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Bourané prvky - hlavní" sheetId="2" r:id="rId2"/>
    <sheet name="02 - Nový stav - hlavní" sheetId="3" r:id="rId3"/>
    <sheet name="02,1 - Venkovní úpravy - ..." sheetId="4" r:id="rId4"/>
    <sheet name="03 - UT - hlavní" sheetId="5" r:id="rId5"/>
    <sheet name="04 - Plyn - hlavní" sheetId="6" r:id="rId6"/>
    <sheet name="05 - ZTI - hlavní" sheetId="7" r:id="rId7"/>
    <sheet name="06 - Venkovní kanalizace ..." sheetId="8" r:id="rId8"/>
    <sheet name="06,1 - Kanalizační přípoj..." sheetId="9" r:id="rId9"/>
    <sheet name="07 - Silnoproud - hlavní" sheetId="10" r:id="rId10"/>
    <sheet name="08 - Slaboproud - hlavní" sheetId="11" r:id="rId11"/>
    <sheet name="VRN - VRN - vedlejší" sheetId="12" r:id="rId12"/>
    <sheet name="Seznam figur" sheetId="13" r:id="rId13"/>
  </sheets>
  <definedNames>
    <definedName name="_xlnm.Print_Area" localSheetId="0">'Rekapitulace stavby'!$D$4:$AO$36,'Rekapitulace stavby'!$C$42:$AQ$66</definedName>
    <definedName name="_xlnm.Print_Titles" localSheetId="0">'Rekapitulace stavby'!$52:$52</definedName>
    <definedName name="_xlnm._FilterDatabase" localSheetId="1" hidden="1">'01 - Bourané prvky - hlavní'!$C$98:$K$486</definedName>
    <definedName name="_xlnm.Print_Area" localSheetId="1">'01 - Bourané prvky - hlavní'!$C$45:$J$80,'01 - Bourané prvky - hlavní'!$C$86:$K$486</definedName>
    <definedName name="_xlnm.Print_Titles" localSheetId="1">'01 - Bourané prvky - hlavní'!$98:$98</definedName>
    <definedName name="_xlnm._FilterDatabase" localSheetId="2" hidden="1">'02 - Nový stav - hlavní'!$C$101:$K$944</definedName>
    <definedName name="_xlnm.Print_Area" localSheetId="2">'02 - Nový stav - hlavní'!$C$45:$J$83,'02 - Nový stav - hlavní'!$C$89:$K$944</definedName>
    <definedName name="_xlnm.Print_Titles" localSheetId="2">'02 - Nový stav - hlavní'!$101:$101</definedName>
    <definedName name="_xlnm._FilterDatabase" localSheetId="3" hidden="1">'02,1 - Venkovní úpravy - ...'!$C$82:$K$118</definedName>
    <definedName name="_xlnm.Print_Area" localSheetId="3">'02,1 - Venkovní úpravy - ...'!$C$45:$J$64,'02,1 - Venkovní úpravy - ...'!$C$70:$K$118</definedName>
    <definedName name="_xlnm.Print_Titles" localSheetId="3">'02,1 - Venkovní úpravy - ...'!$82:$82</definedName>
    <definedName name="_xlnm._FilterDatabase" localSheetId="4" hidden="1">'03 - UT - hlavní'!$C$85:$K$193</definedName>
    <definedName name="_xlnm.Print_Area" localSheetId="4">'03 - UT - hlavní'!$C$45:$J$67,'03 - UT - hlavní'!$C$73:$K$193</definedName>
    <definedName name="_xlnm.Print_Titles" localSheetId="4">'03 - UT - hlavní'!$85:$85</definedName>
    <definedName name="_xlnm._FilterDatabase" localSheetId="5" hidden="1">'04 - Plyn - hlavní'!$C$80:$K$119</definedName>
    <definedName name="_xlnm.Print_Area" localSheetId="5">'04 - Plyn - hlavní'!$C$45:$J$62,'04 - Plyn - hlavní'!$C$68:$K$119</definedName>
    <definedName name="_xlnm.Print_Titles" localSheetId="5">'04 - Plyn - hlavní'!$80:$80</definedName>
    <definedName name="_xlnm._FilterDatabase" localSheetId="6" hidden="1">'05 - ZTI - hlavní'!$C$82:$K$238</definedName>
    <definedName name="_xlnm.Print_Area" localSheetId="6">'05 - ZTI - hlavní'!$C$45:$J$64,'05 - ZTI - hlavní'!$C$70:$K$238</definedName>
    <definedName name="_xlnm.Print_Titles" localSheetId="6">'05 - ZTI - hlavní'!$82:$82</definedName>
    <definedName name="_xlnm._FilterDatabase" localSheetId="7" hidden="1">'06 - Venkovní kanalizace ...'!$C$81:$K$104</definedName>
    <definedName name="_xlnm.Print_Area" localSheetId="7">'06 - Venkovní kanalizace ...'!$C$45:$J$63,'06 - Venkovní kanalizace ...'!$C$69:$K$104</definedName>
    <definedName name="_xlnm.Print_Titles" localSheetId="7">'06 - Venkovní kanalizace ...'!$81:$81</definedName>
    <definedName name="_xlnm._FilterDatabase" localSheetId="8" hidden="1">'06,1 - Kanalizační přípoj...'!$C$81:$K$111</definedName>
    <definedName name="_xlnm.Print_Area" localSheetId="8">'06,1 - Kanalizační přípoj...'!$C$45:$J$63,'06,1 - Kanalizační přípoj...'!$C$69:$K$111</definedName>
    <definedName name="_xlnm.Print_Titles" localSheetId="8">'06,1 - Kanalizační přípoj...'!$81:$81</definedName>
    <definedName name="_xlnm._FilterDatabase" localSheetId="9" hidden="1">'07 - Silnoproud - hlavní'!$C$83:$K$187</definedName>
    <definedName name="_xlnm.Print_Area" localSheetId="9">'07 - Silnoproud - hlavní'!$C$45:$J$65,'07 - Silnoproud - hlavní'!$C$71:$K$187</definedName>
    <definedName name="_xlnm.Print_Titles" localSheetId="9">'07 - Silnoproud - hlavní'!$83:$83</definedName>
    <definedName name="_xlnm._FilterDatabase" localSheetId="10" hidden="1">'08 - Slaboproud - hlavní'!$C$78:$K$123</definedName>
    <definedName name="_xlnm.Print_Area" localSheetId="10">'08 - Slaboproud - hlavní'!$C$45:$J$60,'08 - Slaboproud - hlavní'!$C$66:$K$123</definedName>
    <definedName name="_xlnm.Print_Titles" localSheetId="10">'08 - Slaboproud - hlavní'!$78:$78</definedName>
    <definedName name="_xlnm._FilterDatabase" localSheetId="11" hidden="1">'VRN - VRN - vedlejší'!$C$84:$K$121</definedName>
    <definedName name="_xlnm.Print_Area" localSheetId="11">'VRN - VRN - vedlejší'!$C$45:$J$66,'VRN - VRN - vedlejší'!$C$72:$K$121</definedName>
    <definedName name="_xlnm.Print_Titles" localSheetId="11">'VRN - VRN - vedlejší'!$84:$84</definedName>
    <definedName name="_xlnm.Print_Area" localSheetId="12">'Seznam figur'!$C$4:$G$327</definedName>
    <definedName name="_xlnm.Print_Titles" localSheetId="12">'Seznam figur'!$9:$9</definedName>
  </definedNames>
  <calcPr/>
</workbook>
</file>

<file path=xl/calcChain.xml><?xml version="1.0" encoding="utf-8"?>
<calcChain xmlns="http://schemas.openxmlformats.org/spreadsheetml/2006/main">
  <c i="13" l="1" r="D7"/>
  <c i="12" r="J37"/>
  <c r="J36"/>
  <c i="1" r="AY65"/>
  <c i="12" r="J35"/>
  <c i="1" r="AX65"/>
  <c i="12" r="BI120"/>
  <c r="BH120"/>
  <c r="BG120"/>
  <c r="BE120"/>
  <c r="T120"/>
  <c r="R120"/>
  <c r="P120"/>
  <c r="BI119"/>
  <c r="BH119"/>
  <c r="BG119"/>
  <c r="BE119"/>
  <c r="T119"/>
  <c r="R119"/>
  <c r="P119"/>
  <c r="BI116"/>
  <c r="BH116"/>
  <c r="BG116"/>
  <c r="BE116"/>
  <c r="T116"/>
  <c r="R116"/>
  <c r="P116"/>
  <c r="BI114"/>
  <c r="BH114"/>
  <c r="BG114"/>
  <c r="BE114"/>
  <c r="T114"/>
  <c r="R114"/>
  <c r="P114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3"/>
  <c r="BH93"/>
  <c r="BG93"/>
  <c r="BE93"/>
  <c r="T93"/>
  <c r="T92"/>
  <c r="R93"/>
  <c r="R92"/>
  <c r="P93"/>
  <c r="P92"/>
  <c r="BI90"/>
  <c r="BH90"/>
  <c r="BG90"/>
  <c r="BE90"/>
  <c r="T90"/>
  <c r="R90"/>
  <c r="P90"/>
  <c r="BI88"/>
  <c r="BH88"/>
  <c r="BG88"/>
  <c r="BE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52"/>
  <c r="E7"/>
  <c r="E75"/>
  <c i="11" r="J37"/>
  <c r="J36"/>
  <c i="1" r="AY64"/>
  <c i="11" r="J35"/>
  <c i="1" r="AX64"/>
  <c i="11"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BI87"/>
  <c r="BH87"/>
  <c r="BG87"/>
  <c r="BE87"/>
  <c r="T87"/>
  <c r="R87"/>
  <c r="P87"/>
  <c r="BI86"/>
  <c r="BH86"/>
  <c r="BG86"/>
  <c r="BE86"/>
  <c r="T86"/>
  <c r="R86"/>
  <c r="P86"/>
  <c r="BI85"/>
  <c r="BH85"/>
  <c r="BG85"/>
  <c r="BE85"/>
  <c r="T85"/>
  <c r="R85"/>
  <c r="P85"/>
  <c r="BI84"/>
  <c r="BH84"/>
  <c r="BG84"/>
  <c r="BE84"/>
  <c r="T84"/>
  <c r="R84"/>
  <c r="P84"/>
  <c r="BI83"/>
  <c r="BH83"/>
  <c r="BG83"/>
  <c r="BE83"/>
  <c r="T83"/>
  <c r="R83"/>
  <c r="P83"/>
  <c r="BI82"/>
  <c r="BH82"/>
  <c r="BG82"/>
  <c r="BE82"/>
  <c r="T82"/>
  <c r="R82"/>
  <c r="P82"/>
  <c r="BI81"/>
  <c r="BH81"/>
  <c r="BG81"/>
  <c r="BE81"/>
  <c r="T81"/>
  <c r="R81"/>
  <c r="P81"/>
  <c r="BI80"/>
  <c r="BH80"/>
  <c r="BG80"/>
  <c r="BE80"/>
  <c r="T80"/>
  <c r="R80"/>
  <c r="P80"/>
  <c r="F73"/>
  <c r="E71"/>
  <c r="F52"/>
  <c r="E50"/>
  <c r="J24"/>
  <c r="E24"/>
  <c r="J76"/>
  <c r="J23"/>
  <c r="J21"/>
  <c r="E21"/>
  <c r="J54"/>
  <c r="J20"/>
  <c r="J18"/>
  <c r="E18"/>
  <c r="F76"/>
  <c r="J17"/>
  <c r="J15"/>
  <c r="E15"/>
  <c r="F54"/>
  <c r="J14"/>
  <c r="J12"/>
  <c r="J52"/>
  <c r="E7"/>
  <c r="E69"/>
  <c i="10" r="J37"/>
  <c r="J36"/>
  <c i="1" r="AY63"/>
  <c i="10" r="J35"/>
  <c i="1" r="AX63"/>
  <c i="10"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BI86"/>
  <c r="BH86"/>
  <c r="BG86"/>
  <c r="BE86"/>
  <c r="T86"/>
  <c r="R86"/>
  <c r="P86"/>
  <c r="BI85"/>
  <c r="BH85"/>
  <c r="BG85"/>
  <c r="BE85"/>
  <c r="T85"/>
  <c r="R85"/>
  <c r="P85"/>
  <c r="F78"/>
  <c r="E76"/>
  <c r="F52"/>
  <c r="E50"/>
  <c r="J24"/>
  <c r="E24"/>
  <c r="J81"/>
  <c r="J23"/>
  <c r="J21"/>
  <c r="E21"/>
  <c r="J80"/>
  <c r="J20"/>
  <c r="J18"/>
  <c r="E18"/>
  <c r="F55"/>
  <c r="J17"/>
  <c r="J15"/>
  <c r="E15"/>
  <c r="F54"/>
  <c r="J14"/>
  <c r="J12"/>
  <c r="J78"/>
  <c r="E7"/>
  <c r="E48"/>
  <c i="9" r="J37"/>
  <c r="J36"/>
  <c i="1" r="AY62"/>
  <c i="9" r="J35"/>
  <c i="1" r="AX62"/>
  <c i="9" r="BI111"/>
  <c r="BH111"/>
  <c r="BG111"/>
  <c r="BE111"/>
  <c r="T111"/>
  <c r="R111"/>
  <c r="P111"/>
  <c r="BI110"/>
  <c r="BH110"/>
  <c r="BG110"/>
  <c r="BE110"/>
  <c r="T110"/>
  <c r="R110"/>
  <c r="P110"/>
  <c r="BI108"/>
  <c r="BH108"/>
  <c r="BG108"/>
  <c r="BE108"/>
  <c r="T108"/>
  <c r="R108"/>
  <c r="P108"/>
  <c r="BI107"/>
  <c r="BH107"/>
  <c r="BG107"/>
  <c r="BE107"/>
  <c r="T107"/>
  <c r="R107"/>
  <c r="P107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BI87"/>
  <c r="BH87"/>
  <c r="BG87"/>
  <c r="BE87"/>
  <c r="T87"/>
  <c r="R87"/>
  <c r="P87"/>
  <c r="BI86"/>
  <c r="BH86"/>
  <c r="BG86"/>
  <c r="BE86"/>
  <c r="T86"/>
  <c r="R86"/>
  <c r="P86"/>
  <c r="BI85"/>
  <c r="BH85"/>
  <c r="BG85"/>
  <c r="BE85"/>
  <c r="T85"/>
  <c r="R85"/>
  <c r="P85"/>
  <c r="BI84"/>
  <c r="BH84"/>
  <c r="BG84"/>
  <c r="BE84"/>
  <c r="T84"/>
  <c r="R84"/>
  <c r="P84"/>
  <c r="F76"/>
  <c r="E74"/>
  <c r="F52"/>
  <c r="E50"/>
  <c r="J24"/>
  <c r="E24"/>
  <c r="J55"/>
  <c r="J23"/>
  <c r="J21"/>
  <c r="E21"/>
  <c r="J54"/>
  <c r="J20"/>
  <c r="J18"/>
  <c r="E18"/>
  <c r="F79"/>
  <c r="J17"/>
  <c r="J15"/>
  <c r="E15"/>
  <c r="F54"/>
  <c r="J14"/>
  <c r="J12"/>
  <c r="J52"/>
  <c r="E7"/>
  <c r="E48"/>
  <c i="8" r="J37"/>
  <c r="J36"/>
  <c i="1" r="AY61"/>
  <c i="8" r="J35"/>
  <c i="1" r="AX61"/>
  <c i="8" r="BI104"/>
  <c r="BH104"/>
  <c r="BG104"/>
  <c r="BE104"/>
  <c r="T104"/>
  <c r="R104"/>
  <c r="P104"/>
  <c r="BI103"/>
  <c r="BH103"/>
  <c r="BG103"/>
  <c r="BE103"/>
  <c r="T103"/>
  <c r="R103"/>
  <c r="P103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BI87"/>
  <c r="BH87"/>
  <c r="BG87"/>
  <c r="BE87"/>
  <c r="T87"/>
  <c r="R87"/>
  <c r="P87"/>
  <c r="BI86"/>
  <c r="BH86"/>
  <c r="BG86"/>
  <c r="BE86"/>
  <c r="T86"/>
  <c r="R86"/>
  <c r="P86"/>
  <c r="BI85"/>
  <c r="BH85"/>
  <c r="BG85"/>
  <c r="BE85"/>
  <c r="T85"/>
  <c r="R85"/>
  <c r="P85"/>
  <c r="BI84"/>
  <c r="BH84"/>
  <c r="BG84"/>
  <c r="BE84"/>
  <c r="T84"/>
  <c r="R84"/>
  <c r="P84"/>
  <c r="F76"/>
  <c r="E74"/>
  <c r="F52"/>
  <c r="E50"/>
  <c r="J24"/>
  <c r="E24"/>
  <c r="J79"/>
  <c r="J23"/>
  <c r="J21"/>
  <c r="E21"/>
  <c r="J54"/>
  <c r="J20"/>
  <c r="J18"/>
  <c r="E18"/>
  <c r="F55"/>
  <c r="J17"/>
  <c r="J15"/>
  <c r="E15"/>
  <c r="F54"/>
  <c r="J14"/>
  <c r="J12"/>
  <c r="J76"/>
  <c r="E7"/>
  <c r="E48"/>
  <c i="7" r="J37"/>
  <c r="J36"/>
  <c i="1" r="AY60"/>
  <c i="7" r="J35"/>
  <c i="1" r="AX60"/>
  <c i="7" r="BI237"/>
  <c r="BH237"/>
  <c r="BG237"/>
  <c r="BE237"/>
  <c r="T237"/>
  <c r="R237"/>
  <c r="P237"/>
  <c r="BI235"/>
  <c r="BH235"/>
  <c r="BG235"/>
  <c r="BE235"/>
  <c r="T235"/>
  <c r="R235"/>
  <c r="P235"/>
  <c r="BI233"/>
  <c r="BH233"/>
  <c r="BG233"/>
  <c r="BE233"/>
  <c r="T233"/>
  <c r="R233"/>
  <c r="P233"/>
  <c r="BI231"/>
  <c r="BH231"/>
  <c r="BG231"/>
  <c r="BE231"/>
  <c r="T231"/>
  <c r="R231"/>
  <c r="P231"/>
  <c r="BI229"/>
  <c r="BH229"/>
  <c r="BG229"/>
  <c r="BE229"/>
  <c r="T229"/>
  <c r="R229"/>
  <c r="P229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0"/>
  <c r="BH210"/>
  <c r="BG210"/>
  <c r="BE210"/>
  <c r="T210"/>
  <c r="R210"/>
  <c r="P210"/>
  <c r="BI209"/>
  <c r="BH209"/>
  <c r="BG209"/>
  <c r="BE209"/>
  <c r="T209"/>
  <c r="R209"/>
  <c r="P209"/>
  <c r="BI207"/>
  <c r="BH207"/>
  <c r="BG207"/>
  <c r="BE207"/>
  <c r="T207"/>
  <c r="R207"/>
  <c r="P207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90"/>
  <c r="BH190"/>
  <c r="BG190"/>
  <c r="BE190"/>
  <c r="T190"/>
  <c r="R190"/>
  <c r="P190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6"/>
  <c r="BH126"/>
  <c r="BG126"/>
  <c r="BE126"/>
  <c r="T126"/>
  <c r="R126"/>
  <c r="P126"/>
  <c r="BI125"/>
  <c r="BH125"/>
  <c r="BG125"/>
  <c r="BE125"/>
  <c r="T125"/>
  <c r="R125"/>
  <c r="P125"/>
  <c r="BI123"/>
  <c r="BH123"/>
  <c r="BG123"/>
  <c r="BE123"/>
  <c r="T123"/>
  <c r="R123"/>
  <c r="P123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9"/>
  <c r="BH89"/>
  <c r="BG89"/>
  <c r="BE89"/>
  <c r="T89"/>
  <c r="R89"/>
  <c r="P89"/>
  <c r="BI87"/>
  <c r="BH87"/>
  <c r="BG87"/>
  <c r="BE87"/>
  <c r="T87"/>
  <c r="R87"/>
  <c r="P87"/>
  <c r="BI85"/>
  <c r="BH85"/>
  <c r="BG85"/>
  <c r="BE85"/>
  <c r="T85"/>
  <c r="R85"/>
  <c r="P85"/>
  <c r="F77"/>
  <c r="E75"/>
  <c r="F52"/>
  <c r="E50"/>
  <c r="J24"/>
  <c r="E24"/>
  <c r="J55"/>
  <c r="J23"/>
  <c r="J21"/>
  <c r="E21"/>
  <c r="J79"/>
  <c r="J20"/>
  <c r="J18"/>
  <c r="E18"/>
  <c r="F80"/>
  <c r="J17"/>
  <c r="J15"/>
  <c r="E15"/>
  <c r="F79"/>
  <c r="J14"/>
  <c r="J12"/>
  <c r="J52"/>
  <c r="E7"/>
  <c r="E48"/>
  <c i="6" r="J37"/>
  <c r="J36"/>
  <c i="1" r="AY59"/>
  <c i="6" r="J35"/>
  <c i="1" r="AX59"/>
  <c i="6" r="BI118"/>
  <c r="BH118"/>
  <c r="BG118"/>
  <c r="BE118"/>
  <c r="T118"/>
  <c r="R118"/>
  <c r="P118"/>
  <c r="BI116"/>
  <c r="BH116"/>
  <c r="BG116"/>
  <c r="BE116"/>
  <c r="T116"/>
  <c r="R116"/>
  <c r="P116"/>
  <c r="BI114"/>
  <c r="BH114"/>
  <c r="BG114"/>
  <c r="BE114"/>
  <c r="T114"/>
  <c r="R114"/>
  <c r="P114"/>
  <c r="BI112"/>
  <c r="BH112"/>
  <c r="BG112"/>
  <c r="BE112"/>
  <c r="T112"/>
  <c r="R112"/>
  <c r="P112"/>
  <c r="BI109"/>
  <c r="BH109"/>
  <c r="BG109"/>
  <c r="BE109"/>
  <c r="T109"/>
  <c r="R109"/>
  <c r="P109"/>
  <c r="BI108"/>
  <c r="BH108"/>
  <c r="BG108"/>
  <c r="BE108"/>
  <c r="T108"/>
  <c r="R108"/>
  <c r="P108"/>
  <c r="BI106"/>
  <c r="BH106"/>
  <c r="BG106"/>
  <c r="BE106"/>
  <c r="T106"/>
  <c r="R106"/>
  <c r="P106"/>
  <c r="BI105"/>
  <c r="BH105"/>
  <c r="BG105"/>
  <c r="BE105"/>
  <c r="T105"/>
  <c r="R105"/>
  <c r="P105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9"/>
  <c r="BH89"/>
  <c r="BG89"/>
  <c r="BE89"/>
  <c r="T89"/>
  <c r="R89"/>
  <c r="P89"/>
  <c r="BI87"/>
  <c r="BH87"/>
  <c r="BG87"/>
  <c r="BE87"/>
  <c r="T87"/>
  <c r="R87"/>
  <c r="P87"/>
  <c r="BI85"/>
  <c r="BH85"/>
  <c r="BG85"/>
  <c r="BE85"/>
  <c r="T85"/>
  <c r="R85"/>
  <c r="P85"/>
  <c r="BI83"/>
  <c r="BH83"/>
  <c r="BG83"/>
  <c r="BE83"/>
  <c r="T83"/>
  <c r="R83"/>
  <c r="P83"/>
  <c r="F75"/>
  <c r="E73"/>
  <c r="F52"/>
  <c r="E50"/>
  <c r="J24"/>
  <c r="E24"/>
  <c r="J78"/>
  <c r="J23"/>
  <c r="J21"/>
  <c r="E21"/>
  <c r="J54"/>
  <c r="J20"/>
  <c r="J18"/>
  <c r="E18"/>
  <c r="F78"/>
  <c r="J17"/>
  <c r="J15"/>
  <c r="E15"/>
  <c r="F77"/>
  <c r="J14"/>
  <c r="J12"/>
  <c r="J75"/>
  <c r="E7"/>
  <c r="E71"/>
  <c i="5" r="J37"/>
  <c r="J36"/>
  <c i="1" r="AY58"/>
  <c i="5" r="J35"/>
  <c i="1" r="AX58"/>
  <c i="5" r="BI192"/>
  <c r="BH192"/>
  <c r="BG192"/>
  <c r="BE192"/>
  <c r="T192"/>
  <c r="R192"/>
  <c r="P192"/>
  <c r="BI190"/>
  <c r="BH190"/>
  <c r="BG190"/>
  <c r="BE190"/>
  <c r="T190"/>
  <c r="R190"/>
  <c r="P190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1"/>
  <c r="BH111"/>
  <c r="BG111"/>
  <c r="BE111"/>
  <c r="T111"/>
  <c r="R111"/>
  <c r="P111"/>
  <c r="BI110"/>
  <c r="BH110"/>
  <c r="BG110"/>
  <c r="BE110"/>
  <c r="T110"/>
  <c r="R110"/>
  <c r="P110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1"/>
  <c r="BH91"/>
  <c r="BG91"/>
  <c r="BE91"/>
  <c r="T91"/>
  <c r="R91"/>
  <c r="P91"/>
  <c r="BI89"/>
  <c r="BH89"/>
  <c r="BG89"/>
  <c r="BE89"/>
  <c r="T89"/>
  <c r="R89"/>
  <c r="P89"/>
  <c r="BI88"/>
  <c r="BH88"/>
  <c r="BG88"/>
  <c r="BE88"/>
  <c r="T88"/>
  <c r="R88"/>
  <c r="P88"/>
  <c r="F80"/>
  <c r="E78"/>
  <c r="F52"/>
  <c r="E50"/>
  <c r="J24"/>
  <c r="E24"/>
  <c r="J83"/>
  <c r="J23"/>
  <c r="J21"/>
  <c r="E21"/>
  <c r="J82"/>
  <c r="J20"/>
  <c r="J18"/>
  <c r="E18"/>
  <c r="F55"/>
  <c r="J17"/>
  <c r="J15"/>
  <c r="E15"/>
  <c r="F54"/>
  <c r="J14"/>
  <c r="J12"/>
  <c r="J52"/>
  <c r="E7"/>
  <c r="E76"/>
  <c i="4" r="J37"/>
  <c r="J36"/>
  <c i="1" r="AY57"/>
  <c i="4" r="J35"/>
  <c i="1" r="AX57"/>
  <c i="4" r="BI117"/>
  <c r="BH117"/>
  <c r="BG117"/>
  <c r="BE117"/>
  <c r="T117"/>
  <c r="R117"/>
  <c r="P117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4"/>
  <c r="BH104"/>
  <c r="BG104"/>
  <c r="BE104"/>
  <c r="T104"/>
  <c r="R104"/>
  <c r="P104"/>
  <c r="BI98"/>
  <c r="BH98"/>
  <c r="BG98"/>
  <c r="BE98"/>
  <c r="T98"/>
  <c r="R98"/>
  <c r="P98"/>
  <c r="BI95"/>
  <c r="BH95"/>
  <c r="BG95"/>
  <c r="BE95"/>
  <c r="T95"/>
  <c r="R95"/>
  <c r="P95"/>
  <c r="BI91"/>
  <c r="BH91"/>
  <c r="BG91"/>
  <c r="BE91"/>
  <c r="T91"/>
  <c r="R91"/>
  <c r="P91"/>
  <c r="BI86"/>
  <c r="BH86"/>
  <c r="BG86"/>
  <c r="BE86"/>
  <c r="T86"/>
  <c r="T85"/>
  <c r="R86"/>
  <c r="R85"/>
  <c r="P86"/>
  <c r="P85"/>
  <c r="J80"/>
  <c r="J79"/>
  <c r="F79"/>
  <c r="F77"/>
  <c r="E75"/>
  <c r="J55"/>
  <c r="J54"/>
  <c r="F54"/>
  <c r="F52"/>
  <c r="E50"/>
  <c r="J18"/>
  <c r="E18"/>
  <c r="F55"/>
  <c r="J17"/>
  <c r="J12"/>
  <c r="J52"/>
  <c r="E7"/>
  <c r="E73"/>
  <c i="3" r="J37"/>
  <c r="J36"/>
  <c i="1" r="AY56"/>
  <c i="3" r="J35"/>
  <c i="1" r="AX56"/>
  <c i="3" r="BI943"/>
  <c r="BH943"/>
  <c r="BG943"/>
  <c r="BE943"/>
  <c r="T943"/>
  <c r="R943"/>
  <c r="P943"/>
  <c r="BI941"/>
  <c r="BH941"/>
  <c r="BG941"/>
  <c r="BE941"/>
  <c r="T941"/>
  <c r="R941"/>
  <c r="P941"/>
  <c r="BI919"/>
  <c r="BH919"/>
  <c r="BG919"/>
  <c r="BE919"/>
  <c r="T919"/>
  <c r="R919"/>
  <c r="P919"/>
  <c r="BI916"/>
  <c r="BH916"/>
  <c r="BG916"/>
  <c r="BE916"/>
  <c r="T916"/>
  <c r="R916"/>
  <c r="P916"/>
  <c r="BI914"/>
  <c r="BH914"/>
  <c r="BG914"/>
  <c r="BE914"/>
  <c r="T914"/>
  <c r="R914"/>
  <c r="P914"/>
  <c r="BI912"/>
  <c r="BH912"/>
  <c r="BG912"/>
  <c r="BE912"/>
  <c r="T912"/>
  <c r="R912"/>
  <c r="P912"/>
  <c r="BI909"/>
  <c r="BH909"/>
  <c r="BG909"/>
  <c r="BE909"/>
  <c r="T909"/>
  <c r="R909"/>
  <c r="P909"/>
  <c r="BI906"/>
  <c r="BH906"/>
  <c r="BG906"/>
  <c r="BE906"/>
  <c r="T906"/>
  <c r="R906"/>
  <c r="P906"/>
  <c r="BI903"/>
  <c r="BH903"/>
  <c r="BG903"/>
  <c r="BE903"/>
  <c r="T903"/>
  <c r="R903"/>
  <c r="P903"/>
  <c r="BI900"/>
  <c r="BH900"/>
  <c r="BG900"/>
  <c r="BE900"/>
  <c r="T900"/>
  <c r="R900"/>
  <c r="P900"/>
  <c r="BI895"/>
  <c r="BH895"/>
  <c r="BG895"/>
  <c r="BE895"/>
  <c r="T895"/>
  <c r="R895"/>
  <c r="P895"/>
  <c r="BI892"/>
  <c r="BH892"/>
  <c r="BG892"/>
  <c r="BE892"/>
  <c r="T892"/>
  <c r="R892"/>
  <c r="P892"/>
  <c r="BI889"/>
  <c r="BH889"/>
  <c r="BG889"/>
  <c r="BE889"/>
  <c r="T889"/>
  <c r="R889"/>
  <c r="P889"/>
  <c r="BI886"/>
  <c r="BH886"/>
  <c r="BG886"/>
  <c r="BE886"/>
  <c r="T886"/>
  <c r="R886"/>
  <c r="P886"/>
  <c r="BI883"/>
  <c r="BH883"/>
  <c r="BG883"/>
  <c r="BE883"/>
  <c r="T883"/>
  <c r="R883"/>
  <c r="P883"/>
  <c r="BI880"/>
  <c r="BH880"/>
  <c r="BG880"/>
  <c r="BE880"/>
  <c r="T880"/>
  <c r="R880"/>
  <c r="P880"/>
  <c r="BI877"/>
  <c r="BH877"/>
  <c r="BG877"/>
  <c r="BE877"/>
  <c r="T877"/>
  <c r="R877"/>
  <c r="P877"/>
  <c r="BI872"/>
  <c r="BH872"/>
  <c r="BG872"/>
  <c r="BE872"/>
  <c r="T872"/>
  <c r="R872"/>
  <c r="P872"/>
  <c r="BI870"/>
  <c r="BH870"/>
  <c r="BG870"/>
  <c r="BE870"/>
  <c r="T870"/>
  <c r="R870"/>
  <c r="P870"/>
  <c r="BI858"/>
  <c r="BH858"/>
  <c r="BG858"/>
  <c r="BE858"/>
  <c r="T858"/>
  <c r="R858"/>
  <c r="P858"/>
  <c r="BI856"/>
  <c r="BH856"/>
  <c r="BG856"/>
  <c r="BE856"/>
  <c r="T856"/>
  <c r="R856"/>
  <c r="P856"/>
  <c r="BI853"/>
  <c r="BH853"/>
  <c r="BG853"/>
  <c r="BE853"/>
  <c r="T853"/>
  <c r="R853"/>
  <c r="P853"/>
  <c r="BI848"/>
  <c r="BH848"/>
  <c r="BG848"/>
  <c r="BE848"/>
  <c r="T848"/>
  <c r="R848"/>
  <c r="P848"/>
  <c r="BI846"/>
  <c r="BH846"/>
  <c r="BG846"/>
  <c r="BE846"/>
  <c r="T846"/>
  <c r="R846"/>
  <c r="P846"/>
  <c r="BI841"/>
  <c r="BH841"/>
  <c r="BG841"/>
  <c r="BE841"/>
  <c r="T841"/>
  <c r="R841"/>
  <c r="P841"/>
  <c r="BI839"/>
  <c r="BH839"/>
  <c r="BG839"/>
  <c r="BE839"/>
  <c r="T839"/>
  <c r="R839"/>
  <c r="P839"/>
  <c r="BI836"/>
  <c r="BH836"/>
  <c r="BG836"/>
  <c r="BE836"/>
  <c r="T836"/>
  <c r="R836"/>
  <c r="P836"/>
  <c r="BI833"/>
  <c r="BH833"/>
  <c r="BG833"/>
  <c r="BE833"/>
  <c r="T833"/>
  <c r="R833"/>
  <c r="P833"/>
  <c r="BI830"/>
  <c r="BH830"/>
  <c r="BG830"/>
  <c r="BE830"/>
  <c r="T830"/>
  <c r="R830"/>
  <c r="P830"/>
  <c r="BI824"/>
  <c r="BH824"/>
  <c r="BG824"/>
  <c r="BE824"/>
  <c r="T824"/>
  <c r="R824"/>
  <c r="P824"/>
  <c r="BI821"/>
  <c r="BH821"/>
  <c r="BG821"/>
  <c r="BE821"/>
  <c r="T821"/>
  <c r="R821"/>
  <c r="P821"/>
  <c r="BI818"/>
  <c r="BH818"/>
  <c r="BG818"/>
  <c r="BE818"/>
  <c r="T818"/>
  <c r="R818"/>
  <c r="P818"/>
  <c r="BI815"/>
  <c r="BH815"/>
  <c r="BG815"/>
  <c r="BE815"/>
  <c r="T815"/>
  <c r="R815"/>
  <c r="P815"/>
  <c r="BI807"/>
  <c r="BH807"/>
  <c r="BG807"/>
  <c r="BE807"/>
  <c r="T807"/>
  <c r="R807"/>
  <c r="P807"/>
  <c r="BI798"/>
  <c r="BH798"/>
  <c r="BG798"/>
  <c r="BE798"/>
  <c r="T798"/>
  <c r="R798"/>
  <c r="P798"/>
  <c r="BI795"/>
  <c r="BH795"/>
  <c r="BG795"/>
  <c r="BE795"/>
  <c r="T795"/>
  <c r="R795"/>
  <c r="P795"/>
  <c r="BI789"/>
  <c r="BH789"/>
  <c r="BG789"/>
  <c r="BE789"/>
  <c r="T789"/>
  <c r="R789"/>
  <c r="P789"/>
  <c r="BI786"/>
  <c r="BH786"/>
  <c r="BG786"/>
  <c r="BE786"/>
  <c r="T786"/>
  <c r="R786"/>
  <c r="P786"/>
  <c r="BI783"/>
  <c r="BH783"/>
  <c r="BG783"/>
  <c r="BE783"/>
  <c r="T783"/>
  <c r="R783"/>
  <c r="P783"/>
  <c r="BI780"/>
  <c r="BH780"/>
  <c r="BG780"/>
  <c r="BE780"/>
  <c r="T780"/>
  <c r="R780"/>
  <c r="P780"/>
  <c r="BI767"/>
  <c r="BH767"/>
  <c r="BG767"/>
  <c r="BE767"/>
  <c r="T767"/>
  <c r="R767"/>
  <c r="P767"/>
  <c r="BI764"/>
  <c r="BH764"/>
  <c r="BG764"/>
  <c r="BE764"/>
  <c r="T764"/>
  <c r="R764"/>
  <c r="P764"/>
  <c r="BI761"/>
  <c r="BH761"/>
  <c r="BG761"/>
  <c r="BE761"/>
  <c r="T761"/>
  <c r="R761"/>
  <c r="P761"/>
  <c r="BI758"/>
  <c r="BH758"/>
  <c r="BG758"/>
  <c r="BE758"/>
  <c r="T758"/>
  <c r="R758"/>
  <c r="P758"/>
  <c r="BI756"/>
  <c r="BH756"/>
  <c r="BG756"/>
  <c r="BE756"/>
  <c r="T756"/>
  <c r="R756"/>
  <c r="P756"/>
  <c r="BI754"/>
  <c r="BH754"/>
  <c r="BG754"/>
  <c r="BE754"/>
  <c r="T754"/>
  <c r="R754"/>
  <c r="P754"/>
  <c r="BI751"/>
  <c r="BH751"/>
  <c r="BG751"/>
  <c r="BE751"/>
  <c r="T751"/>
  <c r="R751"/>
  <c r="P751"/>
  <c r="BI749"/>
  <c r="BH749"/>
  <c r="BG749"/>
  <c r="BE749"/>
  <c r="T749"/>
  <c r="R749"/>
  <c r="P749"/>
  <c r="BI747"/>
  <c r="BH747"/>
  <c r="BG747"/>
  <c r="BE747"/>
  <c r="T747"/>
  <c r="R747"/>
  <c r="P747"/>
  <c r="BI745"/>
  <c r="BH745"/>
  <c r="BG745"/>
  <c r="BE745"/>
  <c r="T745"/>
  <c r="R745"/>
  <c r="P745"/>
  <c r="BI742"/>
  <c r="BH742"/>
  <c r="BG742"/>
  <c r="BE742"/>
  <c r="T742"/>
  <c r="R742"/>
  <c r="P742"/>
  <c r="BI741"/>
  <c r="BH741"/>
  <c r="BG741"/>
  <c r="BE741"/>
  <c r="T741"/>
  <c r="R741"/>
  <c r="P741"/>
  <c r="BI740"/>
  <c r="BH740"/>
  <c r="BG740"/>
  <c r="BE740"/>
  <c r="T740"/>
  <c r="R740"/>
  <c r="P740"/>
  <c r="BI737"/>
  <c r="BH737"/>
  <c r="BG737"/>
  <c r="BE737"/>
  <c r="T737"/>
  <c r="R737"/>
  <c r="P737"/>
  <c r="BI734"/>
  <c r="BH734"/>
  <c r="BG734"/>
  <c r="BE734"/>
  <c r="T734"/>
  <c r="R734"/>
  <c r="P734"/>
  <c r="BI733"/>
  <c r="BH733"/>
  <c r="BG733"/>
  <c r="BE733"/>
  <c r="T733"/>
  <c r="R733"/>
  <c r="P733"/>
  <c r="BI732"/>
  <c r="BH732"/>
  <c r="BG732"/>
  <c r="BE732"/>
  <c r="T732"/>
  <c r="R732"/>
  <c r="P732"/>
  <c r="BI731"/>
  <c r="BH731"/>
  <c r="BG731"/>
  <c r="BE731"/>
  <c r="T731"/>
  <c r="R731"/>
  <c r="P731"/>
  <c r="BI730"/>
  <c r="BH730"/>
  <c r="BG730"/>
  <c r="BE730"/>
  <c r="T730"/>
  <c r="R730"/>
  <c r="P730"/>
  <c r="BI729"/>
  <c r="BH729"/>
  <c r="BG729"/>
  <c r="BE729"/>
  <c r="T729"/>
  <c r="R729"/>
  <c r="P729"/>
  <c r="BI728"/>
  <c r="BH728"/>
  <c r="BG728"/>
  <c r="BE728"/>
  <c r="T728"/>
  <c r="R728"/>
  <c r="P728"/>
  <c r="BI727"/>
  <c r="BH727"/>
  <c r="BG727"/>
  <c r="BE727"/>
  <c r="T727"/>
  <c r="R727"/>
  <c r="P727"/>
  <c r="BI726"/>
  <c r="BH726"/>
  <c r="BG726"/>
  <c r="BE726"/>
  <c r="T726"/>
  <c r="R726"/>
  <c r="P726"/>
  <c r="BI725"/>
  <c r="BH725"/>
  <c r="BG725"/>
  <c r="BE725"/>
  <c r="T725"/>
  <c r="R725"/>
  <c r="P725"/>
  <c r="BI720"/>
  <c r="BH720"/>
  <c r="BG720"/>
  <c r="BE720"/>
  <c r="T720"/>
  <c r="R720"/>
  <c r="P720"/>
  <c r="BI719"/>
  <c r="BH719"/>
  <c r="BG719"/>
  <c r="BE719"/>
  <c r="T719"/>
  <c r="R719"/>
  <c r="P719"/>
  <c r="BI712"/>
  <c r="BH712"/>
  <c r="BG712"/>
  <c r="BE712"/>
  <c r="T712"/>
  <c r="R712"/>
  <c r="P712"/>
  <c r="BI711"/>
  <c r="BH711"/>
  <c r="BG711"/>
  <c r="BE711"/>
  <c r="T711"/>
  <c r="R711"/>
  <c r="P711"/>
  <c r="BI709"/>
  <c r="BH709"/>
  <c r="BG709"/>
  <c r="BE709"/>
  <c r="T709"/>
  <c r="R709"/>
  <c r="P709"/>
  <c r="BI706"/>
  <c r="BH706"/>
  <c r="BG706"/>
  <c r="BE706"/>
  <c r="T706"/>
  <c r="R706"/>
  <c r="P706"/>
  <c r="BI705"/>
  <c r="BH705"/>
  <c r="BG705"/>
  <c r="BE705"/>
  <c r="T705"/>
  <c r="R705"/>
  <c r="P705"/>
  <c r="BI700"/>
  <c r="BH700"/>
  <c r="BG700"/>
  <c r="BE700"/>
  <c r="T700"/>
  <c r="R700"/>
  <c r="P700"/>
  <c r="BI699"/>
  <c r="BH699"/>
  <c r="BG699"/>
  <c r="BE699"/>
  <c r="T699"/>
  <c r="R699"/>
  <c r="P699"/>
  <c r="BI693"/>
  <c r="BH693"/>
  <c r="BG693"/>
  <c r="BE693"/>
  <c r="T693"/>
  <c r="R693"/>
  <c r="P693"/>
  <c r="BI688"/>
  <c r="BH688"/>
  <c r="BG688"/>
  <c r="BE688"/>
  <c r="T688"/>
  <c r="R688"/>
  <c r="P688"/>
  <c r="BI686"/>
  <c r="BH686"/>
  <c r="BG686"/>
  <c r="BE686"/>
  <c r="T686"/>
  <c r="R686"/>
  <c r="P686"/>
  <c r="BI677"/>
  <c r="BH677"/>
  <c r="BG677"/>
  <c r="BE677"/>
  <c r="T677"/>
  <c r="R677"/>
  <c r="P677"/>
  <c r="BI676"/>
  <c r="BH676"/>
  <c r="BG676"/>
  <c r="BE676"/>
  <c r="T676"/>
  <c r="R676"/>
  <c r="P676"/>
  <c r="BI675"/>
  <c r="BH675"/>
  <c r="BG675"/>
  <c r="BE675"/>
  <c r="T675"/>
  <c r="R675"/>
  <c r="P675"/>
  <c r="BI669"/>
  <c r="BH669"/>
  <c r="BG669"/>
  <c r="BE669"/>
  <c r="T669"/>
  <c r="R669"/>
  <c r="P669"/>
  <c r="BI667"/>
  <c r="BH667"/>
  <c r="BG667"/>
  <c r="BE667"/>
  <c r="T667"/>
  <c r="R667"/>
  <c r="P667"/>
  <c r="BI662"/>
  <c r="BH662"/>
  <c r="BG662"/>
  <c r="BE662"/>
  <c r="T662"/>
  <c r="R662"/>
  <c r="P662"/>
  <c r="BI659"/>
  <c r="BH659"/>
  <c r="BG659"/>
  <c r="BE659"/>
  <c r="T659"/>
  <c r="R659"/>
  <c r="P659"/>
  <c r="BI656"/>
  <c r="BH656"/>
  <c r="BG656"/>
  <c r="BE656"/>
  <c r="T656"/>
  <c r="R656"/>
  <c r="P656"/>
  <c r="BI654"/>
  <c r="BH654"/>
  <c r="BG654"/>
  <c r="BE654"/>
  <c r="T654"/>
  <c r="R654"/>
  <c r="P654"/>
  <c r="BI648"/>
  <c r="BH648"/>
  <c r="BG648"/>
  <c r="BE648"/>
  <c r="T648"/>
  <c r="R648"/>
  <c r="P648"/>
  <c r="BI647"/>
  <c r="BH647"/>
  <c r="BG647"/>
  <c r="BE647"/>
  <c r="T647"/>
  <c r="R647"/>
  <c r="P647"/>
  <c r="BI644"/>
  <c r="BH644"/>
  <c r="BG644"/>
  <c r="BE644"/>
  <c r="T644"/>
  <c r="R644"/>
  <c r="P644"/>
  <c r="BI641"/>
  <c r="BH641"/>
  <c r="BG641"/>
  <c r="BE641"/>
  <c r="T641"/>
  <c r="R641"/>
  <c r="P641"/>
  <c r="BI638"/>
  <c r="BH638"/>
  <c r="BG638"/>
  <c r="BE638"/>
  <c r="T638"/>
  <c r="R638"/>
  <c r="P638"/>
  <c r="BI635"/>
  <c r="BH635"/>
  <c r="BG635"/>
  <c r="BE635"/>
  <c r="T635"/>
  <c r="R635"/>
  <c r="P635"/>
  <c r="BI633"/>
  <c r="BH633"/>
  <c r="BG633"/>
  <c r="BE633"/>
  <c r="T633"/>
  <c r="R633"/>
  <c r="P633"/>
  <c r="BI630"/>
  <c r="BH630"/>
  <c r="BG630"/>
  <c r="BE630"/>
  <c r="T630"/>
  <c r="R630"/>
  <c r="P630"/>
  <c r="BI623"/>
  <c r="BH623"/>
  <c r="BG623"/>
  <c r="BE623"/>
  <c r="T623"/>
  <c r="R623"/>
  <c r="P623"/>
  <c r="BI616"/>
  <c r="BH616"/>
  <c r="BG616"/>
  <c r="BE616"/>
  <c r="T616"/>
  <c r="R616"/>
  <c r="P616"/>
  <c r="BI613"/>
  <c r="BH613"/>
  <c r="BG613"/>
  <c r="BE613"/>
  <c r="T613"/>
  <c r="R613"/>
  <c r="P613"/>
  <c r="BI611"/>
  <c r="BH611"/>
  <c r="BG611"/>
  <c r="BE611"/>
  <c r="T611"/>
  <c r="R611"/>
  <c r="P611"/>
  <c r="BI609"/>
  <c r="BH609"/>
  <c r="BG609"/>
  <c r="BE609"/>
  <c r="T609"/>
  <c r="R609"/>
  <c r="P609"/>
  <c r="BI606"/>
  <c r="BH606"/>
  <c r="BG606"/>
  <c r="BE606"/>
  <c r="T606"/>
  <c r="R606"/>
  <c r="P606"/>
  <c r="BI603"/>
  <c r="BH603"/>
  <c r="BG603"/>
  <c r="BE603"/>
  <c r="T603"/>
  <c r="R603"/>
  <c r="P603"/>
  <c r="BI601"/>
  <c r="BH601"/>
  <c r="BG601"/>
  <c r="BE601"/>
  <c r="T601"/>
  <c r="R601"/>
  <c r="P601"/>
  <c r="BI598"/>
  <c r="BH598"/>
  <c r="BG598"/>
  <c r="BE598"/>
  <c r="T598"/>
  <c r="R598"/>
  <c r="P598"/>
  <c r="BI597"/>
  <c r="BH597"/>
  <c r="BG597"/>
  <c r="BE597"/>
  <c r="T597"/>
  <c r="R597"/>
  <c r="P597"/>
  <c r="BI592"/>
  <c r="BH592"/>
  <c r="BG592"/>
  <c r="BE592"/>
  <c r="T592"/>
  <c r="R592"/>
  <c r="P592"/>
  <c r="BI588"/>
  <c r="BH588"/>
  <c r="BG588"/>
  <c r="BE588"/>
  <c r="T588"/>
  <c r="R588"/>
  <c r="P588"/>
  <c r="BI586"/>
  <c r="BH586"/>
  <c r="BG586"/>
  <c r="BE586"/>
  <c r="T586"/>
  <c r="R586"/>
  <c r="P586"/>
  <c r="BI577"/>
  <c r="BH577"/>
  <c r="BG577"/>
  <c r="BE577"/>
  <c r="T577"/>
  <c r="R577"/>
  <c r="P577"/>
  <c r="BI575"/>
  <c r="BH575"/>
  <c r="BG575"/>
  <c r="BE575"/>
  <c r="T575"/>
  <c r="R575"/>
  <c r="P575"/>
  <c r="BI569"/>
  <c r="BH569"/>
  <c r="BG569"/>
  <c r="BE569"/>
  <c r="T569"/>
  <c r="R569"/>
  <c r="P569"/>
  <c r="BI563"/>
  <c r="BH563"/>
  <c r="BG563"/>
  <c r="BE563"/>
  <c r="T563"/>
  <c r="R563"/>
  <c r="P563"/>
  <c r="BI556"/>
  <c r="BH556"/>
  <c r="BG556"/>
  <c r="BE556"/>
  <c r="T556"/>
  <c r="R556"/>
  <c r="P556"/>
  <c r="BI551"/>
  <c r="BH551"/>
  <c r="BG551"/>
  <c r="BE551"/>
  <c r="T551"/>
  <c r="R551"/>
  <c r="P551"/>
  <c r="BI545"/>
  <c r="BH545"/>
  <c r="BG545"/>
  <c r="BE545"/>
  <c r="T545"/>
  <c r="R545"/>
  <c r="P545"/>
  <c r="BI539"/>
  <c r="BH539"/>
  <c r="BG539"/>
  <c r="BE539"/>
  <c r="T539"/>
  <c r="R539"/>
  <c r="P539"/>
  <c r="BI536"/>
  <c r="BH536"/>
  <c r="BG536"/>
  <c r="BE536"/>
  <c r="T536"/>
  <c r="R536"/>
  <c r="P536"/>
  <c r="BI534"/>
  <c r="BH534"/>
  <c r="BG534"/>
  <c r="BE534"/>
  <c r="T534"/>
  <c r="R534"/>
  <c r="P534"/>
  <c r="BI531"/>
  <c r="BH531"/>
  <c r="BG531"/>
  <c r="BE531"/>
  <c r="T531"/>
  <c r="R531"/>
  <c r="P531"/>
  <c r="BI526"/>
  <c r="BH526"/>
  <c r="BG526"/>
  <c r="BE526"/>
  <c r="T526"/>
  <c r="R526"/>
  <c r="P526"/>
  <c r="BI522"/>
  <c r="BH522"/>
  <c r="BG522"/>
  <c r="BE522"/>
  <c r="T522"/>
  <c r="R522"/>
  <c r="P522"/>
  <c r="BI518"/>
  <c r="BH518"/>
  <c r="BG518"/>
  <c r="BE518"/>
  <c r="T518"/>
  <c r="R518"/>
  <c r="P518"/>
  <c r="BI514"/>
  <c r="BH514"/>
  <c r="BG514"/>
  <c r="BE514"/>
  <c r="T514"/>
  <c r="R514"/>
  <c r="P514"/>
  <c r="BI509"/>
  <c r="BH509"/>
  <c r="BG509"/>
  <c r="BE509"/>
  <c r="T509"/>
  <c r="R509"/>
  <c r="P509"/>
  <c r="BI507"/>
  <c r="BH507"/>
  <c r="BG507"/>
  <c r="BE507"/>
  <c r="T507"/>
  <c r="R507"/>
  <c r="P507"/>
  <c r="BI504"/>
  <c r="BH504"/>
  <c r="BG504"/>
  <c r="BE504"/>
  <c r="T504"/>
  <c r="R504"/>
  <c r="P504"/>
  <c r="BI502"/>
  <c r="BH502"/>
  <c r="BG502"/>
  <c r="BE502"/>
  <c r="T502"/>
  <c r="R502"/>
  <c r="P502"/>
  <c r="BI499"/>
  <c r="BH499"/>
  <c r="BG499"/>
  <c r="BE499"/>
  <c r="T499"/>
  <c r="R499"/>
  <c r="P499"/>
  <c r="BI497"/>
  <c r="BH497"/>
  <c r="BG497"/>
  <c r="BE497"/>
  <c r="T497"/>
  <c r="R497"/>
  <c r="P497"/>
  <c r="BI494"/>
  <c r="BH494"/>
  <c r="BG494"/>
  <c r="BE494"/>
  <c r="T494"/>
  <c r="R494"/>
  <c r="P494"/>
  <c r="BI492"/>
  <c r="BH492"/>
  <c r="BG492"/>
  <c r="BE492"/>
  <c r="T492"/>
  <c r="R492"/>
  <c r="P492"/>
  <c r="BI483"/>
  <c r="BH483"/>
  <c r="BG483"/>
  <c r="BE483"/>
  <c r="T483"/>
  <c r="R483"/>
  <c r="P483"/>
  <c r="BI482"/>
  <c r="BH482"/>
  <c r="BG482"/>
  <c r="BE482"/>
  <c r="T482"/>
  <c r="R482"/>
  <c r="P482"/>
  <c r="BI480"/>
  <c r="BH480"/>
  <c r="BG480"/>
  <c r="BE480"/>
  <c r="T480"/>
  <c r="R480"/>
  <c r="P480"/>
  <c r="BI473"/>
  <c r="BH473"/>
  <c r="BG473"/>
  <c r="BE473"/>
  <c r="T473"/>
  <c r="R473"/>
  <c r="P473"/>
  <c r="BI470"/>
  <c r="BH470"/>
  <c r="BG470"/>
  <c r="BE470"/>
  <c r="T470"/>
  <c r="R470"/>
  <c r="P470"/>
  <c r="BI468"/>
  <c r="BH468"/>
  <c r="BG468"/>
  <c r="BE468"/>
  <c r="T468"/>
  <c r="R468"/>
  <c r="P468"/>
  <c r="BI463"/>
  <c r="BH463"/>
  <c r="BG463"/>
  <c r="BE463"/>
  <c r="T463"/>
  <c r="R463"/>
  <c r="P463"/>
  <c r="BI462"/>
  <c r="BH462"/>
  <c r="BG462"/>
  <c r="BE462"/>
  <c r="T462"/>
  <c r="R462"/>
  <c r="P462"/>
  <c r="BI459"/>
  <c r="BH459"/>
  <c r="BG459"/>
  <c r="BE459"/>
  <c r="T459"/>
  <c r="R459"/>
  <c r="P459"/>
  <c r="BI458"/>
  <c r="BH458"/>
  <c r="BG458"/>
  <c r="BE458"/>
  <c r="T458"/>
  <c r="R458"/>
  <c r="P458"/>
  <c r="BI455"/>
  <c r="BH455"/>
  <c r="BG455"/>
  <c r="BE455"/>
  <c r="T455"/>
  <c r="R455"/>
  <c r="P455"/>
  <c r="BI452"/>
  <c r="BH452"/>
  <c r="BG452"/>
  <c r="BE452"/>
  <c r="T452"/>
  <c r="R452"/>
  <c r="P452"/>
  <c r="BI451"/>
  <c r="BH451"/>
  <c r="BG451"/>
  <c r="BE451"/>
  <c r="T451"/>
  <c r="R451"/>
  <c r="P451"/>
  <c r="BI448"/>
  <c r="BH448"/>
  <c r="BG448"/>
  <c r="BE448"/>
  <c r="T448"/>
  <c r="R448"/>
  <c r="P448"/>
  <c r="BI447"/>
  <c r="BH447"/>
  <c r="BG447"/>
  <c r="BE447"/>
  <c r="T447"/>
  <c r="R447"/>
  <c r="P447"/>
  <c r="BI444"/>
  <c r="BH444"/>
  <c r="BG444"/>
  <c r="BE444"/>
  <c r="T444"/>
  <c r="R444"/>
  <c r="P444"/>
  <c r="BI443"/>
  <c r="BH443"/>
  <c r="BG443"/>
  <c r="BE443"/>
  <c r="T443"/>
  <c r="R443"/>
  <c r="P443"/>
  <c r="BI438"/>
  <c r="BH438"/>
  <c r="BG438"/>
  <c r="BE438"/>
  <c r="T438"/>
  <c r="R438"/>
  <c r="P438"/>
  <c r="BI437"/>
  <c r="BH437"/>
  <c r="BG437"/>
  <c r="BE437"/>
  <c r="T437"/>
  <c r="R437"/>
  <c r="P437"/>
  <c r="BI434"/>
  <c r="BH434"/>
  <c r="BG434"/>
  <c r="BE434"/>
  <c r="T434"/>
  <c r="R434"/>
  <c r="P434"/>
  <c r="BI433"/>
  <c r="BH433"/>
  <c r="BG433"/>
  <c r="BE433"/>
  <c r="T433"/>
  <c r="R433"/>
  <c r="P433"/>
  <c r="BI430"/>
  <c r="BH430"/>
  <c r="BG430"/>
  <c r="BE430"/>
  <c r="T430"/>
  <c r="R430"/>
  <c r="P430"/>
  <c r="BI429"/>
  <c r="BH429"/>
  <c r="BG429"/>
  <c r="BE429"/>
  <c r="T429"/>
  <c r="R429"/>
  <c r="P429"/>
  <c r="BI426"/>
  <c r="BH426"/>
  <c r="BG426"/>
  <c r="BE426"/>
  <c r="T426"/>
  <c r="R426"/>
  <c r="P426"/>
  <c r="BI425"/>
  <c r="BH425"/>
  <c r="BG425"/>
  <c r="BE425"/>
  <c r="T425"/>
  <c r="R425"/>
  <c r="P425"/>
  <c r="BI422"/>
  <c r="BH422"/>
  <c r="BG422"/>
  <c r="BE422"/>
  <c r="T422"/>
  <c r="R422"/>
  <c r="P422"/>
  <c r="BI419"/>
  <c r="BH419"/>
  <c r="BG419"/>
  <c r="BE419"/>
  <c r="T419"/>
  <c r="R419"/>
  <c r="P419"/>
  <c r="BI416"/>
  <c r="BH416"/>
  <c r="BG416"/>
  <c r="BE416"/>
  <c r="T416"/>
  <c r="R416"/>
  <c r="P416"/>
  <c r="BI413"/>
  <c r="BH413"/>
  <c r="BG413"/>
  <c r="BE413"/>
  <c r="T413"/>
  <c r="R413"/>
  <c r="P413"/>
  <c r="BI410"/>
  <c r="BH410"/>
  <c r="BG410"/>
  <c r="BE410"/>
  <c r="T410"/>
  <c r="R410"/>
  <c r="P410"/>
  <c r="BI407"/>
  <c r="BH407"/>
  <c r="BG407"/>
  <c r="BE407"/>
  <c r="T407"/>
  <c r="R407"/>
  <c r="P407"/>
  <c r="BI405"/>
  <c r="BH405"/>
  <c r="BG405"/>
  <c r="BE405"/>
  <c r="T405"/>
  <c r="R405"/>
  <c r="P405"/>
  <c r="BI402"/>
  <c r="BH402"/>
  <c r="BG402"/>
  <c r="BE402"/>
  <c r="T402"/>
  <c r="R402"/>
  <c r="P402"/>
  <c r="BI399"/>
  <c r="BH399"/>
  <c r="BG399"/>
  <c r="BE399"/>
  <c r="T399"/>
  <c r="R399"/>
  <c r="P399"/>
  <c r="BI396"/>
  <c r="BH396"/>
  <c r="BG396"/>
  <c r="BE396"/>
  <c r="T396"/>
  <c r="R396"/>
  <c r="P396"/>
  <c r="BI391"/>
  <c r="BH391"/>
  <c r="BG391"/>
  <c r="BE391"/>
  <c r="T391"/>
  <c r="R391"/>
  <c r="P391"/>
  <c r="BI389"/>
  <c r="BH389"/>
  <c r="BG389"/>
  <c r="BE389"/>
  <c r="T389"/>
  <c r="R389"/>
  <c r="P389"/>
  <c r="BI386"/>
  <c r="BH386"/>
  <c r="BG386"/>
  <c r="BE386"/>
  <c r="T386"/>
  <c r="R386"/>
  <c r="P386"/>
  <c r="BI383"/>
  <c r="BH383"/>
  <c r="BG383"/>
  <c r="BE383"/>
  <c r="T383"/>
  <c r="R383"/>
  <c r="P383"/>
  <c r="BI381"/>
  <c r="BH381"/>
  <c r="BG381"/>
  <c r="BE381"/>
  <c r="T381"/>
  <c r="R381"/>
  <c r="P381"/>
  <c r="BI378"/>
  <c r="BH378"/>
  <c r="BG378"/>
  <c r="BE378"/>
  <c r="T378"/>
  <c r="R378"/>
  <c r="P378"/>
  <c r="BI375"/>
  <c r="BH375"/>
  <c r="BG375"/>
  <c r="BE375"/>
  <c r="T375"/>
  <c r="R375"/>
  <c r="P375"/>
  <c r="BI373"/>
  <c r="BH373"/>
  <c r="BG373"/>
  <c r="BE373"/>
  <c r="T373"/>
  <c r="R373"/>
  <c r="P373"/>
  <c r="BI370"/>
  <c r="BH370"/>
  <c r="BG370"/>
  <c r="BE370"/>
  <c r="T370"/>
  <c r="R370"/>
  <c r="P370"/>
  <c r="BI366"/>
  <c r="BH366"/>
  <c r="BG366"/>
  <c r="BE366"/>
  <c r="T366"/>
  <c r="T365"/>
  <c r="R366"/>
  <c r="R365"/>
  <c r="P366"/>
  <c r="P365"/>
  <c r="BI361"/>
  <c r="BH361"/>
  <c r="BG361"/>
  <c r="BE361"/>
  <c r="T361"/>
  <c r="R361"/>
  <c r="P361"/>
  <c r="BI358"/>
  <c r="BH358"/>
  <c r="BG358"/>
  <c r="BE358"/>
  <c r="T358"/>
  <c r="R358"/>
  <c r="P358"/>
  <c r="BI355"/>
  <c r="BH355"/>
  <c r="BG355"/>
  <c r="BE355"/>
  <c r="T355"/>
  <c r="R355"/>
  <c r="P355"/>
  <c r="BI354"/>
  <c r="BH354"/>
  <c r="BG354"/>
  <c r="BE354"/>
  <c r="T354"/>
  <c r="R354"/>
  <c r="P354"/>
  <c r="BI351"/>
  <c r="BH351"/>
  <c r="BG351"/>
  <c r="BE351"/>
  <c r="T351"/>
  <c r="R351"/>
  <c r="P351"/>
  <c r="BI345"/>
  <c r="BH345"/>
  <c r="BG345"/>
  <c r="BE345"/>
  <c r="T345"/>
  <c r="R345"/>
  <c r="P345"/>
  <c r="BI342"/>
  <c r="BH342"/>
  <c r="BG342"/>
  <c r="BE342"/>
  <c r="T342"/>
  <c r="R342"/>
  <c r="P342"/>
  <c r="BI338"/>
  <c r="BH338"/>
  <c r="BG338"/>
  <c r="BE338"/>
  <c r="T338"/>
  <c r="R338"/>
  <c r="P338"/>
  <c r="BI335"/>
  <c r="BH335"/>
  <c r="BG335"/>
  <c r="BE335"/>
  <c r="T335"/>
  <c r="R335"/>
  <c r="P335"/>
  <c r="BI332"/>
  <c r="BH332"/>
  <c r="BG332"/>
  <c r="BE332"/>
  <c r="T332"/>
  <c r="R332"/>
  <c r="P332"/>
  <c r="BI328"/>
  <c r="BH328"/>
  <c r="BG328"/>
  <c r="BE328"/>
  <c r="T328"/>
  <c r="R328"/>
  <c r="P328"/>
  <c r="BI325"/>
  <c r="BH325"/>
  <c r="BG325"/>
  <c r="BE325"/>
  <c r="T325"/>
  <c r="R325"/>
  <c r="P325"/>
  <c r="BI321"/>
  <c r="BH321"/>
  <c r="BG321"/>
  <c r="BE321"/>
  <c r="T321"/>
  <c r="R321"/>
  <c r="P321"/>
  <c r="BI318"/>
  <c r="BH318"/>
  <c r="BG318"/>
  <c r="BE318"/>
  <c r="T318"/>
  <c r="R318"/>
  <c r="P318"/>
  <c r="BI309"/>
  <c r="BH309"/>
  <c r="BG309"/>
  <c r="BE309"/>
  <c r="T309"/>
  <c r="R309"/>
  <c r="P309"/>
  <c r="BI306"/>
  <c r="BH306"/>
  <c r="BG306"/>
  <c r="BE306"/>
  <c r="T306"/>
  <c r="R306"/>
  <c r="P306"/>
  <c r="BI301"/>
  <c r="BH301"/>
  <c r="BG301"/>
  <c r="BE301"/>
  <c r="T301"/>
  <c r="R301"/>
  <c r="P301"/>
  <c r="BI296"/>
  <c r="BH296"/>
  <c r="BG296"/>
  <c r="BE296"/>
  <c r="T296"/>
  <c r="R296"/>
  <c r="P296"/>
  <c r="BI294"/>
  <c r="BH294"/>
  <c r="BG294"/>
  <c r="BE294"/>
  <c r="T294"/>
  <c r="R294"/>
  <c r="P294"/>
  <c r="BI284"/>
  <c r="BH284"/>
  <c r="BG284"/>
  <c r="BE284"/>
  <c r="T284"/>
  <c r="R284"/>
  <c r="P284"/>
  <c r="BI281"/>
  <c r="BH281"/>
  <c r="BG281"/>
  <c r="BE281"/>
  <c r="T281"/>
  <c r="R281"/>
  <c r="P281"/>
  <c r="BI278"/>
  <c r="BH278"/>
  <c r="BG278"/>
  <c r="BE278"/>
  <c r="T278"/>
  <c r="R278"/>
  <c r="P278"/>
  <c r="BI275"/>
  <c r="BH275"/>
  <c r="BG275"/>
  <c r="BE275"/>
  <c r="T275"/>
  <c r="R275"/>
  <c r="P275"/>
  <c r="BI272"/>
  <c r="BH272"/>
  <c r="BG272"/>
  <c r="BE272"/>
  <c r="T272"/>
  <c r="R272"/>
  <c r="P272"/>
  <c r="BI252"/>
  <c r="BH252"/>
  <c r="BG252"/>
  <c r="BE252"/>
  <c r="T252"/>
  <c r="R252"/>
  <c r="P252"/>
  <c r="BI247"/>
  <c r="BH247"/>
  <c r="BG247"/>
  <c r="BE247"/>
  <c r="T247"/>
  <c r="R247"/>
  <c r="P247"/>
  <c r="BI244"/>
  <c r="BH244"/>
  <c r="BG244"/>
  <c r="BE244"/>
  <c r="T244"/>
  <c r="R244"/>
  <c r="P244"/>
  <c r="BI233"/>
  <c r="BH233"/>
  <c r="BG233"/>
  <c r="BE233"/>
  <c r="T233"/>
  <c r="R233"/>
  <c r="P233"/>
  <c r="BI230"/>
  <c r="BH230"/>
  <c r="BG230"/>
  <c r="BE230"/>
  <c r="T230"/>
  <c r="R230"/>
  <c r="P230"/>
  <c r="BI227"/>
  <c r="BH227"/>
  <c r="BG227"/>
  <c r="BE227"/>
  <c r="T227"/>
  <c r="R227"/>
  <c r="P227"/>
  <c r="BI215"/>
  <c r="BH215"/>
  <c r="BG215"/>
  <c r="BE215"/>
  <c r="T215"/>
  <c r="R215"/>
  <c r="P215"/>
  <c r="BI209"/>
  <c r="BH209"/>
  <c r="BG209"/>
  <c r="BE209"/>
  <c r="T209"/>
  <c r="R209"/>
  <c r="P209"/>
  <c r="BI204"/>
  <c r="BH204"/>
  <c r="BG204"/>
  <c r="BE204"/>
  <c r="T204"/>
  <c r="R204"/>
  <c r="P204"/>
  <c r="BI199"/>
  <c r="BH199"/>
  <c r="BG199"/>
  <c r="BE199"/>
  <c r="T199"/>
  <c r="R199"/>
  <c r="P199"/>
  <c r="BI193"/>
  <c r="BH193"/>
  <c r="BG193"/>
  <c r="BE193"/>
  <c r="T193"/>
  <c r="R193"/>
  <c r="P193"/>
  <c r="BI190"/>
  <c r="BH190"/>
  <c r="BG190"/>
  <c r="BE190"/>
  <c r="T190"/>
  <c r="R190"/>
  <c r="P190"/>
  <c r="BI186"/>
  <c r="BH186"/>
  <c r="BG186"/>
  <c r="BE186"/>
  <c r="T186"/>
  <c r="R186"/>
  <c r="P186"/>
  <c r="BI181"/>
  <c r="BH181"/>
  <c r="BG181"/>
  <c r="BE181"/>
  <c r="T181"/>
  <c r="R181"/>
  <c r="P181"/>
  <c r="BI171"/>
  <c r="BH171"/>
  <c r="BG171"/>
  <c r="BE171"/>
  <c r="T171"/>
  <c r="R171"/>
  <c r="P171"/>
  <c r="BI168"/>
  <c r="BH168"/>
  <c r="BG168"/>
  <c r="BE168"/>
  <c r="T168"/>
  <c r="R168"/>
  <c r="P168"/>
  <c r="BI166"/>
  <c r="BH166"/>
  <c r="BG166"/>
  <c r="BE166"/>
  <c r="T166"/>
  <c r="R166"/>
  <c r="P166"/>
  <c r="BI163"/>
  <c r="BH163"/>
  <c r="BG163"/>
  <c r="BE163"/>
  <c r="T163"/>
  <c r="R163"/>
  <c r="P163"/>
  <c r="BI160"/>
  <c r="BH160"/>
  <c r="BG160"/>
  <c r="BE160"/>
  <c r="T160"/>
  <c r="R160"/>
  <c r="P160"/>
  <c r="BI157"/>
  <c r="BH157"/>
  <c r="BG157"/>
  <c r="BE157"/>
  <c r="T157"/>
  <c r="R157"/>
  <c r="P157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46"/>
  <c r="BH146"/>
  <c r="BG146"/>
  <c r="BE146"/>
  <c r="T146"/>
  <c r="R146"/>
  <c r="P146"/>
  <c r="BI145"/>
  <c r="BH145"/>
  <c r="BG145"/>
  <c r="BE145"/>
  <c r="T145"/>
  <c r="R145"/>
  <c r="P145"/>
  <c r="BI135"/>
  <c r="BH135"/>
  <c r="BG135"/>
  <c r="BE135"/>
  <c r="T135"/>
  <c r="R135"/>
  <c r="P135"/>
  <c r="BI134"/>
  <c r="BH134"/>
  <c r="BG134"/>
  <c r="BE134"/>
  <c r="T134"/>
  <c r="R134"/>
  <c r="P134"/>
  <c r="BI127"/>
  <c r="BH127"/>
  <c r="BG127"/>
  <c r="BE127"/>
  <c r="T127"/>
  <c r="R127"/>
  <c r="P127"/>
  <c r="BI124"/>
  <c r="BH124"/>
  <c r="BG124"/>
  <c r="BE124"/>
  <c r="T124"/>
  <c r="R124"/>
  <c r="P124"/>
  <c r="BI123"/>
  <c r="BH123"/>
  <c r="BG123"/>
  <c r="BE123"/>
  <c r="T123"/>
  <c r="R123"/>
  <c r="P123"/>
  <c r="BI118"/>
  <c r="BH118"/>
  <c r="BG118"/>
  <c r="BE118"/>
  <c r="T118"/>
  <c r="R118"/>
  <c r="P118"/>
  <c r="BI116"/>
  <c r="BH116"/>
  <c r="BG116"/>
  <c r="BE116"/>
  <c r="T116"/>
  <c r="R116"/>
  <c r="P116"/>
  <c r="BI112"/>
  <c r="BH112"/>
  <c r="BG112"/>
  <c r="BE112"/>
  <c r="T112"/>
  <c r="R112"/>
  <c r="P112"/>
  <c r="BI109"/>
  <c r="BH109"/>
  <c r="BG109"/>
  <c r="BE109"/>
  <c r="T109"/>
  <c r="R109"/>
  <c r="P109"/>
  <c r="BI105"/>
  <c r="BH105"/>
  <c r="BG105"/>
  <c r="BE105"/>
  <c r="T105"/>
  <c r="R105"/>
  <c r="P105"/>
  <c r="J99"/>
  <c r="J98"/>
  <c r="F98"/>
  <c r="F96"/>
  <c r="E94"/>
  <c r="J55"/>
  <c r="J54"/>
  <c r="F54"/>
  <c r="F52"/>
  <c r="E50"/>
  <c r="J18"/>
  <c r="E18"/>
  <c r="F99"/>
  <c r="J17"/>
  <c r="J12"/>
  <c r="J52"/>
  <c r="E7"/>
  <c r="E92"/>
  <c i="2" r="J37"/>
  <c r="J36"/>
  <c i="1" r="AY55"/>
  <c i="2" r="J35"/>
  <c i="1" r="AX55"/>
  <c i="2" r="BI484"/>
  <c r="BH484"/>
  <c r="BG484"/>
  <c r="BE484"/>
  <c r="T484"/>
  <c r="T483"/>
  <c r="R484"/>
  <c r="R483"/>
  <c r="P484"/>
  <c r="P483"/>
  <c r="BI480"/>
  <c r="BH480"/>
  <c r="BG480"/>
  <c r="BE480"/>
  <c r="T480"/>
  <c r="R480"/>
  <c r="P480"/>
  <c r="BI475"/>
  <c r="BH475"/>
  <c r="BG475"/>
  <c r="BE475"/>
  <c r="T475"/>
  <c r="R475"/>
  <c r="P475"/>
  <c r="BI455"/>
  <c r="BH455"/>
  <c r="BG455"/>
  <c r="BE455"/>
  <c r="T455"/>
  <c r="R455"/>
  <c r="P455"/>
  <c r="BI452"/>
  <c r="BH452"/>
  <c r="BG452"/>
  <c r="BE452"/>
  <c r="T452"/>
  <c r="R452"/>
  <c r="P452"/>
  <c r="BI439"/>
  <c r="BH439"/>
  <c r="BG439"/>
  <c r="BE439"/>
  <c r="T439"/>
  <c r="R439"/>
  <c r="P439"/>
  <c r="BI436"/>
  <c r="BH436"/>
  <c r="BG436"/>
  <c r="BE436"/>
  <c r="T436"/>
  <c r="R436"/>
  <c r="P436"/>
  <c r="BI427"/>
  <c r="BH427"/>
  <c r="BG427"/>
  <c r="BE427"/>
  <c r="T427"/>
  <c r="R427"/>
  <c r="P427"/>
  <c r="BI424"/>
  <c r="BH424"/>
  <c r="BG424"/>
  <c r="BE424"/>
  <c r="T424"/>
  <c r="T415"/>
  <c r="R424"/>
  <c r="R415"/>
  <c r="P424"/>
  <c r="P415"/>
  <c r="BI416"/>
  <c r="BH416"/>
  <c r="BG416"/>
  <c r="BE416"/>
  <c r="T416"/>
  <c r="R416"/>
  <c r="P416"/>
  <c r="BI413"/>
  <c r="BH413"/>
  <c r="BG413"/>
  <c r="BE413"/>
  <c r="T413"/>
  <c r="R413"/>
  <c r="P413"/>
  <c r="BI410"/>
  <c r="BH410"/>
  <c r="BG410"/>
  <c r="BE410"/>
  <c r="T410"/>
  <c r="R410"/>
  <c r="P410"/>
  <c r="BI408"/>
  <c r="BH408"/>
  <c r="BG408"/>
  <c r="BE408"/>
  <c r="T408"/>
  <c r="R408"/>
  <c r="P408"/>
  <c r="BI405"/>
  <c r="BH405"/>
  <c r="BG405"/>
  <c r="BE405"/>
  <c r="T405"/>
  <c r="R405"/>
  <c r="P405"/>
  <c r="BI403"/>
  <c r="BH403"/>
  <c r="BG403"/>
  <c r="BE403"/>
  <c r="T403"/>
  <c r="R403"/>
  <c r="P403"/>
  <c r="BI400"/>
  <c r="BH400"/>
  <c r="BG400"/>
  <c r="BE400"/>
  <c r="T400"/>
  <c r="R400"/>
  <c r="P400"/>
  <c r="BI397"/>
  <c r="BH397"/>
  <c r="BG397"/>
  <c r="BE397"/>
  <c r="T397"/>
  <c r="R397"/>
  <c r="P397"/>
  <c r="BI392"/>
  <c r="BH392"/>
  <c r="BG392"/>
  <c r="BE392"/>
  <c r="T392"/>
  <c r="R392"/>
  <c r="P392"/>
  <c r="BI389"/>
  <c r="BH389"/>
  <c r="BG389"/>
  <c r="BE389"/>
  <c r="T389"/>
  <c r="R389"/>
  <c r="P389"/>
  <c r="BI386"/>
  <c r="BH386"/>
  <c r="BG386"/>
  <c r="BE386"/>
  <c r="T386"/>
  <c r="R386"/>
  <c r="P386"/>
  <c r="BI381"/>
  <c r="BH381"/>
  <c r="BG381"/>
  <c r="BE381"/>
  <c r="T381"/>
  <c r="R381"/>
  <c r="P381"/>
  <c r="BI378"/>
  <c r="BH378"/>
  <c r="BG378"/>
  <c r="BE378"/>
  <c r="T378"/>
  <c r="R378"/>
  <c r="P378"/>
  <c r="BI375"/>
  <c r="BH375"/>
  <c r="BG375"/>
  <c r="BE375"/>
  <c r="T375"/>
  <c r="R375"/>
  <c r="P375"/>
  <c r="BI372"/>
  <c r="BH372"/>
  <c r="BG372"/>
  <c r="BE372"/>
  <c r="T372"/>
  <c r="R372"/>
  <c r="P372"/>
  <c r="BI370"/>
  <c r="BH370"/>
  <c r="BG370"/>
  <c r="BE370"/>
  <c r="T370"/>
  <c r="R370"/>
  <c r="P370"/>
  <c r="BI368"/>
  <c r="BH368"/>
  <c r="BG368"/>
  <c r="BE368"/>
  <c r="T368"/>
  <c r="R368"/>
  <c r="P368"/>
  <c r="BI365"/>
  <c r="BH365"/>
  <c r="BG365"/>
  <c r="BE365"/>
  <c r="T365"/>
  <c r="R365"/>
  <c r="P365"/>
  <c r="BI363"/>
  <c r="BH363"/>
  <c r="BG363"/>
  <c r="BE363"/>
  <c r="T363"/>
  <c r="R363"/>
  <c r="P363"/>
  <c r="BI361"/>
  <c r="BH361"/>
  <c r="BG361"/>
  <c r="BE361"/>
  <c r="T361"/>
  <c r="R361"/>
  <c r="P361"/>
  <c r="BI358"/>
  <c r="BH358"/>
  <c r="BG358"/>
  <c r="BE358"/>
  <c r="T358"/>
  <c r="R358"/>
  <c r="P358"/>
  <c r="BI355"/>
  <c r="BH355"/>
  <c r="BG355"/>
  <c r="BE355"/>
  <c r="T355"/>
  <c r="R355"/>
  <c r="P355"/>
  <c r="BI352"/>
  <c r="BH352"/>
  <c r="BG352"/>
  <c r="BE352"/>
  <c r="T352"/>
  <c r="R352"/>
  <c r="P352"/>
  <c r="BI349"/>
  <c r="BH349"/>
  <c r="BG349"/>
  <c r="BE349"/>
  <c r="T349"/>
  <c r="R349"/>
  <c r="P349"/>
  <c r="BI346"/>
  <c r="BH346"/>
  <c r="BG346"/>
  <c r="BE346"/>
  <c r="T346"/>
  <c r="R346"/>
  <c r="P346"/>
  <c r="BI335"/>
  <c r="BH335"/>
  <c r="BG335"/>
  <c r="BE335"/>
  <c r="T335"/>
  <c r="R335"/>
  <c r="P335"/>
  <c r="BI332"/>
  <c r="BH332"/>
  <c r="BG332"/>
  <c r="BE332"/>
  <c r="T332"/>
  <c r="R332"/>
  <c r="P332"/>
  <c r="BI327"/>
  <c r="BH327"/>
  <c r="BG327"/>
  <c r="BE327"/>
  <c r="T327"/>
  <c r="R327"/>
  <c r="P327"/>
  <c r="BI317"/>
  <c r="BH317"/>
  <c r="BG317"/>
  <c r="BE317"/>
  <c r="T317"/>
  <c r="R317"/>
  <c r="P317"/>
  <c r="BI314"/>
  <c r="BH314"/>
  <c r="BG314"/>
  <c r="BE314"/>
  <c r="T314"/>
  <c r="R314"/>
  <c r="P314"/>
  <c r="BI311"/>
  <c r="BH311"/>
  <c r="BG311"/>
  <c r="BE311"/>
  <c r="T311"/>
  <c r="R311"/>
  <c r="P311"/>
  <c r="BI308"/>
  <c r="BH308"/>
  <c r="BG308"/>
  <c r="BE308"/>
  <c r="T308"/>
  <c r="R308"/>
  <c r="P308"/>
  <c r="BI305"/>
  <c r="BH305"/>
  <c r="BG305"/>
  <c r="BE305"/>
  <c r="T305"/>
  <c r="R305"/>
  <c r="P305"/>
  <c r="BI302"/>
  <c r="BH302"/>
  <c r="BG302"/>
  <c r="BE302"/>
  <c r="T302"/>
  <c r="R302"/>
  <c r="P302"/>
  <c r="BI300"/>
  <c r="BH300"/>
  <c r="BG300"/>
  <c r="BE300"/>
  <c r="T300"/>
  <c r="R300"/>
  <c r="P300"/>
  <c r="BI296"/>
  <c r="BH296"/>
  <c r="BG296"/>
  <c r="BE296"/>
  <c r="T296"/>
  <c r="T295"/>
  <c r="R296"/>
  <c r="R295"/>
  <c r="P296"/>
  <c r="P295"/>
  <c r="BI293"/>
  <c r="BH293"/>
  <c r="BG293"/>
  <c r="BE293"/>
  <c r="T293"/>
  <c r="R293"/>
  <c r="P293"/>
  <c r="BI291"/>
  <c r="BH291"/>
  <c r="BG291"/>
  <c r="BE291"/>
  <c r="T291"/>
  <c r="R291"/>
  <c r="P291"/>
  <c r="BI288"/>
  <c r="BH288"/>
  <c r="BG288"/>
  <c r="BE288"/>
  <c r="T288"/>
  <c r="R288"/>
  <c r="P288"/>
  <c r="BI285"/>
  <c r="BH285"/>
  <c r="BG285"/>
  <c r="BE285"/>
  <c r="T285"/>
  <c r="R285"/>
  <c r="P285"/>
  <c r="BI282"/>
  <c r="BH282"/>
  <c r="BG282"/>
  <c r="BE282"/>
  <c r="T282"/>
  <c r="R282"/>
  <c r="P282"/>
  <c r="BI279"/>
  <c r="BH279"/>
  <c r="BG279"/>
  <c r="BE279"/>
  <c r="T279"/>
  <c r="R279"/>
  <c r="P279"/>
  <c r="BI276"/>
  <c r="BH276"/>
  <c r="BG276"/>
  <c r="BE276"/>
  <c r="T276"/>
  <c r="R276"/>
  <c r="P276"/>
  <c r="BI273"/>
  <c r="BH273"/>
  <c r="BG273"/>
  <c r="BE273"/>
  <c r="T273"/>
  <c r="R273"/>
  <c r="P273"/>
  <c r="BI270"/>
  <c r="BH270"/>
  <c r="BG270"/>
  <c r="BE270"/>
  <c r="T270"/>
  <c r="R270"/>
  <c r="P270"/>
  <c r="BI268"/>
  <c r="BH268"/>
  <c r="BG268"/>
  <c r="BE268"/>
  <c r="T268"/>
  <c r="R268"/>
  <c r="P268"/>
  <c r="BI266"/>
  <c r="BH266"/>
  <c r="BG266"/>
  <c r="BE266"/>
  <c r="T266"/>
  <c r="R266"/>
  <c r="P266"/>
  <c r="BI262"/>
  <c r="BH262"/>
  <c r="BG262"/>
  <c r="BE262"/>
  <c r="T262"/>
  <c r="R262"/>
  <c r="P262"/>
  <c r="BI251"/>
  <c r="BH251"/>
  <c r="BG251"/>
  <c r="BE251"/>
  <c r="T251"/>
  <c r="R251"/>
  <c r="P251"/>
  <c r="BI248"/>
  <c r="BH248"/>
  <c r="BG248"/>
  <c r="BE248"/>
  <c r="T248"/>
  <c r="R248"/>
  <c r="P248"/>
  <c r="BI237"/>
  <c r="BH237"/>
  <c r="BG237"/>
  <c r="BE237"/>
  <c r="T237"/>
  <c r="R237"/>
  <c r="P237"/>
  <c r="BI231"/>
  <c r="BH231"/>
  <c r="BG231"/>
  <c r="BE231"/>
  <c r="T231"/>
  <c r="R231"/>
  <c r="P231"/>
  <c r="BI225"/>
  <c r="BH225"/>
  <c r="BG225"/>
  <c r="BE225"/>
  <c r="T225"/>
  <c r="R225"/>
  <c r="P225"/>
  <c r="BI219"/>
  <c r="BH219"/>
  <c r="BG219"/>
  <c r="BE219"/>
  <c r="T219"/>
  <c r="R219"/>
  <c r="P219"/>
  <c r="BI212"/>
  <c r="BH212"/>
  <c r="BG212"/>
  <c r="BE212"/>
  <c r="T212"/>
  <c r="R212"/>
  <c r="P212"/>
  <c r="BI208"/>
  <c r="BH208"/>
  <c r="BG208"/>
  <c r="BE208"/>
  <c r="T208"/>
  <c r="R208"/>
  <c r="P208"/>
  <c r="BI205"/>
  <c r="BH205"/>
  <c r="BG205"/>
  <c r="BE205"/>
  <c r="T205"/>
  <c r="R205"/>
  <c r="P205"/>
  <c r="BI200"/>
  <c r="BH200"/>
  <c r="BG200"/>
  <c r="BE200"/>
  <c r="T200"/>
  <c r="R200"/>
  <c r="P200"/>
  <c r="BI194"/>
  <c r="BH194"/>
  <c r="BG194"/>
  <c r="BE194"/>
  <c r="T194"/>
  <c r="R194"/>
  <c r="P194"/>
  <c r="BI181"/>
  <c r="BH181"/>
  <c r="BG181"/>
  <c r="BE181"/>
  <c r="T181"/>
  <c r="R181"/>
  <c r="P181"/>
  <c r="BI175"/>
  <c r="BH175"/>
  <c r="BG175"/>
  <c r="BE175"/>
  <c r="T175"/>
  <c r="R175"/>
  <c r="P175"/>
  <c r="BI171"/>
  <c r="BH171"/>
  <c r="BG171"/>
  <c r="BE171"/>
  <c r="T171"/>
  <c r="R171"/>
  <c r="P171"/>
  <c r="BI156"/>
  <c r="BH156"/>
  <c r="BG156"/>
  <c r="BE156"/>
  <c r="T156"/>
  <c r="R156"/>
  <c r="P156"/>
  <c r="BI146"/>
  <c r="BH146"/>
  <c r="BG146"/>
  <c r="BE146"/>
  <c r="T146"/>
  <c r="R146"/>
  <c r="P146"/>
  <c r="BI136"/>
  <c r="BH136"/>
  <c r="BG136"/>
  <c r="BE136"/>
  <c r="T136"/>
  <c r="R136"/>
  <c r="P136"/>
  <c r="BI134"/>
  <c r="BH134"/>
  <c r="BG134"/>
  <c r="BE134"/>
  <c r="T134"/>
  <c r="R134"/>
  <c r="P134"/>
  <c r="BI131"/>
  <c r="BH131"/>
  <c r="BG131"/>
  <c r="BE131"/>
  <c r="T131"/>
  <c r="R131"/>
  <c r="P131"/>
  <c r="BI130"/>
  <c r="BH130"/>
  <c r="BG130"/>
  <c r="BE130"/>
  <c r="T130"/>
  <c r="R130"/>
  <c r="P130"/>
  <c r="BI128"/>
  <c r="BH128"/>
  <c r="BG128"/>
  <c r="BE128"/>
  <c r="T128"/>
  <c r="R128"/>
  <c r="P128"/>
  <c r="BI125"/>
  <c r="BH125"/>
  <c r="BG125"/>
  <c r="BE125"/>
  <c r="T125"/>
  <c r="R125"/>
  <c r="P125"/>
  <c r="BI123"/>
  <c r="BH123"/>
  <c r="BG123"/>
  <c r="BE123"/>
  <c r="T123"/>
  <c r="R123"/>
  <c r="P123"/>
  <c r="BI120"/>
  <c r="BH120"/>
  <c r="BG120"/>
  <c r="BE120"/>
  <c r="T120"/>
  <c r="R120"/>
  <c r="P120"/>
  <c r="BI118"/>
  <c r="BH118"/>
  <c r="BG118"/>
  <c r="BE118"/>
  <c r="T118"/>
  <c r="R118"/>
  <c r="P118"/>
  <c r="BI116"/>
  <c r="BH116"/>
  <c r="BG116"/>
  <c r="BE116"/>
  <c r="T116"/>
  <c r="R116"/>
  <c r="P116"/>
  <c r="BI114"/>
  <c r="BH114"/>
  <c r="BG114"/>
  <c r="BE114"/>
  <c r="T114"/>
  <c r="R114"/>
  <c r="P114"/>
  <c r="BI111"/>
  <c r="BH111"/>
  <c r="BG111"/>
  <c r="BE111"/>
  <c r="T111"/>
  <c r="R111"/>
  <c r="P111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J96"/>
  <c r="J95"/>
  <c r="F95"/>
  <c r="F93"/>
  <c r="E91"/>
  <c r="J55"/>
  <c r="J54"/>
  <c r="F54"/>
  <c r="F52"/>
  <c r="E50"/>
  <c r="J18"/>
  <c r="E18"/>
  <c r="F55"/>
  <c r="J17"/>
  <c r="J12"/>
  <c r="J93"/>
  <c r="E7"/>
  <c r="E89"/>
  <c i="1" r="L50"/>
  <c r="AM50"/>
  <c r="AM49"/>
  <c r="L49"/>
  <c r="AM47"/>
  <c r="L47"/>
  <c r="L45"/>
  <c r="L44"/>
  <c i="2" r="J413"/>
  <c r="BK291"/>
  <c r="J130"/>
  <c r="BK363"/>
  <c r="J219"/>
  <c r="BK131"/>
  <c r="J416"/>
  <c r="J365"/>
  <c r="J291"/>
  <c r="J389"/>
  <c r="J273"/>
  <c r="J156"/>
  <c r="BK106"/>
  <c r="BK381"/>
  <c r="J293"/>
  <c r="J131"/>
  <c r="BK335"/>
  <c r="J181"/>
  <c r="J475"/>
  <c r="J405"/>
  <c r="BK285"/>
  <c r="BK114"/>
  <c i="3" r="J892"/>
  <c r="J758"/>
  <c r="J712"/>
  <c r="BK588"/>
  <c r="BK499"/>
  <c r="BK433"/>
  <c r="BK332"/>
  <c r="J134"/>
  <c r="BK841"/>
  <c r="BK756"/>
  <c r="BK638"/>
  <c r="BK592"/>
  <c r="J430"/>
  <c r="BK275"/>
  <c r="BK146"/>
  <c r="BK909"/>
  <c r="BK821"/>
  <c r="J737"/>
  <c r="J669"/>
  <c r="J586"/>
  <c r="J361"/>
  <c r="J275"/>
  <c r="J914"/>
  <c r="BK807"/>
  <c r="BK732"/>
  <c r="BK616"/>
  <c r="J497"/>
  <c r="BK410"/>
  <c r="BK345"/>
  <c r="BK186"/>
  <c r="BK900"/>
  <c r="BK726"/>
  <c r="J641"/>
  <c r="BK539"/>
  <c r="BK451"/>
  <c r="BK361"/>
  <c r="BK230"/>
  <c r="J858"/>
  <c r="J786"/>
  <c r="BK675"/>
  <c r="BK482"/>
  <c r="BK366"/>
  <c r="J190"/>
  <c r="J895"/>
  <c r="BK764"/>
  <c r="J693"/>
  <c r="BK603"/>
  <c r="J462"/>
  <c r="J438"/>
  <c r="J405"/>
  <c r="J252"/>
  <c r="BK199"/>
  <c i="4" r="J91"/>
  <c r="BK91"/>
  <c r="J113"/>
  <c i="5" r="J182"/>
  <c r="BK168"/>
  <c r="BK144"/>
  <c r="J94"/>
  <c r="BK192"/>
  <c r="BK184"/>
  <c r="J155"/>
  <c r="J103"/>
  <c r="BK175"/>
  <c r="BK129"/>
  <c r="J104"/>
  <c r="BK142"/>
  <c r="BK119"/>
  <c r="J165"/>
  <c r="BK116"/>
  <c r="J108"/>
  <c r="BK169"/>
  <c r="J116"/>
  <c r="J179"/>
  <c r="BK104"/>
  <c i="6" r="J105"/>
  <c r="J87"/>
  <c r="BK95"/>
  <c r="J83"/>
  <c r="BK101"/>
  <c r="J85"/>
  <c i="7" r="J207"/>
  <c r="BK142"/>
  <c r="BK117"/>
  <c r="BK235"/>
  <c r="BK213"/>
  <c r="BK204"/>
  <c r="J136"/>
  <c r="BK233"/>
  <c r="BK219"/>
  <c r="J184"/>
  <c r="BK157"/>
  <c r="J140"/>
  <c r="BK146"/>
  <c r="J213"/>
  <c r="BK198"/>
  <c r="J156"/>
  <c r="BK133"/>
  <c r="J114"/>
  <c r="BK113"/>
  <c r="J177"/>
  <c r="J129"/>
  <c r="BK101"/>
  <c r="J87"/>
  <c r="BK131"/>
  <c i="8" r="BK101"/>
  <c r="J103"/>
  <c r="J87"/>
  <c i="9" r="J107"/>
  <c r="BK84"/>
  <c r="BK105"/>
  <c r="J105"/>
  <c r="BK91"/>
  <c i="10" r="BK91"/>
  <c r="J173"/>
  <c r="BK144"/>
  <c r="J129"/>
  <c r="BK166"/>
  <c r="J130"/>
  <c r="BK179"/>
  <c r="BK156"/>
  <c r="J131"/>
  <c r="BK104"/>
  <c r="BK168"/>
  <c r="J136"/>
  <c r="J128"/>
  <c r="J114"/>
  <c r="J98"/>
  <c r="BK178"/>
  <c r="J145"/>
  <c r="BK135"/>
  <c r="J113"/>
  <c r="BK172"/>
  <c r="J155"/>
  <c r="J146"/>
  <c r="BK100"/>
  <c r="J187"/>
  <c r="J160"/>
  <c r="J122"/>
  <c r="BK89"/>
  <c i="11" r="BK118"/>
  <c r="BK95"/>
  <c r="BK123"/>
  <c r="J101"/>
  <c r="BK115"/>
  <c r="J98"/>
  <c r="BK120"/>
  <c r="J119"/>
  <c r="BK98"/>
  <c r="J108"/>
  <c i="12" r="J119"/>
  <c i="2" r="BK375"/>
  <c r="J270"/>
  <c r="BK134"/>
  <c r="J311"/>
  <c r="J225"/>
  <c r="BK120"/>
  <c r="J452"/>
  <c r="J361"/>
  <c r="J276"/>
  <c r="J403"/>
  <c r="BK305"/>
  <c r="BK266"/>
  <c r="J136"/>
  <c r="BK416"/>
  <c r="J308"/>
  <c r="J175"/>
  <c r="BK314"/>
  <c r="J248"/>
  <c r="J455"/>
  <c r="J372"/>
  <c r="BK300"/>
  <c r="J128"/>
  <c i="3" r="BK872"/>
  <c r="J749"/>
  <c r="BK709"/>
  <c r="J526"/>
  <c r="J492"/>
  <c r="BK386"/>
  <c r="J186"/>
  <c r="BK123"/>
  <c r="J846"/>
  <c r="BK747"/>
  <c r="BK719"/>
  <c r="J616"/>
  <c r="J410"/>
  <c r="BK335"/>
  <c r="J181"/>
  <c r="BK124"/>
  <c r="J883"/>
  <c r="BK786"/>
  <c r="J705"/>
  <c r="BK601"/>
  <c r="J499"/>
  <c r="J422"/>
  <c r="BK284"/>
  <c r="J109"/>
  <c r="BK912"/>
  <c r="J789"/>
  <c r="BK706"/>
  <c r="BK686"/>
  <c r="J606"/>
  <c r="J522"/>
  <c r="BK438"/>
  <c r="J383"/>
  <c r="J281"/>
  <c r="BK839"/>
  <c r="J734"/>
  <c r="BK630"/>
  <c r="J569"/>
  <c r="BK459"/>
  <c r="BK373"/>
  <c r="J321"/>
  <c r="BK889"/>
  <c r="BK740"/>
  <c r="BK705"/>
  <c r="J509"/>
  <c r="J402"/>
  <c r="BK318"/>
  <c r="J123"/>
  <c r="J807"/>
  <c r="BK677"/>
  <c r="J623"/>
  <c r="BK452"/>
  <c r="BK383"/>
  <c r="BK306"/>
  <c r="BK171"/>
  <c r="J889"/>
  <c r="J824"/>
  <c r="J688"/>
  <c r="BK507"/>
  <c r="J455"/>
  <c r="J426"/>
  <c r="J233"/>
  <c r="J154"/>
  <c i="4" r="BK104"/>
  <c r="BK108"/>
  <c i="5" r="J188"/>
  <c r="BK170"/>
  <c r="BK131"/>
  <c r="J105"/>
  <c r="BK106"/>
  <c r="BK171"/>
  <c r="BK140"/>
  <c r="J111"/>
  <c r="J168"/>
  <c r="BK125"/>
  <c r="J138"/>
  <c r="J129"/>
  <c r="BK158"/>
  <c r="BK105"/>
  <c r="J140"/>
  <c r="BK88"/>
  <c i="6" r="BK106"/>
  <c r="BK93"/>
  <c r="BK114"/>
  <c r="J95"/>
  <c r="BK97"/>
  <c i="7" r="J225"/>
  <c r="J206"/>
  <c r="J175"/>
  <c r="BK231"/>
  <c r="BK209"/>
  <c r="BK192"/>
  <c r="J150"/>
  <c r="J235"/>
  <c r="J204"/>
  <c r="BK121"/>
  <c r="BK89"/>
  <c r="J133"/>
  <c r="J91"/>
  <c r="J200"/>
  <c r="J165"/>
  <c r="BK97"/>
  <c r="BK150"/>
  <c r="J105"/>
  <c r="BK156"/>
  <c r="BK119"/>
  <c r="J97"/>
  <c i="8" r="J98"/>
  <c r="BK97"/>
  <c r="J101"/>
  <c r="BK88"/>
  <c r="BK93"/>
  <c r="J99"/>
  <c i="9" r="J90"/>
  <c r="BK103"/>
  <c r="J100"/>
  <c r="J96"/>
  <c r="BK94"/>
  <c r="J88"/>
  <c r="BK85"/>
  <c r="J104"/>
  <c r="J97"/>
  <c r="J95"/>
  <c r="BK93"/>
  <c r="J92"/>
  <c r="J91"/>
  <c r="BK90"/>
  <c r="BK87"/>
  <c r="J86"/>
  <c r="BK99"/>
  <c r="J110"/>
  <c r="BK100"/>
  <c r="J99"/>
  <c r="J85"/>
  <c i="10" r="BK186"/>
  <c r="BK185"/>
  <c r="J178"/>
  <c r="BK174"/>
  <c r="J172"/>
  <c r="J168"/>
  <c r="J157"/>
  <c r="BK148"/>
  <c r="BK146"/>
  <c r="J132"/>
  <c r="J119"/>
  <c r="BK115"/>
  <c r="J100"/>
  <c r="J95"/>
  <c r="J94"/>
  <c r="J92"/>
  <c r="J176"/>
  <c r="BK170"/>
  <c r="BK137"/>
  <c r="J124"/>
  <c r="J151"/>
  <c r="J174"/>
  <c r="BK141"/>
  <c r="BK129"/>
  <c r="J111"/>
  <c r="BK171"/>
  <c r="BK122"/>
  <c r="BK110"/>
  <c r="BK95"/>
  <c r="BK154"/>
  <c r="J117"/>
  <c r="BK86"/>
  <c i="11" r="J107"/>
  <c r="BK85"/>
  <c r="J110"/>
  <c r="J92"/>
  <c r="BK114"/>
  <c r="J99"/>
  <c r="BK104"/>
  <c r="J90"/>
  <c r="J116"/>
  <c r="J89"/>
  <c r="BK107"/>
  <c i="2" r="BK436"/>
  <c r="J346"/>
  <c r="BK136"/>
  <c r="BK104"/>
  <c r="BK262"/>
  <c r="BK125"/>
  <c r="BK455"/>
  <c r="J400"/>
  <c r="J327"/>
  <c r="J208"/>
  <c r="J378"/>
  <c r="BK288"/>
  <c r="J194"/>
  <c r="BK408"/>
  <c r="J368"/>
  <c r="BK270"/>
  <c r="J118"/>
  <c r="J355"/>
  <c r="BK251"/>
  <c r="J484"/>
  <c r="J410"/>
  <c r="J352"/>
  <c r="J251"/>
  <c r="J106"/>
  <c i="3" r="J848"/>
  <c r="J726"/>
  <c r="BK641"/>
  <c r="BK522"/>
  <c r="J494"/>
  <c r="J338"/>
  <c r="J296"/>
  <c r="J877"/>
  <c r="J767"/>
  <c r="J731"/>
  <c r="J633"/>
  <c r="BK569"/>
  <c r="J370"/>
  <c r="BK281"/>
  <c r="BK127"/>
  <c r="BK914"/>
  <c r="BK818"/>
  <c r="J675"/>
  <c r="BK563"/>
  <c r="J502"/>
  <c r="BK391"/>
  <c r="BK168"/>
  <c r="J919"/>
  <c r="J833"/>
  <c r="BK720"/>
  <c r="BK635"/>
  <c r="BK534"/>
  <c r="BK462"/>
  <c r="BK405"/>
  <c r="J309"/>
  <c r="BK160"/>
  <c r="BK836"/>
  <c r="J761"/>
  <c r="BK662"/>
  <c r="J504"/>
  <c r="J434"/>
  <c r="J378"/>
  <c r="BK272"/>
  <c r="BK145"/>
  <c r="BK754"/>
  <c r="BK656"/>
  <c r="J588"/>
  <c r="BK413"/>
  <c r="J351"/>
  <c r="BK190"/>
  <c r="J105"/>
  <c r="J747"/>
  <c r="J644"/>
  <c r="BK468"/>
  <c r="J399"/>
  <c r="BK294"/>
  <c r="J145"/>
  <c r="J886"/>
  <c r="J756"/>
  <c r="J638"/>
  <c r="BK492"/>
  <c r="J452"/>
  <c r="BK422"/>
  <c r="BK370"/>
  <c r="J209"/>
  <c i="4" r="BK117"/>
  <c r="BK98"/>
  <c r="J111"/>
  <c r="J86"/>
  <c i="5" r="BK173"/>
  <c r="J184"/>
  <c r="J166"/>
  <c r="J119"/>
  <c r="BK166"/>
  <c r="BK154"/>
  <c r="BK138"/>
  <c r="BK181"/>
  <c r="BK127"/>
  <c r="BK182"/>
  <c r="BK101"/>
  <c r="J171"/>
  <c r="BK156"/>
  <c r="BK186"/>
  <c r="J100"/>
  <c i="6" r="J116"/>
  <c r="BK109"/>
  <c r="BK99"/>
  <c r="BK85"/>
  <c r="BK108"/>
  <c r="J91"/>
  <c r="F33"/>
  <c i="7" r="J173"/>
  <c r="J119"/>
  <c r="BK229"/>
  <c r="J209"/>
  <c r="BK182"/>
  <c r="J113"/>
  <c r="J186"/>
  <c r="BK99"/>
  <c r="BK184"/>
  <c r="J159"/>
  <c r="J144"/>
  <c r="BK161"/>
  <c r="J93"/>
  <c r="BK165"/>
  <c r="J125"/>
  <c r="J99"/>
  <c r="BK136"/>
  <c i="8" r="BK87"/>
  <c r="BK99"/>
  <c r="BK100"/>
  <c r="J86"/>
  <c r="J92"/>
  <c i="9" r="BK96"/>
  <c r="J84"/>
  <c r="BK102"/>
  <c r="J87"/>
  <c i="10" r="J183"/>
  <c r="J171"/>
  <c r="BK140"/>
  <c r="J89"/>
  <c r="J181"/>
  <c r="J143"/>
  <c r="J112"/>
  <c r="J161"/>
  <c r="BK142"/>
  <c r="J90"/>
  <c r="BK158"/>
  <c r="BK149"/>
  <c i="11" r="J115"/>
  <c r="J94"/>
  <c r="BK122"/>
  <c r="J86"/>
  <c r="J93"/>
  <c r="J123"/>
  <c r="BK100"/>
  <c r="BK83"/>
  <c r="J103"/>
  <c i="12" r="BK119"/>
  <c r="J107"/>
  <c r="J90"/>
  <c r="BK109"/>
  <c r="BK93"/>
  <c r="BK114"/>
  <c r="J100"/>
  <c r="BK107"/>
  <c r="J120"/>
  <c r="BK98"/>
  <c r="J88"/>
  <c i="2" r="J424"/>
  <c r="J332"/>
  <c r="J212"/>
  <c r="BK365"/>
  <c r="BK208"/>
  <c r="J114"/>
  <c r="BK439"/>
  <c r="J386"/>
  <c r="J317"/>
  <c r="BK116"/>
  <c r="BK327"/>
  <c r="BK205"/>
  <c r="J116"/>
  <c r="BK405"/>
  <c r="BK296"/>
  <c r="J231"/>
  <c r="BK368"/>
  <c r="J288"/>
  <c r="J102"/>
  <c r="J439"/>
  <c r="J363"/>
  <c r="J296"/>
  <c r="BK123"/>
  <c i="3" r="J856"/>
  <c r="J745"/>
  <c r="BK711"/>
  <c r="BK577"/>
  <c r="BK480"/>
  <c r="J301"/>
  <c r="J943"/>
  <c r="BK856"/>
  <c r="BK741"/>
  <c r="BK647"/>
  <c r="BK531"/>
  <c r="BK378"/>
  <c r="BK151"/>
  <c r="BK943"/>
  <c r="BK848"/>
  <c r="J780"/>
  <c r="J699"/>
  <c r="J647"/>
  <c r="J507"/>
  <c r="J447"/>
  <c r="BK296"/>
  <c r="BK157"/>
  <c r="BK880"/>
  <c r="J783"/>
  <c r="BK699"/>
  <c r="BK611"/>
  <c r="J545"/>
  <c r="J451"/>
  <c r="BK399"/>
  <c r="J294"/>
  <c r="BK166"/>
  <c r="J872"/>
  <c r="BK780"/>
  <c r="J729"/>
  <c r="BK606"/>
  <c r="BK545"/>
  <c r="BK429"/>
  <c r="J342"/>
  <c r="J193"/>
  <c r="BK895"/>
  <c r="J741"/>
  <c r="J706"/>
  <c r="BK597"/>
  <c r="J419"/>
  <c r="BK328"/>
  <c r="J160"/>
  <c r="BK853"/>
  <c r="J754"/>
  <c r="BK659"/>
  <c r="BK526"/>
  <c r="J433"/>
  <c r="J358"/>
  <c r="J227"/>
  <c r="J112"/>
  <c r="J853"/>
  <c r="J730"/>
  <c r="BK613"/>
  <c r="J459"/>
  <c r="BK396"/>
  <c r="J284"/>
  <c r="J157"/>
  <c i="4" r="J109"/>
  <c r="J95"/>
  <c r="J104"/>
  <c i="5" r="J172"/>
  <c r="BK146"/>
  <c r="BK121"/>
  <c r="BK91"/>
  <c r="J169"/>
  <c r="BK123"/>
  <c r="J147"/>
  <c r="J134"/>
  <c r="BK188"/>
  <c r="J152"/>
  <c r="BK110"/>
  <c r="BK136"/>
  <c r="J175"/>
  <c r="BK108"/>
  <c r="J158"/>
  <c r="J97"/>
  <c i="6" r="J114"/>
  <c r="J99"/>
  <c r="BK118"/>
  <c r="BK103"/>
  <c r="BK87"/>
  <c i="7" r="J227"/>
  <c r="J221"/>
  <c r="J182"/>
  <c r="J115"/>
  <c r="BK227"/>
  <c r="BK210"/>
  <c r="BK190"/>
  <c r="BK140"/>
  <c r="J231"/>
  <c r="BK214"/>
  <c r="J148"/>
  <c r="BK194"/>
  <c r="BK129"/>
  <c r="J210"/>
  <c r="BK171"/>
  <c r="BK120"/>
  <c r="BK175"/>
  <c r="J121"/>
  <c r="J196"/>
  <c r="J138"/>
  <c r="J109"/>
  <c r="BK91"/>
  <c i="8" r="J90"/>
  <c r="J91"/>
  <c r="J89"/>
  <c r="J100"/>
  <c r="J88"/>
  <c i="9" r="BK95"/>
  <c r="BK108"/>
  <c r="J93"/>
  <c r="BK107"/>
  <c i="10" r="BK175"/>
  <c r="BK160"/>
  <c r="J110"/>
  <c r="BK184"/>
  <c r="J175"/>
  <c r="J134"/>
  <c r="J109"/>
  <c r="BK163"/>
  <c r="BK112"/>
  <c r="J93"/>
  <c r="BK169"/>
  <c r="J139"/>
  <c r="BK120"/>
  <c r="BK111"/>
  <c r="BK167"/>
  <c r="J158"/>
  <c r="BK136"/>
  <c r="BK118"/>
  <c r="J96"/>
  <c r="J169"/>
  <c r="BK133"/>
  <c r="J116"/>
  <c r="BK187"/>
  <c r="BK177"/>
  <c r="BK150"/>
  <c r="J97"/>
  <c i="11" r="BK108"/>
  <c r="BK92"/>
  <c r="BK109"/>
  <c r="BK90"/>
  <c r="J106"/>
  <c r="BK89"/>
  <c r="J91"/>
  <c r="J104"/>
  <c r="BK86"/>
  <c r="BK81"/>
  <c i="12" r="J116"/>
  <c r="J111"/>
  <c r="J98"/>
  <c r="BK116"/>
  <c r="BK120"/>
  <c r="BK90"/>
  <c r="BK111"/>
  <c r="BK96"/>
  <c r="BK100"/>
  <c r="J93"/>
  <c i="2" r="BK372"/>
  <c r="BK219"/>
  <c r="J111"/>
  <c r="J302"/>
  <c r="BK194"/>
  <c r="BK484"/>
  <c r="BK410"/>
  <c r="BK346"/>
  <c r="BK248"/>
  <c r="BK349"/>
  <c r="BK268"/>
  <c r="BK175"/>
  <c r="BK424"/>
  <c r="BK378"/>
  <c r="J205"/>
  <c r="J370"/>
  <c r="J285"/>
  <c r="J120"/>
  <c r="BK413"/>
  <c r="BK361"/>
  <c r="BK231"/>
  <c i="3" r="J909"/>
  <c r="BK783"/>
  <c r="BK725"/>
  <c r="J662"/>
  <c r="BK518"/>
  <c r="J470"/>
  <c r="J306"/>
  <c r="J153"/>
  <c r="J906"/>
  <c r="BK795"/>
  <c r="BK730"/>
  <c r="BK623"/>
  <c r="BK504"/>
  <c r="BK338"/>
  <c r="BK193"/>
  <c r="J127"/>
  <c r="J880"/>
  <c r="J740"/>
  <c r="BK667"/>
  <c r="BK609"/>
  <c r="J534"/>
  <c r="BK444"/>
  <c r="J215"/>
  <c r="J916"/>
  <c r="J732"/>
  <c r="BK688"/>
  <c r="BK575"/>
  <c r="BK497"/>
  <c r="BK416"/>
  <c r="J366"/>
  <c r="BK233"/>
  <c r="J900"/>
  <c r="J764"/>
  <c r="BK693"/>
  <c r="J597"/>
  <c r="BK463"/>
  <c r="J396"/>
  <c r="BK325"/>
  <c r="BK154"/>
  <c r="BK758"/>
  <c r="J686"/>
  <c r="J577"/>
  <c r="BK434"/>
  <c r="BK309"/>
  <c r="BK903"/>
  <c r="BK737"/>
  <c r="J531"/>
  <c r="J437"/>
  <c r="BK351"/>
  <c r="BK163"/>
  <c r="BK883"/>
  <c r="J751"/>
  <c r="BK669"/>
  <c r="BK509"/>
  <c r="J444"/>
  <c r="BK375"/>
  <c r="J247"/>
  <c r="J146"/>
  <c i="4" r="BK107"/>
  <c r="J117"/>
  <c i="5" r="J186"/>
  <c r="J164"/>
  <c r="J89"/>
  <c r="J181"/>
  <c r="J127"/>
  <c r="BK179"/>
  <c r="J161"/>
  <c r="BK103"/>
  <c r="J144"/>
  <c r="J190"/>
  <c r="J136"/>
  <c r="J113"/>
  <c r="BK89"/>
  <c r="J150"/>
  <c r="J99"/>
  <c r="J115"/>
  <c i="6" r="F36"/>
  <c i="7" r="BK179"/>
  <c r="J89"/>
  <c r="BK221"/>
  <c r="BK200"/>
  <c r="J157"/>
  <c r="BK202"/>
  <c r="J179"/>
  <c r="BK125"/>
  <c r="BK188"/>
  <c r="BK223"/>
  <c r="J161"/>
  <c r="J134"/>
  <c r="J107"/>
  <c r="J169"/>
  <c r="BK107"/>
  <c r="BK166"/>
  <c r="J95"/>
  <c i="8" r="J95"/>
  <c r="J97"/>
  <c r="J94"/>
  <c r="BK91"/>
  <c i="9" r="J103"/>
  <c r="BK97"/>
  <c r="J94"/>
  <c r="J108"/>
  <c i="10" r="J85"/>
  <c r="BK162"/>
  <c r="BK98"/>
  <c r="J148"/>
  <c r="BK123"/>
  <c r="J166"/>
  <c r="J153"/>
  <c r="J115"/>
  <c r="BK181"/>
  <c r="BK143"/>
  <c r="BK132"/>
  <c r="BK105"/>
  <c r="BK88"/>
  <c r="BK155"/>
  <c r="BK124"/>
  <c r="BK109"/>
  <c r="BK165"/>
  <c r="J154"/>
  <c r="J140"/>
  <c r="BK108"/>
  <c r="BK176"/>
  <c r="J152"/>
  <c r="J101"/>
  <c i="11" r="J121"/>
  <c r="BK119"/>
  <c r="BK102"/>
  <c r="BK82"/>
  <c r="J85"/>
  <c r="BK103"/>
  <c r="J82"/>
  <c r="J95"/>
  <c r="J122"/>
  <c r="BK80"/>
  <c r="BK111"/>
  <c i="12" r="J114"/>
  <c i="2" r="J358"/>
  <c r="BK276"/>
  <c r="J123"/>
  <c r="BK370"/>
  <c r="BK273"/>
  <c r="BK171"/>
  <c r="J427"/>
  <c r="J375"/>
  <c r="J282"/>
  <c r="BK102"/>
  <c r="BK293"/>
  <c r="J134"/>
  <c r="BK400"/>
  <c r="J349"/>
  <c r="J268"/>
  <c r="BK130"/>
  <c r="BK311"/>
  <c r="BK212"/>
  <c r="J480"/>
  <c r="BK427"/>
  <c r="BK355"/>
  <c r="BK279"/>
  <c i="3" r="BK941"/>
  <c r="J815"/>
  <c r="BK727"/>
  <c r="J598"/>
  <c r="BK514"/>
  <c r="J482"/>
  <c r="J375"/>
  <c r="J166"/>
  <c r="BK916"/>
  <c r="J839"/>
  <c r="BK749"/>
  <c r="J727"/>
  <c r="J518"/>
  <c r="BK354"/>
  <c r="J199"/>
  <c r="BK886"/>
  <c r="J795"/>
  <c r="BK700"/>
  <c r="BK556"/>
  <c r="BK470"/>
  <c r="BK381"/>
  <c r="J118"/>
  <c r="J903"/>
  <c r="BK798"/>
  <c r="BK728"/>
  <c r="J603"/>
  <c r="BK502"/>
  <c r="BK443"/>
  <c r="J386"/>
  <c r="J345"/>
  <c r="BK118"/>
  <c r="J818"/>
  <c r="BK745"/>
  <c r="J654"/>
  <c r="BK551"/>
  <c r="BK447"/>
  <c r="J354"/>
  <c r="BK134"/>
  <c r="J742"/>
  <c r="BK712"/>
  <c r="J630"/>
  <c r="J468"/>
  <c r="J389"/>
  <c r="J244"/>
  <c r="BK109"/>
  <c r="J719"/>
  <c r="J601"/>
  <c r="J448"/>
  <c r="J373"/>
  <c r="J278"/>
  <c r="J124"/>
  <c r="J870"/>
  <c r="BK734"/>
  <c r="BK676"/>
  <c r="J556"/>
  <c r="J458"/>
  <c r="J416"/>
  <c r="BK278"/>
  <c r="J163"/>
  <c i="4" r="J98"/>
  <c r="BK86"/>
  <c r="BK109"/>
  <c i="5" r="J125"/>
  <c r="BK97"/>
  <c r="BK165"/>
  <c r="BK115"/>
  <c r="J101"/>
  <c r="J88"/>
  <c r="J170"/>
  <c r="J123"/>
  <c r="J142"/>
  <c r="J96"/>
  <c r="BK164"/>
  <c r="J110"/>
  <c r="J156"/>
  <c r="BK95"/>
  <c i="6" r="J109"/>
  <c r="J108"/>
  <c r="BK91"/>
  <c r="BK112"/>
  <c r="J89"/>
  <c i="7" r="J229"/>
  <c r="BK212"/>
  <c r="BK138"/>
  <c r="BK93"/>
  <c r="J214"/>
  <c r="BK196"/>
  <c r="J181"/>
  <c r="J101"/>
  <c r="BK169"/>
  <c r="BK144"/>
  <c r="BK105"/>
  <c r="J126"/>
  <c r="J219"/>
  <c r="BK177"/>
  <c r="BK123"/>
  <c r="J190"/>
  <c r="J146"/>
  <c r="J198"/>
  <c r="J163"/>
  <c r="J117"/>
  <c r="BK109"/>
  <c i="8" r="BK103"/>
  <c r="J85"/>
  <c r="BK86"/>
  <c r="BK90"/>
  <c r="BK98"/>
  <c i="9" r="BK89"/>
  <c r="BK101"/>
  <c r="BK92"/>
  <c r="J111"/>
  <c r="J101"/>
  <c r="BK86"/>
  <c i="10" r="J165"/>
  <c r="BK131"/>
  <c r="BK119"/>
  <c r="BK102"/>
  <c r="J182"/>
  <c r="J141"/>
  <c r="J164"/>
  <c r="J150"/>
  <c r="BK128"/>
  <c r="BK101"/>
  <c r="BK183"/>
  <c r="BK157"/>
  <c r="BK130"/>
  <c r="J108"/>
  <c r="BK93"/>
  <c r="BK164"/>
  <c r="BK159"/>
  <c r="J137"/>
  <c r="J177"/>
  <c r="J162"/>
  <c r="BK147"/>
  <c r="J126"/>
  <c r="BK113"/>
  <c r="J91"/>
  <c r="BK153"/>
  <c r="J104"/>
  <c r="BK85"/>
  <c i="11" r="BK121"/>
  <c r="J112"/>
  <c r="J97"/>
  <c r="J102"/>
  <c r="BK88"/>
  <c r="J105"/>
  <c r="J88"/>
  <c r="BK110"/>
  <c r="J81"/>
  <c r="J84"/>
  <c r="J109"/>
  <c r="BK84"/>
  <c i="12" r="J109"/>
  <c i="2" r="J381"/>
  <c r="J266"/>
  <c r="BK118"/>
  <c r="BK352"/>
  <c r="BK200"/>
  <c r="BK475"/>
  <c r="BK403"/>
  <c r="J335"/>
  <c r="BK237"/>
  <c r="J300"/>
  <c r="J237"/>
  <c r="BK146"/>
  <c r="J436"/>
  <c r="J314"/>
  <c r="J200"/>
  <c r="BK389"/>
  <c r="J305"/>
  <c r="J171"/>
  <c r="BK452"/>
  <c r="BK392"/>
  <c r="BK282"/>
  <c i="1" r="AS54"/>
  <c i="3" r="BK425"/>
  <c r="J325"/>
  <c r="J151"/>
  <c r="BK858"/>
  <c r="BK761"/>
  <c r="J667"/>
  <c r="J539"/>
  <c r="J355"/>
  <c r="BK209"/>
  <c r="BK135"/>
  <c r="BK919"/>
  <c r="J830"/>
  <c r="BK733"/>
  <c r="J656"/>
  <c r="J536"/>
  <c r="BK455"/>
  <c r="BK301"/>
  <c r="BK181"/>
  <c r="BK870"/>
  <c r="BK751"/>
  <c r="J700"/>
  <c r="J592"/>
  <c r="J463"/>
  <c r="BK426"/>
  <c r="BK321"/>
  <c r="BK227"/>
  <c r="BK877"/>
  <c r="BK789"/>
  <c r="J709"/>
  <c r="J609"/>
  <c r="J473"/>
  <c r="BK407"/>
  <c r="BK355"/>
  <c r="J230"/>
  <c r="BK112"/>
  <c r="J725"/>
  <c r="BK633"/>
  <c r="J514"/>
  <c r="J443"/>
  <c r="BK358"/>
  <c r="J135"/>
  <c r="BK824"/>
  <c r="BK729"/>
  <c r="J648"/>
  <c r="J483"/>
  <c r="J425"/>
  <c r="J332"/>
  <c r="BK204"/>
  <c r="BK892"/>
  <c r="BK833"/>
  <c r="J711"/>
  <c r="J611"/>
  <c r="BK483"/>
  <c r="BK448"/>
  <c r="BK419"/>
  <c r="J335"/>
  <c r="J204"/>
  <c i="4" r="BK111"/>
  <c r="BK95"/>
  <c r="J108"/>
  <c i="5" r="BK190"/>
  <c r="BK113"/>
  <c r="BK99"/>
  <c r="BK172"/>
  <c r="BK134"/>
  <c r="BK107"/>
  <c r="J95"/>
  <c r="J91"/>
  <c r="BK155"/>
  <c r="BK159"/>
  <c r="J159"/>
  <c r="BK100"/>
  <c r="BK150"/>
  <c r="BK96"/>
  <c i="6" r="J112"/>
  <c r="BK105"/>
  <c r="BK89"/>
  <c r="J106"/>
  <c r="J93"/>
  <c i="7" r="J237"/>
  <c r="J223"/>
  <c r="BK186"/>
  <c r="BK126"/>
  <c r="BK237"/>
  <c r="BK225"/>
  <c r="BK206"/>
  <c r="J188"/>
  <c r="BK148"/>
  <c r="J192"/>
  <c r="BK159"/>
  <c r="J142"/>
  <c r="BK85"/>
  <c r="J123"/>
  <c r="BK216"/>
  <c r="BK154"/>
  <c r="J131"/>
  <c r="BK95"/>
  <c r="J152"/>
  <c r="J111"/>
  <c r="BK181"/>
  <c r="J85"/>
  <c r="BK111"/>
  <c i="8" r="BK104"/>
  <c r="J93"/>
  <c r="BK84"/>
  <c r="J104"/>
  <c r="BK89"/>
  <c i="9" r="BK111"/>
  <c r="BK98"/>
  <c r="BK110"/>
  <c r="BK88"/>
  <c r="J102"/>
  <c i="10" r="BK90"/>
  <c r="BK134"/>
  <c r="J105"/>
  <c r="J185"/>
  <c r="J179"/>
  <c r="J133"/>
  <c r="J120"/>
  <c r="BK151"/>
  <c r="BK114"/>
  <c r="J184"/>
  <c r="J170"/>
  <c r="J149"/>
  <c r="J135"/>
  <c r="BK99"/>
  <c r="BK92"/>
  <c r="J163"/>
  <c r="BK138"/>
  <c r="BK126"/>
  <c r="BK103"/>
  <c r="BK152"/>
  <c r="J138"/>
  <c r="BK117"/>
  <c r="BK97"/>
  <c r="BK182"/>
  <c r="J159"/>
  <c r="J121"/>
  <c i="11" r="J83"/>
  <c r="BK117"/>
  <c r="BK94"/>
  <c r="J113"/>
  <c r="J100"/>
  <c r="BK87"/>
  <c r="BK93"/>
  <c r="BK112"/>
  <c r="BK99"/>
  <c r="J120"/>
  <c r="J96"/>
  <c r="BK96"/>
  <c i="12" r="BK88"/>
  <c i="2" r="BK386"/>
  <c r="BK302"/>
  <c r="BK156"/>
  <c r="J392"/>
  <c r="J279"/>
  <c r="J146"/>
  <c r="BK480"/>
  <c r="BK397"/>
  <c r="BK308"/>
  <c r="J104"/>
  <c r="BK317"/>
  <c r="BK225"/>
  <c r="BK111"/>
  <c r="J397"/>
  <c r="BK181"/>
  <c r="BK358"/>
  <c r="J262"/>
  <c r="J125"/>
  <c r="J408"/>
  <c r="BK332"/>
  <c r="BK128"/>
  <c i="3" r="J821"/>
  <c r="BK742"/>
  <c r="J677"/>
  <c r="J563"/>
  <c r="BK389"/>
  <c r="J168"/>
  <c r="J912"/>
  <c r="BK815"/>
  <c r="BK654"/>
  <c r="J613"/>
  <c r="J413"/>
  <c r="J328"/>
  <c r="J171"/>
  <c r="J941"/>
  <c r="BK846"/>
  <c r="BK767"/>
  <c r="BK648"/>
  <c r="J480"/>
  <c r="J407"/>
  <c r="J272"/>
  <c r="BK105"/>
  <c r="J836"/>
  <c r="BK731"/>
  <c r="J659"/>
  <c r="J551"/>
  <c r="BK473"/>
  <c r="BK430"/>
  <c r="J381"/>
  <c r="BK252"/>
  <c r="BK906"/>
  <c r="J798"/>
  <c r="J720"/>
  <c r="BK598"/>
  <c r="BK494"/>
  <c r="BK402"/>
  <c r="BK244"/>
  <c r="BK116"/>
  <c r="J728"/>
  <c r="J635"/>
  <c r="J575"/>
  <c r="J429"/>
  <c r="BK342"/>
  <c r="BK153"/>
  <c r="BK830"/>
  <c r="J676"/>
  <c r="BK586"/>
  <c r="BK458"/>
  <c r="J391"/>
  <c r="BK247"/>
  <c r="J116"/>
  <c r="J841"/>
  <c r="J733"/>
  <c r="BK644"/>
  <c r="BK536"/>
  <c r="BK437"/>
  <c r="J318"/>
  <c r="BK215"/>
  <c i="4" r="BK113"/>
  <c r="J107"/>
  <c i="5" r="J192"/>
  <c r="BK152"/>
  <c r="J107"/>
  <c r="BK177"/>
  <c r="BK147"/>
  <c r="J102"/>
  <c r="J173"/>
  <c r="J146"/>
  <c r="BK114"/>
  <c r="BK94"/>
  <c r="J106"/>
  <c r="BK161"/>
  <c r="J114"/>
  <c r="J121"/>
  <c r="BK111"/>
  <c r="J177"/>
  <c r="J154"/>
  <c r="BK102"/>
  <c r="J131"/>
  <c i="6" r="J103"/>
  <c r="J118"/>
  <c r="J101"/>
  <c r="BK116"/>
  <c r="J97"/>
  <c r="BK83"/>
  <c i="7" r="J202"/>
  <c r="J171"/>
  <c r="J120"/>
  <c r="J233"/>
  <c r="J212"/>
  <c r="J194"/>
  <c r="J154"/>
  <c r="BK173"/>
  <c r="BK152"/>
  <c r="J103"/>
  <c r="BK114"/>
  <c r="BK207"/>
  <c r="J166"/>
  <c r="BK103"/>
  <c r="BK163"/>
  <c r="J216"/>
  <c r="BK134"/>
  <c r="BK115"/>
  <c r="BK87"/>
  <c i="8" r="BK92"/>
  <c r="BK94"/>
  <c r="BK95"/>
  <c r="BK85"/>
  <c r="J84"/>
  <c i="9" r="J98"/>
  <c r="BK104"/>
  <c r="J89"/>
  <c i="10" r="J86"/>
  <c r="J142"/>
  <c r="BK125"/>
  <c r="J167"/>
  <c r="J125"/>
  <c r="BK96"/>
  <c r="J144"/>
  <c r="J118"/>
  <c r="J102"/>
  <c r="J147"/>
  <c r="J123"/>
  <c r="J103"/>
  <c r="BK94"/>
  <c r="BK161"/>
  <c r="BK139"/>
  <c r="BK116"/>
  <c r="BK173"/>
  <c r="J156"/>
  <c r="BK145"/>
  <c r="BK121"/>
  <c r="J99"/>
  <c r="J186"/>
  <c r="J88"/>
  <c i="11" r="J117"/>
  <c r="J114"/>
  <c r="BK105"/>
  <c r="J80"/>
  <c r="BK106"/>
  <c r="J111"/>
  <c r="BK91"/>
  <c r="J118"/>
  <c r="BK101"/>
  <c r="J87"/>
  <c r="BK113"/>
  <c r="BK116"/>
  <c r="BK97"/>
  <c i="12" r="J96"/>
  <c i="2" l="1" r="P127"/>
  <c r="P316"/>
  <c r="P351"/>
  <c r="P380"/>
  <c r="T454"/>
  <c i="3" r="R115"/>
  <c r="BK324"/>
  <c r="J324"/>
  <c r="J64"/>
  <c r="BK385"/>
  <c r="J385"/>
  <c r="J68"/>
  <c r="BK409"/>
  <c r="J409"/>
  <c r="J69"/>
  <c r="P472"/>
  <c r="P643"/>
  <c r="P797"/>
  <c r="P894"/>
  <c r="BK908"/>
  <c r="J908"/>
  <c r="J81"/>
  <c i="4" r="T90"/>
  <c i="5" r="R93"/>
  <c r="BK133"/>
  <c r="J133"/>
  <c r="J63"/>
  <c r="BK163"/>
  <c r="J163"/>
  <c r="J65"/>
  <c r="P183"/>
  <c i="6" r="BK82"/>
  <c r="J82"/>
  <c r="J60"/>
  <c i="7" r="T128"/>
  <c r="P218"/>
  <c i="8" r="R83"/>
  <c r="R102"/>
  <c i="9" r="T83"/>
  <c r="P109"/>
  <c i="10" r="BK87"/>
  <c r="P107"/>
  <c i="2" r="T101"/>
  <c r="P122"/>
  <c r="P265"/>
  <c r="R299"/>
  <c r="P307"/>
  <c r="T357"/>
  <c r="T374"/>
  <c r="R399"/>
  <c r="BK426"/>
  <c r="J426"/>
  <c r="J76"/>
  <c r="P438"/>
  <c i="3" r="BK189"/>
  <c r="J189"/>
  <c r="J63"/>
  <c r="P369"/>
  <c r="R421"/>
  <c r="R454"/>
  <c r="R538"/>
  <c r="P600"/>
  <c r="T797"/>
  <c r="T894"/>
  <c r="T908"/>
  <c i="4" r="R90"/>
  <c i="5" r="BK93"/>
  <c r="J93"/>
  <c r="J61"/>
  <c r="P118"/>
  <c r="T149"/>
  <c r="BK183"/>
  <c r="J183"/>
  <c r="J66"/>
  <c i="6" r="BK111"/>
  <c r="J111"/>
  <c r="J61"/>
  <c i="7" r="T84"/>
  <c r="BK168"/>
  <c r="J168"/>
  <c r="J62"/>
  <c i="8" r="P96"/>
  <c i="9" r="BK83"/>
  <c r="R109"/>
  <c i="10" r="BK127"/>
  <c r="J127"/>
  <c r="J63"/>
  <c r="R180"/>
  <c i="11" r="P79"/>
  <c i="1" r="AU64"/>
  <c i="12" r="BK95"/>
  <c r="J95"/>
  <c r="J63"/>
  <c i="2" r="R101"/>
  <c r="R122"/>
  <c r="R265"/>
  <c r="BK299"/>
  <c r="T307"/>
  <c r="P357"/>
  <c r="P374"/>
  <c r="P399"/>
  <c r="P426"/>
  <c r="T438"/>
  <c i="3" r="R104"/>
  <c r="P189"/>
  <c r="T369"/>
  <c r="T421"/>
  <c r="T454"/>
  <c r="BK538"/>
  <c r="J538"/>
  <c r="J73"/>
  <c r="T600"/>
  <c r="P736"/>
  <c r="BK766"/>
  <c r="J766"/>
  <c r="J77"/>
  <c r="BK882"/>
  <c r="J882"/>
  <c r="J79"/>
  <c r="R918"/>
  <c i="4" r="P106"/>
  <c i="5" r="R87"/>
  <c r="T133"/>
  <c r="T183"/>
  <c i="6" r="T82"/>
  <c i="7" r="BK128"/>
  <c r="J128"/>
  <c r="J61"/>
  <c r="BK218"/>
  <c r="J218"/>
  <c r="J63"/>
  <c i="8" r="T83"/>
  <c i="9" r="R106"/>
  <c i="10" r="BK107"/>
  <c r="BK106"/>
  <c r="J106"/>
  <c r="J61"/>
  <c r="T180"/>
  <c i="2" r="BK101"/>
  <c r="J101"/>
  <c r="J61"/>
  <c r="BK122"/>
  <c r="J122"/>
  <c r="J62"/>
  <c r="BK265"/>
  <c r="J265"/>
  <c r="J64"/>
  <c r="BK316"/>
  <c r="J316"/>
  <c r="J69"/>
  <c r="BK351"/>
  <c r="J351"/>
  <c r="J70"/>
  <c r="BK380"/>
  <c r="J380"/>
  <c r="J73"/>
  <c r="BK454"/>
  <c r="J454"/>
  <c r="J78"/>
  <c i="3" r="P115"/>
  <c r="P324"/>
  <c r="T385"/>
  <c r="T409"/>
  <c r="BK454"/>
  <c r="J454"/>
  <c r="J71"/>
  <c r="P538"/>
  <c r="R600"/>
  <c r="R736"/>
  <c r="R766"/>
  <c r="R882"/>
  <c r="P918"/>
  <c i="4" r="R106"/>
  <c i="5" r="T93"/>
  <c r="R118"/>
  <c r="BK149"/>
  <c r="J149"/>
  <c r="J64"/>
  <c r="T163"/>
  <c i="6" r="P111"/>
  <c i="7" r="R84"/>
  <c r="T168"/>
  <c i="8" r="R96"/>
  <c i="9" r="T106"/>
  <c i="10" r="T127"/>
  <c i="2" r="R127"/>
  <c r="R100"/>
  <c r="T316"/>
  <c r="T351"/>
  <c r="T380"/>
  <c r="P454"/>
  <c i="3" r="P104"/>
  <c r="P103"/>
  <c r="T189"/>
  <c r="BK369"/>
  <c r="BK421"/>
  <c r="J421"/>
  <c r="J70"/>
  <c r="P454"/>
  <c r="T538"/>
  <c r="BK600"/>
  <c r="J600"/>
  <c r="J74"/>
  <c r="BK736"/>
  <c r="J736"/>
  <c r="J76"/>
  <c r="P766"/>
  <c r="P882"/>
  <c r="BK918"/>
  <c r="J918"/>
  <c r="J82"/>
  <c i="4" r="BK106"/>
  <c r="J106"/>
  <c r="J63"/>
  <c i="5" r="P93"/>
  <c r="T118"/>
  <c r="P149"/>
  <c r="R163"/>
  <c i="6" r="R82"/>
  <c i="7" r="P84"/>
  <c r="R168"/>
  <c i="8" r="BK83"/>
  <c r="J83"/>
  <c r="J60"/>
  <c r="BK102"/>
  <c r="J102"/>
  <c r="J62"/>
  <c i="9" r="P106"/>
  <c i="10" r="P127"/>
  <c r="P106"/>
  <c i="11" r="R79"/>
  <c i="12" r="T87"/>
  <c r="P113"/>
  <c i="2" r="P101"/>
  <c r="T122"/>
  <c r="T265"/>
  <c r="R316"/>
  <c r="R351"/>
  <c r="R380"/>
  <c r="R454"/>
  <c i="3" r="T104"/>
  <c r="BK115"/>
  <c r="J115"/>
  <c r="J62"/>
  <c r="R324"/>
  <c r="P385"/>
  <c r="R409"/>
  <c r="R472"/>
  <c r="T643"/>
  <c r="BK797"/>
  <c r="J797"/>
  <c r="J78"/>
  <c r="BK894"/>
  <c r="J894"/>
  <c r="J80"/>
  <c r="P908"/>
  <c i="4" r="T106"/>
  <c i="5" r="T87"/>
  <c r="T86"/>
  <c r="R133"/>
  <c r="P163"/>
  <c i="6" r="R111"/>
  <c i="7" r="P128"/>
  <c r="T218"/>
  <c i="8" r="BK96"/>
  <c r="J96"/>
  <c r="J61"/>
  <c r="P102"/>
  <c i="9" r="P83"/>
  <c r="P82"/>
  <c i="1" r="AU62"/>
  <c i="9" r="T109"/>
  <c i="10" r="R127"/>
  <c i="11" r="T79"/>
  <c i="12" r="R87"/>
  <c r="T95"/>
  <c r="R113"/>
  <c r="R118"/>
  <c i="2" r="T127"/>
  <c r="T100"/>
  <c r="T299"/>
  <c r="R307"/>
  <c r="R357"/>
  <c r="R374"/>
  <c r="T399"/>
  <c r="T426"/>
  <c r="R438"/>
  <c i="3" r="R189"/>
  <c r="R369"/>
  <c r="P421"/>
  <c r="BK472"/>
  <c r="J472"/>
  <c r="J72"/>
  <c r="BK643"/>
  <c r="J643"/>
  <c r="J75"/>
  <c r="T736"/>
  <c r="T766"/>
  <c r="T882"/>
  <c r="T918"/>
  <c i="4" r="P90"/>
  <c r="P84"/>
  <c r="P83"/>
  <c i="1" r="AU57"/>
  <c i="6" r="T111"/>
  <c i="7" r="BK84"/>
  <c r="J84"/>
  <c r="J60"/>
  <c r="P168"/>
  <c i="8" r="P83"/>
  <c r="P82"/>
  <c i="1" r="AU61"/>
  <c i="8" r="T102"/>
  <c i="9" r="BK106"/>
  <c r="J106"/>
  <c r="J61"/>
  <c i="10" r="P87"/>
  <c r="T87"/>
  <c r="T107"/>
  <c r="BK180"/>
  <c r="J180"/>
  <c r="J64"/>
  <c i="12" r="P87"/>
  <c r="R95"/>
  <c r="BK118"/>
  <c r="J118"/>
  <c r="J65"/>
  <c r="T118"/>
  <c i="2" r="BK127"/>
  <c r="J127"/>
  <c r="J63"/>
  <c r="P299"/>
  <c r="P298"/>
  <c r="BK307"/>
  <c r="J307"/>
  <c r="J68"/>
  <c r="BK357"/>
  <c r="J357"/>
  <c r="J71"/>
  <c r="BK374"/>
  <c r="J374"/>
  <c r="J72"/>
  <c r="BK399"/>
  <c r="J399"/>
  <c r="J74"/>
  <c r="R426"/>
  <c r="BK438"/>
  <c r="J438"/>
  <c r="J77"/>
  <c i="3" r="BK104"/>
  <c r="T115"/>
  <c r="T324"/>
  <c r="R385"/>
  <c r="P409"/>
  <c r="T472"/>
  <c r="R643"/>
  <c r="R797"/>
  <c r="R894"/>
  <c r="R908"/>
  <c i="4" r="BK90"/>
  <c r="J90"/>
  <c r="J62"/>
  <c i="5" r="BK87"/>
  <c r="J87"/>
  <c r="J60"/>
  <c r="P87"/>
  <c r="BK118"/>
  <c r="J118"/>
  <c r="J62"/>
  <c r="P133"/>
  <c r="P86"/>
  <c i="1" r="AU58"/>
  <c i="5" r="R149"/>
  <c r="R183"/>
  <c i="6" r="P82"/>
  <c r="P81"/>
  <c i="1" r="AU59"/>
  <c i="7" r="R128"/>
  <c r="R218"/>
  <c i="8" r="T96"/>
  <c i="9" r="R83"/>
  <c r="R82"/>
  <c r="BK109"/>
  <c r="J109"/>
  <c r="J62"/>
  <c i="10" r="R87"/>
  <c r="R107"/>
  <c r="P180"/>
  <c i="11" r="BK79"/>
  <c r="J79"/>
  <c i="12" r="BK87"/>
  <c r="J87"/>
  <c r="J61"/>
  <c r="P95"/>
  <c r="BK113"/>
  <c r="J113"/>
  <c r="J64"/>
  <c r="T113"/>
  <c r="P118"/>
  <c i="2" r="BK415"/>
  <c r="J415"/>
  <c r="J75"/>
  <c i="3" r="BK365"/>
  <c r="J365"/>
  <c r="J65"/>
  <c i="2" r="BK295"/>
  <c r="J295"/>
  <c r="J65"/>
  <c i="4" r="BK85"/>
  <c r="J85"/>
  <c r="J61"/>
  <c i="2" r="BK483"/>
  <c r="J483"/>
  <c r="J79"/>
  <c i="12" r="BK92"/>
  <c r="J92"/>
  <c r="J62"/>
  <c r="BF111"/>
  <c r="BF114"/>
  <c r="BF116"/>
  <c r="E48"/>
  <c r="F55"/>
  <c r="BF88"/>
  <c r="BF107"/>
  <c r="J79"/>
  <c r="BF96"/>
  <c r="BF98"/>
  <c r="BF109"/>
  <c r="BF100"/>
  <c r="BF90"/>
  <c r="BF119"/>
  <c r="BF93"/>
  <c r="BF120"/>
  <c i="11" r="BF85"/>
  <c r="BF87"/>
  <c r="BF91"/>
  <c r="BF99"/>
  <c r="BF108"/>
  <c i="10" r="J107"/>
  <c r="J62"/>
  <c i="11" r="F55"/>
  <c r="BF88"/>
  <c r="BF90"/>
  <c r="BF98"/>
  <c r="BF100"/>
  <c r="BF104"/>
  <c r="BF121"/>
  <c i="10" r="J87"/>
  <c r="J60"/>
  <c i="11" r="E48"/>
  <c r="J55"/>
  <c r="F75"/>
  <c r="BF82"/>
  <c r="BF84"/>
  <c r="BF95"/>
  <c r="BF97"/>
  <c r="BF103"/>
  <c r="BF105"/>
  <c r="BF109"/>
  <c r="BF112"/>
  <c r="BF89"/>
  <c r="BF92"/>
  <c r="BF106"/>
  <c r="J75"/>
  <c r="BF94"/>
  <c r="BF96"/>
  <c r="BF107"/>
  <c r="BF113"/>
  <c r="BF80"/>
  <c r="BF81"/>
  <c r="BF83"/>
  <c r="BF86"/>
  <c r="BF102"/>
  <c r="BF110"/>
  <c r="BF116"/>
  <c r="BF117"/>
  <c r="BF118"/>
  <c r="BF122"/>
  <c r="J73"/>
  <c r="BF93"/>
  <c r="BF101"/>
  <c r="BF111"/>
  <c r="BF119"/>
  <c r="BF120"/>
  <c r="BF123"/>
  <c r="BF114"/>
  <c r="BF115"/>
  <c i="9" r="J83"/>
  <c r="J60"/>
  <c i="10" r="J55"/>
  <c r="BF90"/>
  <c r="BF93"/>
  <c r="BF138"/>
  <c r="BF140"/>
  <c r="BF143"/>
  <c r="BF148"/>
  <c r="BF156"/>
  <c r="BF167"/>
  <c r="BF169"/>
  <c r="BF173"/>
  <c r="BF184"/>
  <c r="BF185"/>
  <c r="BF187"/>
  <c r="BF85"/>
  <c r="BF88"/>
  <c r="BF89"/>
  <c r="BF111"/>
  <c r="BF112"/>
  <c r="BF119"/>
  <c r="BF124"/>
  <c r="BF129"/>
  <c r="BF141"/>
  <c r="BF142"/>
  <c r="BF174"/>
  <c r="E74"/>
  <c r="F81"/>
  <c r="BF99"/>
  <c r="BF100"/>
  <c r="BF105"/>
  <c r="BF114"/>
  <c r="BF115"/>
  <c r="BF121"/>
  <c r="BF130"/>
  <c r="BF131"/>
  <c r="BF132"/>
  <c r="BF147"/>
  <c r="BF168"/>
  <c r="F80"/>
  <c r="BF109"/>
  <c r="BF116"/>
  <c r="BF117"/>
  <c r="BF118"/>
  <c r="BF125"/>
  <c r="BF137"/>
  <c r="BF150"/>
  <c r="BF159"/>
  <c r="BF161"/>
  <c r="BF164"/>
  <c r="BF165"/>
  <c r="BF166"/>
  <c r="BF178"/>
  <c r="BF186"/>
  <c r="J52"/>
  <c r="BF86"/>
  <c r="BF110"/>
  <c r="BF133"/>
  <c r="BF134"/>
  <c r="BF146"/>
  <c r="BF171"/>
  <c r="BF175"/>
  <c r="BF176"/>
  <c r="BF177"/>
  <c r="J54"/>
  <c r="BF94"/>
  <c r="BF101"/>
  <c r="BF102"/>
  <c r="BF104"/>
  <c r="BF126"/>
  <c r="BF128"/>
  <c r="BF136"/>
  <c r="BF139"/>
  <c r="BF144"/>
  <c r="BF145"/>
  <c r="BF149"/>
  <c r="BF157"/>
  <c r="BF162"/>
  <c r="BF163"/>
  <c r="BF172"/>
  <c r="BF179"/>
  <c r="BF182"/>
  <c r="BF183"/>
  <c r="BF91"/>
  <c r="BF92"/>
  <c r="BF95"/>
  <c r="BF96"/>
  <c r="BF97"/>
  <c r="BF103"/>
  <c r="BF120"/>
  <c r="BF152"/>
  <c r="BF154"/>
  <c r="BF155"/>
  <c r="BF158"/>
  <c r="BF98"/>
  <c r="BF108"/>
  <c r="BF113"/>
  <c r="BF122"/>
  <c r="BF123"/>
  <c r="BF135"/>
  <c r="BF151"/>
  <c r="BF153"/>
  <c r="BF160"/>
  <c r="BF170"/>
  <c r="BF181"/>
  <c i="9" r="J76"/>
  <c r="J79"/>
  <c r="BF85"/>
  <c r="BF87"/>
  <c r="BF107"/>
  <c i="8" r="BK82"/>
  <c r="J82"/>
  <c i="9" r="BF96"/>
  <c r="BF100"/>
  <c r="BF103"/>
  <c r="BF105"/>
  <c r="BF108"/>
  <c r="E72"/>
  <c r="J78"/>
  <c r="BF92"/>
  <c r="BF93"/>
  <c r="BF94"/>
  <c r="BF84"/>
  <c r="BF86"/>
  <c r="BF90"/>
  <c r="F55"/>
  <c r="F78"/>
  <c r="BF89"/>
  <c r="BF98"/>
  <c r="BF99"/>
  <c r="BF97"/>
  <c r="BF111"/>
  <c r="BF104"/>
  <c r="BF110"/>
  <c r="BF88"/>
  <c r="BF91"/>
  <c r="BF95"/>
  <c r="BF101"/>
  <c r="BF102"/>
  <c i="8" r="BF86"/>
  <c r="BF90"/>
  <c r="BF95"/>
  <c r="BF98"/>
  <c i="7" r="BK83"/>
  <c r="J83"/>
  <c r="J59"/>
  <c i="8" r="J52"/>
  <c r="E72"/>
  <c r="J78"/>
  <c r="BF88"/>
  <c r="BF100"/>
  <c r="F79"/>
  <c r="BF93"/>
  <c r="BF104"/>
  <c r="J55"/>
  <c r="BF85"/>
  <c r="BF87"/>
  <c r="BF91"/>
  <c r="BF92"/>
  <c r="BF103"/>
  <c r="F78"/>
  <c r="BF94"/>
  <c r="BF99"/>
  <c r="BF84"/>
  <c r="BF89"/>
  <c r="BF97"/>
  <c r="BF101"/>
  <c i="7" r="J54"/>
  <c r="E73"/>
  <c r="J80"/>
  <c r="BF91"/>
  <c r="BF114"/>
  <c r="BF119"/>
  <c r="BF120"/>
  <c r="BF125"/>
  <c r="F54"/>
  <c r="BF148"/>
  <c r="BF188"/>
  <c r="BF206"/>
  <c r="BF212"/>
  <c r="BF89"/>
  <c r="BF99"/>
  <c r="BF123"/>
  <c r="BF134"/>
  <c r="BF136"/>
  <c r="BF140"/>
  <c r="BF157"/>
  <c r="BF177"/>
  <c r="BF182"/>
  <c r="BF192"/>
  <c r="BF126"/>
  <c r="BF186"/>
  <c r="BF190"/>
  <c i="6" r="BK81"/>
  <c r="J81"/>
  <c i="7" r="BF85"/>
  <c r="BF101"/>
  <c r="BF111"/>
  <c r="BF142"/>
  <c r="BF154"/>
  <c r="BF163"/>
  <c r="BF173"/>
  <c r="BF175"/>
  <c r="BF196"/>
  <c r="BF198"/>
  <c r="BF202"/>
  <c r="BF216"/>
  <c r="BF231"/>
  <c r="F55"/>
  <c r="J77"/>
  <c r="BF87"/>
  <c r="BF93"/>
  <c r="BF117"/>
  <c r="BF131"/>
  <c r="BF133"/>
  <c r="BF166"/>
  <c r="BF179"/>
  <c r="BF181"/>
  <c r="BF200"/>
  <c r="BF207"/>
  <c r="BF97"/>
  <c r="BF103"/>
  <c r="BF107"/>
  <c r="BF113"/>
  <c r="BF115"/>
  <c r="BF129"/>
  <c r="BF144"/>
  <c r="BF169"/>
  <c r="BF194"/>
  <c r="BF204"/>
  <c r="BF209"/>
  <c r="BF210"/>
  <c r="BF213"/>
  <c r="BF214"/>
  <c r="BF221"/>
  <c r="BF237"/>
  <c r="BF95"/>
  <c r="BF105"/>
  <c r="BF109"/>
  <c r="BF121"/>
  <c r="BF138"/>
  <c r="BF146"/>
  <c r="BF150"/>
  <c r="BF152"/>
  <c r="BF156"/>
  <c r="BF159"/>
  <c r="BF161"/>
  <c r="BF165"/>
  <c r="BF171"/>
  <c r="BF184"/>
  <c r="BF219"/>
  <c r="BF223"/>
  <c r="BF225"/>
  <c r="BF227"/>
  <c r="BF229"/>
  <c r="BF233"/>
  <c r="BF235"/>
  <c i="6" r="E48"/>
  <c r="F55"/>
  <c r="J77"/>
  <c r="BF83"/>
  <c r="BF85"/>
  <c r="BF101"/>
  <c r="BF105"/>
  <c r="BF106"/>
  <c r="BF114"/>
  <c i="5" r="BK86"/>
  <c r="J86"/>
  <c r="J59"/>
  <c i="6" r="J52"/>
  <c r="J55"/>
  <c r="BF89"/>
  <c r="BF91"/>
  <c r="BF97"/>
  <c r="BF103"/>
  <c r="BF108"/>
  <c r="BF109"/>
  <c r="BF116"/>
  <c r="F54"/>
  <c r="BF93"/>
  <c r="BF95"/>
  <c r="BF99"/>
  <c r="BF118"/>
  <c r="BF87"/>
  <c r="BF112"/>
  <c i="1" r="BC59"/>
  <c r="AZ59"/>
  <c i="5" r="E48"/>
  <c r="BF101"/>
  <c r="BF121"/>
  <c r="BF123"/>
  <c r="BF159"/>
  <c r="BF161"/>
  <c r="BF165"/>
  <c r="BF182"/>
  <c r="J54"/>
  <c r="F82"/>
  <c r="BF89"/>
  <c r="BF91"/>
  <c r="BF119"/>
  <c r="BF127"/>
  <c r="BF129"/>
  <c r="BF136"/>
  <c r="BF138"/>
  <c r="BF166"/>
  <c r="BF168"/>
  <c r="J80"/>
  <c r="BF99"/>
  <c r="BF100"/>
  <c r="BF103"/>
  <c r="BF104"/>
  <c r="BF105"/>
  <c r="BF146"/>
  <c r="BF154"/>
  <c r="BF102"/>
  <c r="BF106"/>
  <c r="BF107"/>
  <c r="BF115"/>
  <c r="BF116"/>
  <c r="BF144"/>
  <c r="BF147"/>
  <c r="BF158"/>
  <c r="BF172"/>
  <c r="BF175"/>
  <c r="BF177"/>
  <c r="BF192"/>
  <c r="F83"/>
  <c r="BF94"/>
  <c r="BF95"/>
  <c r="BF96"/>
  <c r="BF114"/>
  <c r="BF125"/>
  <c r="BF155"/>
  <c r="BF173"/>
  <c r="BF181"/>
  <c r="BF184"/>
  <c r="BF188"/>
  <c r="BF190"/>
  <c r="BF111"/>
  <c r="BF150"/>
  <c r="BF170"/>
  <c r="BF88"/>
  <c r="BF110"/>
  <c r="BF131"/>
  <c r="BF142"/>
  <c r="BF152"/>
  <c r="BF156"/>
  <c r="BF164"/>
  <c r="BF186"/>
  <c r="J55"/>
  <c r="BF97"/>
  <c r="BF108"/>
  <c r="BF113"/>
  <c r="BF134"/>
  <c r="BF140"/>
  <c r="BF169"/>
  <c r="BF171"/>
  <c r="BF179"/>
  <c i="3" r="J369"/>
  <c r="J67"/>
  <c i="4" r="BF86"/>
  <c r="BF98"/>
  <c r="BF113"/>
  <c r="F80"/>
  <c i="3" r="J104"/>
  <c r="J61"/>
  <c i="4" r="BF104"/>
  <c r="J77"/>
  <c r="BF107"/>
  <c r="E48"/>
  <c r="BF111"/>
  <c r="BF117"/>
  <c r="BF91"/>
  <c r="BF108"/>
  <c r="BF95"/>
  <c r="BF109"/>
  <c i="2" r="J299"/>
  <c r="J67"/>
  <c i="3" r="BF105"/>
  <c r="BF123"/>
  <c r="BF190"/>
  <c r="BF301"/>
  <c r="BF321"/>
  <c r="BF325"/>
  <c r="BF355"/>
  <c r="BF358"/>
  <c r="BF361"/>
  <c r="BF386"/>
  <c r="BF410"/>
  <c r="BF438"/>
  <c r="BF448"/>
  <c r="BF470"/>
  <c r="BF473"/>
  <c r="BF497"/>
  <c r="BF502"/>
  <c r="BF531"/>
  <c r="BF575"/>
  <c r="BF588"/>
  <c r="BF623"/>
  <c r="BF647"/>
  <c r="BF656"/>
  <c r="BF659"/>
  <c r="BF662"/>
  <c r="BF699"/>
  <c r="BF700"/>
  <c r="BF740"/>
  <c r="BF741"/>
  <c r="BF780"/>
  <c r="BF815"/>
  <c r="BF818"/>
  <c r="BF846"/>
  <c i="2" r="BK100"/>
  <c i="3" r="BF151"/>
  <c r="BF154"/>
  <c r="BF281"/>
  <c r="BF318"/>
  <c r="BF338"/>
  <c r="BF342"/>
  <c r="BF375"/>
  <c r="BF402"/>
  <c r="BF407"/>
  <c r="BF416"/>
  <c r="BF443"/>
  <c r="BF444"/>
  <c r="BF463"/>
  <c r="BF480"/>
  <c r="BF551"/>
  <c r="BF556"/>
  <c r="BF597"/>
  <c r="BF638"/>
  <c r="BF686"/>
  <c r="BF693"/>
  <c r="BF726"/>
  <c r="BF742"/>
  <c r="BF758"/>
  <c r="BF764"/>
  <c r="BF886"/>
  <c r="BF116"/>
  <c r="BF146"/>
  <c r="BF166"/>
  <c r="BF171"/>
  <c r="BF215"/>
  <c r="BF272"/>
  <c r="BF278"/>
  <c r="BF294"/>
  <c r="BF378"/>
  <c r="BF422"/>
  <c r="BF425"/>
  <c r="BF455"/>
  <c r="BF458"/>
  <c r="BF499"/>
  <c r="BF518"/>
  <c r="BF522"/>
  <c r="BF563"/>
  <c r="BF606"/>
  <c r="BF613"/>
  <c r="BF648"/>
  <c r="BF669"/>
  <c r="BF676"/>
  <c r="BF709"/>
  <c r="BF731"/>
  <c r="BF745"/>
  <c r="BF877"/>
  <c r="BF883"/>
  <c r="BF909"/>
  <c r="BF118"/>
  <c r="BF163"/>
  <c r="BF204"/>
  <c r="BF284"/>
  <c r="BF296"/>
  <c r="BF306"/>
  <c r="BF328"/>
  <c r="BF335"/>
  <c r="BF366"/>
  <c r="BF389"/>
  <c r="BF419"/>
  <c r="BF451"/>
  <c r="BF507"/>
  <c r="BF586"/>
  <c r="BF635"/>
  <c r="BF667"/>
  <c r="BF677"/>
  <c r="BF705"/>
  <c r="BF730"/>
  <c r="BF754"/>
  <c r="BF756"/>
  <c r="BF786"/>
  <c r="BF830"/>
  <c r="BF841"/>
  <c r="BF848"/>
  <c r="BF856"/>
  <c r="BF858"/>
  <c r="BF889"/>
  <c r="BF916"/>
  <c r="BF941"/>
  <c r="E48"/>
  <c r="J96"/>
  <c r="BF134"/>
  <c r="BF145"/>
  <c r="BF168"/>
  <c r="BF181"/>
  <c r="BF186"/>
  <c r="BF193"/>
  <c r="BF332"/>
  <c r="BF351"/>
  <c r="BF370"/>
  <c r="BF373"/>
  <c r="BF447"/>
  <c r="BF468"/>
  <c r="BF482"/>
  <c r="BF492"/>
  <c r="BF577"/>
  <c r="BF598"/>
  <c r="BF616"/>
  <c r="BF630"/>
  <c r="BF644"/>
  <c r="BF654"/>
  <c r="BF712"/>
  <c r="BF761"/>
  <c r="BF767"/>
  <c r="BF807"/>
  <c r="BF127"/>
  <c r="BF135"/>
  <c r="BF153"/>
  <c r="BF199"/>
  <c r="BF233"/>
  <c r="BF413"/>
  <c r="BF429"/>
  <c r="BF430"/>
  <c r="BF433"/>
  <c r="BF437"/>
  <c r="BF452"/>
  <c r="BF462"/>
  <c r="BF509"/>
  <c r="BF514"/>
  <c r="BF526"/>
  <c r="BF545"/>
  <c r="BF569"/>
  <c r="BF611"/>
  <c r="BF633"/>
  <c r="BF641"/>
  <c r="BF688"/>
  <c r="BF711"/>
  <c r="BF727"/>
  <c r="BF728"/>
  <c r="BF747"/>
  <c r="BF749"/>
  <c r="BF798"/>
  <c r="BF853"/>
  <c r="BF872"/>
  <c r="BF892"/>
  <c r="BF906"/>
  <c r="BF912"/>
  <c r="F55"/>
  <c r="BF112"/>
  <c r="BF124"/>
  <c r="BF160"/>
  <c r="BF230"/>
  <c r="BF247"/>
  <c r="BF309"/>
  <c r="BF345"/>
  <c r="BF383"/>
  <c r="BF399"/>
  <c r="BF405"/>
  <c r="BF426"/>
  <c r="BF434"/>
  <c r="BF483"/>
  <c r="BF494"/>
  <c r="BF601"/>
  <c r="BF603"/>
  <c r="BF609"/>
  <c r="BF675"/>
  <c r="BF706"/>
  <c r="BF720"/>
  <c r="BF725"/>
  <c r="BF733"/>
  <c r="BF734"/>
  <c r="BF737"/>
  <c r="BF783"/>
  <c r="BF821"/>
  <c r="BF833"/>
  <c r="BF870"/>
  <c r="BF914"/>
  <c r="BF943"/>
  <c r="BF109"/>
  <c r="BF157"/>
  <c r="BF209"/>
  <c r="BF227"/>
  <c r="BF244"/>
  <c r="BF252"/>
  <c r="BF275"/>
  <c r="BF354"/>
  <c r="BF381"/>
  <c r="BF391"/>
  <c r="BF396"/>
  <c r="BF459"/>
  <c r="BF504"/>
  <c r="BF534"/>
  <c r="BF536"/>
  <c r="BF539"/>
  <c r="BF592"/>
  <c r="BF719"/>
  <c r="BF729"/>
  <c r="BF732"/>
  <c r="BF751"/>
  <c r="BF789"/>
  <c r="BF795"/>
  <c r="BF824"/>
  <c r="BF836"/>
  <c r="BF839"/>
  <c r="BF880"/>
  <c r="BF895"/>
  <c r="BF900"/>
  <c r="BF903"/>
  <c r="BF919"/>
  <c i="2" r="E48"/>
  <c r="BF118"/>
  <c r="BF130"/>
  <c r="BF134"/>
  <c r="BF156"/>
  <c r="BF171"/>
  <c r="BF200"/>
  <c r="BF266"/>
  <c r="BF270"/>
  <c r="BF273"/>
  <c r="BF276"/>
  <c r="BF285"/>
  <c r="BF335"/>
  <c r="BF381"/>
  <c r="BF397"/>
  <c r="BF408"/>
  <c r="BF436"/>
  <c r="BF455"/>
  <c r="BF480"/>
  <c r="BF484"/>
  <c r="BF111"/>
  <c r="BF116"/>
  <c r="BF128"/>
  <c r="BF131"/>
  <c r="BF219"/>
  <c r="BF300"/>
  <c r="BF349"/>
  <c r="BF389"/>
  <c r="BF104"/>
  <c r="BF106"/>
  <c r="BF123"/>
  <c r="BF136"/>
  <c r="BF208"/>
  <c r="BF288"/>
  <c r="BF302"/>
  <c r="BF327"/>
  <c r="BF358"/>
  <c r="BF403"/>
  <c r="F96"/>
  <c r="BF120"/>
  <c r="BF248"/>
  <c r="BF282"/>
  <c r="BF296"/>
  <c r="BF311"/>
  <c r="BF352"/>
  <c r="BF355"/>
  <c r="BF363"/>
  <c r="BF365"/>
  <c r="BF372"/>
  <c r="J52"/>
  <c r="BF114"/>
  <c r="BF125"/>
  <c r="BF146"/>
  <c r="BF175"/>
  <c r="BF181"/>
  <c r="BF212"/>
  <c r="BF262"/>
  <c r="BF268"/>
  <c r="BF368"/>
  <c r="BF400"/>
  <c r="BF405"/>
  <c r="BF413"/>
  <c r="BF439"/>
  <c r="BF452"/>
  <c r="BF475"/>
  <c r="BF102"/>
  <c r="BF291"/>
  <c r="BF314"/>
  <c r="BF332"/>
  <c r="BF346"/>
  <c r="BF375"/>
  <c r="BF378"/>
  <c r="BF386"/>
  <c r="BF194"/>
  <c r="BF205"/>
  <c r="BF225"/>
  <c r="BF231"/>
  <c r="BF237"/>
  <c r="BF251"/>
  <c r="BF279"/>
  <c r="BF293"/>
  <c r="BF305"/>
  <c r="BF308"/>
  <c r="BF317"/>
  <c r="BF361"/>
  <c r="BF370"/>
  <c r="BF392"/>
  <c r="BF410"/>
  <c r="BF416"/>
  <c r="BF424"/>
  <c r="BF427"/>
  <c r="F36"/>
  <c i="1" r="BC55"/>
  <c i="4" r="F33"/>
  <c i="1" r="AZ57"/>
  <c i="4" r="F36"/>
  <c i="1" r="BC57"/>
  <c i="5" r="J33"/>
  <c i="1" r="AV58"/>
  <c i="5" r="F37"/>
  <c i="1" r="BD58"/>
  <c i="7" r="J33"/>
  <c i="1" r="AV60"/>
  <c i="7" r="F37"/>
  <c i="1" r="BD60"/>
  <c i="8" r="J30"/>
  <c i="10" r="F33"/>
  <c i="1" r="AZ63"/>
  <c i="12" r="F33"/>
  <c i="1" r="AZ65"/>
  <c i="2" r="F33"/>
  <c i="1" r="AZ55"/>
  <c i="4" r="J33"/>
  <c i="1" r="AV57"/>
  <c i="5" r="F33"/>
  <c i="1" r="AZ58"/>
  <c i="5" r="F35"/>
  <c i="1" r="BB58"/>
  <c i="7" r="F33"/>
  <c i="1" r="AZ60"/>
  <c i="7" r="F36"/>
  <c i="1" r="BC60"/>
  <c i="9" r="F36"/>
  <c i="1" r="BC62"/>
  <c i="10" r="F35"/>
  <c i="1" r="BB63"/>
  <c i="2" r="F37"/>
  <c i="1" r="BD55"/>
  <c i="4" r="F35"/>
  <c i="1" r="BB57"/>
  <c i="4" r="F37"/>
  <c i="1" r="BD57"/>
  <c i="5" r="F36"/>
  <c i="1" r="BC58"/>
  <c i="6" r="F37"/>
  <c i="1" r="BD59"/>
  <c i="6" r="J33"/>
  <c i="1" r="AV59"/>
  <c i="6" r="F35"/>
  <c i="1" r="BB59"/>
  <c i="7" r="F35"/>
  <c i="1" r="BB60"/>
  <c i="6" r="J30"/>
  <c i="8" r="F33"/>
  <c i="1" r="AZ61"/>
  <c i="8" r="J33"/>
  <c i="1" r="AV61"/>
  <c i="8" r="F36"/>
  <c i="1" r="BC61"/>
  <c i="9" r="F35"/>
  <c i="1" r="BB62"/>
  <c i="10" r="F36"/>
  <c i="1" r="BC63"/>
  <c i="11" r="J30"/>
  <c i="3" r="J33"/>
  <c i="1" r="AV56"/>
  <c i="8" r="F35"/>
  <c i="1" r="BB61"/>
  <c i="9" r="F37"/>
  <c i="1" r="BD62"/>
  <c i="11" r="F36"/>
  <c i="1" r="BC64"/>
  <c i="11" r="F37"/>
  <c i="1" r="BD64"/>
  <c i="2" r="J33"/>
  <c i="1" r="AV55"/>
  <c i="3" r="F36"/>
  <c i="1" r="BC56"/>
  <c i="10" r="J33"/>
  <c i="1" r="AV63"/>
  <c i="12" r="F35"/>
  <c i="1" r="BB65"/>
  <c i="3" r="F33"/>
  <c i="1" r="AZ56"/>
  <c i="8" r="F37"/>
  <c i="1" r="BD61"/>
  <c i="9" r="F33"/>
  <c i="1" r="AZ62"/>
  <c i="11" r="F33"/>
  <c i="1" r="AZ64"/>
  <c i="11" r="F35"/>
  <c i="1" r="BB64"/>
  <c i="3" r="F35"/>
  <c i="1" r="BB56"/>
  <c i="9" r="J33"/>
  <c i="1" r="AV62"/>
  <c i="10" r="F37"/>
  <c i="1" r="BD63"/>
  <c i="12" r="F37"/>
  <c i="1" r="BD65"/>
  <c i="2" r="F35"/>
  <c i="1" r="BB55"/>
  <c i="3" r="F37"/>
  <c i="1" r="BD56"/>
  <c i="11" r="J33"/>
  <c i="1" r="AV64"/>
  <c i="12" r="J33"/>
  <c i="1" r="AV65"/>
  <c i="12" r="F36"/>
  <c i="1" r="BC65"/>
  <c i="6" l="1" r="R81"/>
  <c i="4" r="T84"/>
  <c r="T83"/>
  <c i="10" r="P84"/>
  <c i="1" r="AU63"/>
  <c i="12" r="T86"/>
  <c r="T85"/>
  <c i="5" r="R86"/>
  <c i="2" r="BK298"/>
  <c r="J298"/>
  <c r="J66"/>
  <c i="8" r="R82"/>
  <c i="10" r="R106"/>
  <c r="R84"/>
  <c i="7" r="P83"/>
  <c i="1" r="AU60"/>
  <c i="7" r="R83"/>
  <c r="T83"/>
  <c i="6" r="T81"/>
  <c i="4" r="R84"/>
  <c r="R83"/>
  <c i="9" r="T82"/>
  <c i="3" r="BK368"/>
  <c r="J368"/>
  <c r="J66"/>
  <c r="T103"/>
  <c i="10" r="T106"/>
  <c r="T84"/>
  <c i="2" r="R298"/>
  <c r="R99"/>
  <c i="3" r="BK103"/>
  <c r="J103"/>
  <c r="J60"/>
  <c i="12" r="P86"/>
  <c r="P85"/>
  <c i="1" r="AU65"/>
  <c i="2" r="T298"/>
  <c r="T99"/>
  <c i="12" r="R86"/>
  <c r="R85"/>
  <c i="8" r="T82"/>
  <c i="3" r="T368"/>
  <c i="9" r="BK82"/>
  <c r="J82"/>
  <c r="J59"/>
  <c i="3" r="P368"/>
  <c r="P102"/>
  <c i="1" r="AU56"/>
  <c i="10" r="BK84"/>
  <c r="J84"/>
  <c i="3" r="R368"/>
  <c r="R103"/>
  <c i="2" r="P100"/>
  <c r="P99"/>
  <c i="1" r="AU55"/>
  <c r="AG64"/>
  <c i="11" r="J59"/>
  <c i="4" r="BK84"/>
  <c r="BK83"/>
  <c r="J83"/>
  <c r="J59"/>
  <c i="12" r="BK86"/>
  <c r="J86"/>
  <c r="J60"/>
  <c i="1" r="AG61"/>
  <c i="8" r="J59"/>
  <c i="1" r="AG59"/>
  <c i="6" r="J59"/>
  <c i="2" r="J100"/>
  <c r="J60"/>
  <c i="10" r="J30"/>
  <c i="1" r="AG63"/>
  <c i="3" r="J34"/>
  <c i="1" r="AW56"/>
  <c r="AT56"/>
  <c i="3" r="F34"/>
  <c i="1" r="BA56"/>
  <c i="2" r="F34"/>
  <c i="1" r="BA55"/>
  <c i="12" r="F34"/>
  <c i="1" r="BA65"/>
  <c r="AZ54"/>
  <c r="W29"/>
  <c i="5" r="F34"/>
  <c i="1" r="BA58"/>
  <c i="8" r="F34"/>
  <c i="1" r="BA61"/>
  <c i="9" r="F34"/>
  <c i="1" r="BA62"/>
  <c i="10" r="J34"/>
  <c i="1" r="AW63"/>
  <c r="AT63"/>
  <c r="AN63"/>
  <c i="2" r="J34"/>
  <c i="1" r="AW55"/>
  <c r="AT55"/>
  <c i="12" r="J34"/>
  <c i="1" r="AW65"/>
  <c r="AT65"/>
  <c r="BD54"/>
  <c r="W33"/>
  <c i="4" r="F34"/>
  <c i="1" r="BA57"/>
  <c i="6" r="F34"/>
  <c i="1" r="BA59"/>
  <c i="7" r="F34"/>
  <c i="1" r="BA60"/>
  <c i="11" r="F34"/>
  <c i="1" r="BA64"/>
  <c r="BB54"/>
  <c r="AX54"/>
  <c i="4" r="J34"/>
  <c i="1" r="AW57"/>
  <c r="AT57"/>
  <c i="5" r="J30"/>
  <c i="1" r="AG58"/>
  <c i="6" r="J34"/>
  <c i="1" r="AW59"/>
  <c r="AT59"/>
  <c r="AN59"/>
  <c i="7" r="J34"/>
  <c i="1" r="AW60"/>
  <c r="AT60"/>
  <c i="11" r="J34"/>
  <c i="1" r="AW64"/>
  <c r="AT64"/>
  <c r="AN64"/>
  <c r="BC54"/>
  <c r="AY54"/>
  <c i="5" r="J34"/>
  <c i="1" r="AW58"/>
  <c r="AT58"/>
  <c i="7" r="J30"/>
  <c i="1" r="AG60"/>
  <c i="8" r="J34"/>
  <c i="1" r="AW61"/>
  <c r="AT61"/>
  <c r="AN61"/>
  <c i="9" r="J34"/>
  <c i="1" r="AW62"/>
  <c r="AT62"/>
  <c i="10" r="F34"/>
  <c i="1" r="BA63"/>
  <c i="3" l="1" r="R102"/>
  <c r="T102"/>
  <c r="BK102"/>
  <c r="J102"/>
  <c r="J59"/>
  <c i="10" r="J59"/>
  <c i="12" r="BK85"/>
  <c r="J85"/>
  <c r="J59"/>
  <c i="4" r="J84"/>
  <c r="J60"/>
  <c i="2" r="BK99"/>
  <c r="J99"/>
  <c r="J59"/>
  <c i="11" r="J39"/>
  <c i="10" r="J39"/>
  <c i="1" r="AN60"/>
  <c i="8" r="J39"/>
  <c i="7" r="J39"/>
  <c i="1" r="AN58"/>
  <c i="6" r="J39"/>
  <c i="5" r="J39"/>
  <c i="1" r="AU54"/>
  <c r="W31"/>
  <c i="4" r="J30"/>
  <c i="1" r="AG57"/>
  <c i="9" r="J30"/>
  <c i="1" r="AG62"/>
  <c r="BA54"/>
  <c r="AW54"/>
  <c r="AK30"/>
  <c r="W32"/>
  <c r="AV54"/>
  <c r="AK29"/>
  <c i="9" l="1" r="J39"/>
  <c i="4" r="J39"/>
  <c i="1" r="AN57"/>
  <c r="AN62"/>
  <c i="2" r="J30"/>
  <c i="1" r="AG55"/>
  <c r="AN55"/>
  <c i="12" r="J30"/>
  <c i="1" r="AG65"/>
  <c i="3" r="J30"/>
  <c i="1" r="AG56"/>
  <c r="AN56"/>
  <c r="AT54"/>
  <c r="W30"/>
  <c i="2" l="1" r="J39"/>
  <c i="3" r="J39"/>
  <c i="12" r="J39"/>
  <c i="1" r="AN65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<sst xmlns="http://schemas.openxmlformats.org/spreadsheetml/2006/main">
  <si>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</si>
  <si>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</si>
  <si>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</si>
  <si>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</si>
  <si>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</si>
  <si>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{462108fb-e94f-42ca-8ab1-b5d0f2c2c545}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</si>
  <si>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</si>
  <si>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</si>
  <si>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</si>
  <si>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</si>
  <si>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</si>
  <si>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</si>
  <si>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</si>
  <si>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</si>
  <si>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03/2024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</si>
  <si>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</si>
  <si>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</si>
  <si>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Rehabilitace Hronov</t>
  </si>
  <si>
    <t>KSO:</t>
  </si>
  <si>
    <t/>
  </si>
  <si>
    <t>CC-CZ:</t>
  </si>
  <si>
    <t>Místo:</t>
  </si>
  <si>
    <t>Hronov</t>
  </si>
  <si>
    <t>Datum:</t>
  </si>
  <si>
    <t>3. 4. 2024</t>
  </si>
  <si>
    <t>Zadavatel:</t>
  </si>
  <si>
    <t>IČ:</t>
  </si>
  <si>
    <t>70889546</t>
  </si>
  <si>
    <t>Královéhradecký kraj</t>
  </si>
  <si>
    <t>DIČ:</t>
  </si>
  <si>
    <t>CZ70889546</t>
  </si>
  <si>
    <t>Uchazeč:</t>
  </si>
  <si>
    <t>Vyplň údaj</t>
  </si>
  <si>
    <t>Projektant:</t>
  </si>
  <si>
    <t>04475631</t>
  </si>
  <si>
    <t>CE-ING s.r.o.</t>
  </si>
  <si>
    <t>CZ04475631</t>
  </si>
  <si>
    <t>True</t>
  </si>
  <si>
    <t>Zpracovatel:</t>
  </si>
  <si>
    <t>Michael Hlušek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</si>
  <si>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</si>
  <si>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</si>
  <si>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</si>
  <si>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</si>
  <si>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</si>
  <si>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</si>
  <si>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</si>
  <si>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</si>
  <si>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</si>
  <si>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</si>
  <si>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</si>
  <si>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</si>
  <si>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</si>
  <si>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</si>
  <si>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</si>
  <si>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</si>
  <si>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</si>
  <si>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</si>
  <si>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</si>
  <si>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</si>
  <si>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</si>
  <si>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</si>
  <si>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</si>
  <si>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</si>
  <si>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</si>
  <si>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</si>
  <si>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</si>
  <si>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</si>
  <si>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</si>
  <si>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</si>
  <si>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</si>
  <si>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</si>
  <si>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</si>
  <si>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</si>
  <si>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</si>
  <si>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</si>
  <si>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</si>
  <si>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</si>
  <si>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</si>
  <si>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</si>
  <si>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</si>
  <si>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</si>
  <si>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Bourané prvky - hlavní</t>
  </si>
  <si>
    <t>STA</t>
  </si>
  <si>
    <t>1</t>
  </si>
  <si>
    <t>{a1b1b486-c4f0-489f-9912-ea313a1b91bc}</t>
  </si>
  <si>
    <t>02</t>
  </si>
  <si>
    <t>Nový stav - hlavní</t>
  </si>
  <si>
    <t>{7b70b387-51c7-43e3-b2bc-7d5d8a2768ee}</t>
  </si>
  <si>
    <t>02,1</t>
  </si>
  <si>
    <t>Venkovní úpravy - vedlejší</t>
  </si>
  <si>
    <t>{617379f7-7ea3-4367-be5b-a5ad3d803a56}</t>
  </si>
  <si>
    <t>03</t>
  </si>
  <si>
    <t>UT - hlavní</t>
  </si>
  <si>
    <t>{28da9edb-75d4-488e-87c7-37aa2cf0cabb}</t>
  </si>
  <si>
    <t>04</t>
  </si>
  <si>
    <t>Plyn - hlavní</t>
  </si>
  <si>
    <t>{dd973c4a-bfa2-471b-842c-28246d336abc}</t>
  </si>
  <si>
    <t>05</t>
  </si>
  <si>
    <t>ZTI - hlavní</t>
  </si>
  <si>
    <t>{0a83f1a0-782e-4e22-bd5e-1269a3cdbba1}</t>
  </si>
  <si>
    <t>06</t>
  </si>
  <si>
    <t>Venkovní kanalizace - hlavní</t>
  </si>
  <si>
    <t>{6771e763-36e2-4801-8475-42cb6039850a}</t>
  </si>
  <si>
    <t>06,1</t>
  </si>
  <si>
    <t>Kanalizační přípojka - nezpůsobilý</t>
  </si>
  <si>
    <t>{56fbde68-3224-4c92-8329-2bad8e502319}</t>
  </si>
  <si>
    <t>07</t>
  </si>
  <si>
    <t>Silnoproud - hlavní</t>
  </si>
  <si>
    <t>{8cf30630-6b84-4c0b-8038-4da887d7afdc}</t>
  </si>
  <si>
    <t>08</t>
  </si>
  <si>
    <t>Slaboproud - hlavní</t>
  </si>
  <si>
    <t>{29e71786-ce1d-4761-b232-d6a958466252}</t>
  </si>
  <si>
    <t>VRN</t>
  </si>
  <si>
    <t>VRN - vedlejší</t>
  </si>
  <si>
    <t>{1678f632-4980-486d-b573-ef6b75cd8cfb}</t>
  </si>
  <si>
    <t>DP1</t>
  </si>
  <si>
    <t>Skladba podlah DP1</t>
  </si>
  <si>
    <t>m2</t>
  </si>
  <si>
    <t>2,7</t>
  </si>
  <si>
    <t>2</t>
  </si>
  <si>
    <t>DP10</t>
  </si>
  <si>
    <t>Skladba konstrukcí DP10</t>
  </si>
  <si>
    <t>3,31</t>
  </si>
  <si>
    <t>KRYCÍ LIST SOUPISU PRACÍ</t>
  </si>
  <si>
    <t>DP11</t>
  </si>
  <si>
    <t>Skladba konstrukcí DP11</t>
  </si>
  <si>
    <t>24,1</t>
  </si>
  <si>
    <t>DP12</t>
  </si>
  <si>
    <t>SKladba konstrukcí DP 12</t>
  </si>
  <si>
    <t>39,2</t>
  </si>
  <si>
    <t>DP13</t>
  </si>
  <si>
    <t>Skladba konstrukcí DP13</t>
  </si>
  <si>
    <t>84,132</t>
  </si>
  <si>
    <t>DP3</t>
  </si>
  <si>
    <t>Skladby podlah DP3</t>
  </si>
  <si>
    <t>44,61</t>
  </si>
  <si>
    <t>Objekt:</t>
  </si>
  <si>
    <t>DP4</t>
  </si>
  <si>
    <t>Skladba podlah DP4</t>
  </si>
  <si>
    <t>16,29</t>
  </si>
  <si>
    <t>01 - Bourané prvky - hlavní</t>
  </si>
  <si>
    <t>DP5</t>
  </si>
  <si>
    <t>Skladba podlah DP5</t>
  </si>
  <si>
    <t>10,45</t>
  </si>
  <si>
    <t>DP6</t>
  </si>
  <si>
    <t>Skladba podlah DP6</t>
  </si>
  <si>
    <t>1,21</t>
  </si>
  <si>
    <t>DP7</t>
  </si>
  <si>
    <t>Skladba podlah DP7</t>
  </si>
  <si>
    <t>4,46</t>
  </si>
  <si>
    <t>DP8</t>
  </si>
  <si>
    <t>Skladba podlah DP8</t>
  </si>
  <si>
    <t>61,26</t>
  </si>
  <si>
    <t>DP9</t>
  </si>
  <si>
    <t>Skladba podlah DP9</t>
  </si>
  <si>
    <t>1,99</t>
  </si>
  <si>
    <t>m2_1PP</t>
  </si>
  <si>
    <t>Plocha 1.PP</t>
  </si>
  <si>
    <t>19</t>
  </si>
  <si>
    <t>3</t>
  </si>
  <si>
    <t>oškrab_malby</t>
  </si>
  <si>
    <t>Oškrabání malby</t>
  </si>
  <si>
    <t>393,294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</si>
  <si>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</si>
  <si>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</si>
  <si>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</si>
  <si>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</si>
  <si>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</si>
  <si>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</si>
  <si>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</si>
  <si>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</si>
  <si>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</si>
  <si>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</si>
  <si>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</si>
  <si>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</si>
  <si>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</si>
  <si>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</si>
  <si>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</si>
  <si>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</si>
  <si>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</si>
  <si>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</si>
  <si>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</si>
  <si>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</si>
  <si>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</si>
  <si>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</si>
  <si>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</si>
  <si>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</si>
  <si>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</si>
  <si>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</si>
  <si>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</si>
  <si>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</si>
  <si>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</si>
  <si>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</si>
  <si>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</si>
  <si>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</si>
  <si>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</si>
  <si>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</si>
  <si>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</si>
  <si>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</si>
  <si>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</si>
  <si>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</si>
  <si>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</si>
  <si>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</si>
  <si>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</si>
  <si>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</si>
  <si>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113107342</t>
  </si>
  <si>
    <t>Odstranění podkladů nebo krytů strojně plochy jednotlivě do 50 m2 s přemístěním hmot na skládku na vzdálenost do 3 m nebo s naložením na dopravní prostředek živičných, o tl. vrstvy přes 50 do 100 mm</t>
  </si>
  <si>
    <t>CS ÚRS 2024 02</t>
  </si>
  <si>
    <t>4</t>
  </si>
  <si>
    <t>-1827179842</t>
  </si>
  <si>
    <t>Online PSC</t>
  </si>
  <si>
    <t>https://podminky.urs.cz/item/CS_URS_2024_02/113107342</t>
  </si>
  <si>
    <t>113154514</t>
  </si>
  <si>
    <t>Frézování živičného podkladu nebo krytu s naložením hmot na dopravní prostředek plochy do 500 m2 pruhu šířky do 0,5 m, tloušťky vrstvy 60 mm</t>
  </si>
  <si>
    <t>-1784675719</t>
  </si>
  <si>
    <t>https://podminky.urs.cz/item/CS_URS_2024_02/113154514</t>
  </si>
  <si>
    <t>122151101</t>
  </si>
  <si>
    <t>Odkopávky a prokopávky nezapažené strojně v hornině třídy těžitelnosti I skupiny 1 a 2 do 20 m3</t>
  </si>
  <si>
    <t>m3</t>
  </si>
  <si>
    <t>384040051</t>
  </si>
  <si>
    <t>https://podminky.urs.cz/item/CS_URS_2024_02/122151101</t>
  </si>
  <si>
    <t>VV</t>
  </si>
  <si>
    <t>"viz. SO02.2 situace zpevněných ploch" (9,55+0,5+0,5+10,84+0,5+9,55)*0,6*0,5</t>
  </si>
  <si>
    <t>"betonové stěny" 0,6*1,755*0,2+3,2*0,6*0,2</t>
  </si>
  <si>
    <t>Součet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</si>
  <si>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</si>
  <si>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</si>
  <si>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-1316541451</t>
  </si>
  <si>
    <t>https://podminky.urs.cz/item/CS_URS_2024_02/162251102</t>
  </si>
  <si>
    <t>9,432*2 'Přepočtené koeficientem množství</t>
  </si>
  <si>
    <t>5</t>
  </si>
  <si>
    <t>167111101</t>
  </si>
  <si>
    <t>Nakládání, skládání a překládání neulehlého výkopku nebo sypaniny ručně nakládání, z hornin třídy těžitelnosti I, skupiny 1 až 3</t>
  </si>
  <si>
    <t>-875979425</t>
  </si>
  <si>
    <t>https://podminky.urs.cz/item/CS_URS_2024_02/167111101</t>
  </si>
  <si>
    <t>6</t>
  </si>
  <si>
    <t>167111121</t>
  </si>
  <si>
    <t>Nakládání, skládání a překládání neulehlého výkopku nebo sypaniny ručně skládání nebo překládání, z hornin třídy těžitelnosti I, skupiny 1 až 3</t>
  </si>
  <si>
    <t>23229876</t>
  </si>
  <si>
    <t>https://podminky.urs.cz/item/CS_URS_2024_02/167111121</t>
  </si>
  <si>
    <t>7</t>
  </si>
  <si>
    <t>171251201</t>
  </si>
  <si>
    <t>Uložení sypaniny na skládky nebo meziskládky bez hutnění s upravením uložené sypaniny do předepsaného tvaru</t>
  </si>
  <si>
    <t>-132770777</t>
  </si>
  <si>
    <t>https://podminky.urs.cz/item/CS_URS_2024_02/171251201</t>
  </si>
  <si>
    <t>8</t>
  </si>
  <si>
    <t>175151201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</si>
  <si>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</si>
  <si>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1704241057</t>
  </si>
  <si>
    <t>https://podminky.urs.cz/item/CS_URS_2024_02/175151201</t>
  </si>
  <si>
    <t>Komunikace pozemní</t>
  </si>
  <si>
    <t>9</t>
  </si>
  <si>
    <t>564831011</t>
  </si>
  <si>
    <t>Podklad ze štěrkodrti ŠD s rozprostřením a zhutněním plochy jednotlivě do 100 m2, po zhutnění tl. 100 mm</t>
  </si>
  <si>
    <t>1026828550</t>
  </si>
  <si>
    <t>https://podminky.urs.cz/item/CS_URS_2024_02/564831011</t>
  </si>
  <si>
    <t>10</t>
  </si>
  <si>
    <t>577155111</t>
  </si>
  <si>
    <t>Asfaltový beton vrstva obrusná ACO 16 (ABH) s rozprostřením a zhutněním z nemodifikovaného asfaltu v pruhu šířky do 3 m, po zhutnění tl. 60 mm</t>
  </si>
  <si>
    <t>118967832</t>
  </si>
  <si>
    <t>https://podminky.urs.cz/item/CS_URS_2024_02/577155111</t>
  </si>
  <si>
    <t>Ostatní konstrukce a práce, bourání</t>
  </si>
  <si>
    <t>11</t>
  </si>
  <si>
    <t>001R</t>
  </si>
  <si>
    <t>Bourání komínu - postupným rozebíráním</t>
  </si>
  <si>
    <t>soubor</t>
  </si>
  <si>
    <t>1778631293</t>
  </si>
  <si>
    <t>"komín" 1</t>
  </si>
  <si>
    <t>002R</t>
  </si>
  <si>
    <t>Odvoz, sekání/stříhání a likvidace porostu na budově</t>
  </si>
  <si>
    <t>-316309555</t>
  </si>
  <si>
    <t>13</t>
  </si>
  <si>
    <t>961055111</t>
  </si>
  <si>
    <t>Bourání základů z betonu železového</t>
  </si>
  <si>
    <t>-1845912693</t>
  </si>
  <si>
    <t>https://podminky.urs.cz/item/CS_URS_2024_02/961055111</t>
  </si>
  <si>
    <t>DP3*0,3</t>
  </si>
  <si>
    <t>14</t>
  </si>
  <si>
    <t>003R</t>
  </si>
  <si>
    <t>Odstranění podsypu pod základové desky</t>
  </si>
  <si>
    <t>-1204740020</t>
  </si>
  <si>
    <t>DP3*0,1</t>
  </si>
  <si>
    <t>15</t>
  </si>
  <si>
    <t>962031132</t>
  </si>
  <si>
    <t>Bourání příček nebo přizdívek z cihel pálených plných nebo dutých, tl. do 100 mm</t>
  </si>
  <si>
    <t>532290096</t>
  </si>
  <si>
    <t>https://podminky.urs.cz/item/CS_URS_2024_02/962031132</t>
  </si>
  <si>
    <t>"1.NP - u místností 105, 106, 107, 110" (1,78+1,7+4,125+0,42+0,215)*2,9</t>
  </si>
  <si>
    <t>"odpočet otvorů" -(0,8*2+0,6*2)</t>
  </si>
  <si>
    <t>Mezisoučet</t>
  </si>
  <si>
    <t>"2.NP - u místností 204,205,206" 2,8*(4,76+1,78)</t>
  </si>
  <si>
    <t>"odpočet otvorů" -(0,6*2+0,8*2*2)</t>
  </si>
  <si>
    <t>"podkroví - u místností 305,304" (2,68+0,95)*2,5</t>
  </si>
  <si>
    <t>16</t>
  </si>
  <si>
    <t>962031133</t>
  </si>
  <si>
    <t>Bourání příček nebo přizdívek z cihel pálených plných nebo dutých, tl. přes 100 do 150 mm</t>
  </si>
  <si>
    <t>719171454</t>
  </si>
  <si>
    <t>https://podminky.urs.cz/item/CS_URS_2024_02/962031133</t>
  </si>
  <si>
    <t>"1.NP - u místností 108, 109, 110, 111, 102" (4,48+1,15+1,3+0,93)*2,9</t>
  </si>
  <si>
    <t>"odpočet otvorů" -(0,8*2+0,6*2*2)</t>
  </si>
  <si>
    <t>"2.NP - u místností 203,207,208,209" 2,9*(4,33+1,7)</t>
  </si>
  <si>
    <t>"odpočet otvorů" -(0,95*2)</t>
  </si>
  <si>
    <t>"podkroví - u místností 303,306,305,304,307,302" 0,435*1,25*3+3,75*2,5*2+1,76*2,5</t>
  </si>
  <si>
    <t>17</t>
  </si>
  <si>
    <t>962032231</t>
  </si>
  <si>
    <t>Bourání zdiva nadzákladového z cihel pálených plných nebo lícových nebo vápenopískových, na maltu vápennou nebo vápenocementovou, objemu přes 1 m3</t>
  </si>
  <si>
    <t>1266505915</t>
  </si>
  <si>
    <t>https://podminky.urs.cz/item/CS_URS_2024_02/962032231</t>
  </si>
  <si>
    <t>"1.PP výklenek" (3*0,5*0,2)*2</t>
  </si>
  <si>
    <t>"1.NP - u okna v místnosti 107" 1,58*1,5*0,45</t>
  </si>
  <si>
    <t>"1.NP - mezi 107, 108" (1,41+0,88+1,61)*2,9*0,3</t>
  </si>
  <si>
    <t>"odpočet otvorů" -(0,8*2*0,3)</t>
  </si>
  <si>
    <t>"1.NP výklenek" (3*0,5*0,2)*2</t>
  </si>
  <si>
    <t>"2.NP - u okna v místnosti 206,205,210" 1,58*1,5*0,45+0,2*0,9*0,3</t>
  </si>
  <si>
    <t>"2.NP - mezi 206,207" 2,9*4,5</t>
  </si>
  <si>
    <t>"odpočet otvorů" -(1*2)</t>
  </si>
  <si>
    <t>"2.NP výklenek" (3*0,5*0,2)*2</t>
  </si>
  <si>
    <t>"podkroví - u okna v místnosti 303,306,302,307" (0,3*1,25*0,88)*2+0,3*0,5*0,25+2*1,25*0,3+0,3*2,5*0,3+1,5*2,5*0,3</t>
  </si>
  <si>
    <t>18</t>
  </si>
  <si>
    <t>965031131</t>
  </si>
  <si>
    <t>Bourání podlah z cihel bez podkladního lože, s jakoukoliv výplní spár kladených naplocho, plochy přes 1 m2</t>
  </si>
  <si>
    <t>1509444381</t>
  </si>
  <si>
    <t>https://podminky.urs.cz/item/CS_URS_2024_02/965031131</t>
  </si>
  <si>
    <t>"podkroví - 303 - DP12" 39,2</t>
  </si>
  <si>
    <t>965042141</t>
  </si>
  <si>
    <t>Bourání mazanin betonových nebo z litého asfaltu tl. do 100 mm, plochy přes 4 m2</t>
  </si>
  <si>
    <t>-1586079543</t>
  </si>
  <si>
    <t>https://podminky.urs.cz/item/CS_URS_2024_02/965042141</t>
  </si>
  <si>
    <t>DP3*0,07</t>
  </si>
  <si>
    <t>DP4*0,07</t>
  </si>
  <si>
    <t>DP10*0,05</t>
  </si>
  <si>
    <t>20</t>
  </si>
  <si>
    <t>965043341</t>
  </si>
  <si>
    <t>Bourání mazanin betonových s potěrem nebo teracem tl. do 100 mm, plochy přes 4 m2</t>
  </si>
  <si>
    <t>-830091369</t>
  </si>
  <si>
    <t>https://podminky.urs.cz/item/CS_URS_2024_02/965043341</t>
  </si>
  <si>
    <t>DP2</t>
  </si>
  <si>
    <t>"1.NP - viz. tabulka místností a skladby kcí - 103 - DP2" 5,92</t>
  </si>
  <si>
    <t>5,92*0,02</t>
  </si>
  <si>
    <t>"2.NP, podkroví - 202,301 - DP5" 7,03+3,42</t>
  </si>
  <si>
    <t>7,03*0,02</t>
  </si>
  <si>
    <t>"2.NP - 203 - DP7" 4,46</t>
  </si>
  <si>
    <t>4,46*0,02</t>
  </si>
  <si>
    <t>"podkroví - 302 - DP9" 1,99</t>
  </si>
  <si>
    <t>1,99*0,02</t>
  </si>
  <si>
    <t>-5,92-7,03-4,46-1,99-3,42</t>
  </si>
  <si>
    <t>965045112</t>
  </si>
  <si>
    <t>Bourání potěrů tl. do 50 mm cementových nebo pískocementových, plochy do 4 m2</t>
  </si>
  <si>
    <t>1526756560</t>
  </si>
  <si>
    <t>https://podminky.urs.cz/item/CS_URS_2024_02/965045112</t>
  </si>
  <si>
    <t>"1.NP - 101, 102 - DP1" 1,49+1,21</t>
  </si>
  <si>
    <t>"2.NP - 201 - DP6" 1,21</t>
  </si>
  <si>
    <t>"podkroví - 307,308 - DP10" 2,01+1,3</t>
  </si>
  <si>
    <t>22</t>
  </si>
  <si>
    <t>965045113</t>
  </si>
  <si>
    <t>Bourání potěrů tl. do 50 mm cementových nebo pískocementových, plochy přes 4 m2</t>
  </si>
  <si>
    <t>120983825</t>
  </si>
  <si>
    <t>https://podminky.urs.cz/item/CS_URS_2024_02/965045113</t>
  </si>
  <si>
    <t>"1.NP - viz. tabulka místností a skladby kcí - 105, 106, 107, 108, 110, 111 - DP3" 3,17+5,13+11,76+20,23+2,04+2,28</t>
  </si>
  <si>
    <t>"1.NP - viz. tabulka místností a skladby kcí - 109" 16,29</t>
  </si>
  <si>
    <t>23</t>
  </si>
  <si>
    <t>965046111</t>
  </si>
  <si>
    <t>Broušení stávajících betonových podlah úběr do 3 mm</t>
  </si>
  <si>
    <t>-1308729007</t>
  </si>
  <si>
    <t>https://podminky.urs.cz/item/CS_URS_2024_02/965046111</t>
  </si>
  <si>
    <t>"1.PP - sklep" m2_1PP</t>
  </si>
  <si>
    <t>24</t>
  </si>
  <si>
    <t>965046119</t>
  </si>
  <si>
    <t>Broušení stávajících betonových podlah Příplatek k ceně za každý další 1 mm úběru</t>
  </si>
  <si>
    <t>225168141</t>
  </si>
  <si>
    <t>https://podminky.urs.cz/item/CS_URS_2024_02/965046119</t>
  </si>
  <si>
    <t>19*7 'Přepočtené koeficientem množství</t>
  </si>
  <si>
    <t>25</t>
  </si>
  <si>
    <t>965083122</t>
  </si>
  <si>
    <t>Odstranění násypu mezi stropními trámy tl. do 200 mm, plochy přes 2 m2</t>
  </si>
  <si>
    <t>1335822260</t>
  </si>
  <si>
    <t>https://podminky.urs.cz/item/CS_URS_2024_02/965083122</t>
  </si>
  <si>
    <t>DP8*0,115</t>
  </si>
  <si>
    <t>DP10*0,085</t>
  </si>
  <si>
    <t>DP11*0,115</t>
  </si>
  <si>
    <t>DP12*0,085</t>
  </si>
  <si>
    <t>26</t>
  </si>
  <si>
    <t>968072455</t>
  </si>
  <si>
    <t>Vybourání kovových rámů oken s křídly, dveřních zárubní, vrat, stěn, ostění nebo obkladů dveřních zárubní, plochy do 2 m2</t>
  </si>
  <si>
    <t>-1455155704</t>
  </si>
  <si>
    <t>https://podminky.urs.cz/item/CS_URS_2024_02/968072455</t>
  </si>
  <si>
    <t>"1.NP" 0,9*2+0,8*2*5+0,6*2*3</t>
  </si>
  <si>
    <t>"2.NP" 0,8*2*2+0,6*2*3</t>
  </si>
  <si>
    <t>"podkroví" 0,83*1,88+0,8*1,83+0,64*1,88+0,7*1,89+0,8*1,85</t>
  </si>
  <si>
    <t>27</t>
  </si>
  <si>
    <t>968082015</t>
  </si>
  <si>
    <t>Vybourání plastových rámů oken s křídly, dveřních zárubní, vrat rámu oken s křídly, plochy do 1 m2</t>
  </si>
  <si>
    <t>-730844329</t>
  </si>
  <si>
    <t>https://podminky.urs.cz/item/CS_URS_2024_02/968082015</t>
  </si>
  <si>
    <t>"1.NP" 0,6*1,5*2+0,6*0,9*2</t>
  </si>
  <si>
    <t>"2.NP" 0,6*1,5*2+0,6*0,9*2+0,9*1,2</t>
  </si>
  <si>
    <t>"podkroví" (1,56*0,5)*3</t>
  </si>
  <si>
    <t>28</t>
  </si>
  <si>
    <t>968082017</t>
  </si>
  <si>
    <t>Vybourání plastových rámů oken s křídly, dveřních zárubní, vrat rámu oken s křídly, plochy přes 2 do 4 m2</t>
  </si>
  <si>
    <t>1646939765</t>
  </si>
  <si>
    <t>https://podminky.urs.cz/item/CS_URS_2024_02/968082017</t>
  </si>
  <si>
    <t>"1.NP" 1,5*1,5*3</t>
  </si>
  <si>
    <t>"2.NP" 1,5*1,5*3</t>
  </si>
  <si>
    <t>"podkroví" (0,89*1,17)*3+0,59*0,97+1,56*0,5</t>
  </si>
  <si>
    <t>29</t>
  </si>
  <si>
    <t>973031325</t>
  </si>
  <si>
    <t>Vysekání výklenků nebo kapes ve zdivu z cihel na maltu vápennou nebo vápenocementovou kapes, plochy do 0,10 m2, hl. do 300 mm</t>
  </si>
  <si>
    <t>kus</t>
  </si>
  <si>
    <t>1313607263</t>
  </si>
  <si>
    <t>https://podminky.urs.cz/item/CS_URS_2024_02/973031325</t>
  </si>
  <si>
    <t>"PŘ1" 2</t>
  </si>
  <si>
    <t>"PŘ2" 4</t>
  </si>
  <si>
    <t>"PŘ3" 4</t>
  </si>
  <si>
    <t>"PŘ4" 4</t>
  </si>
  <si>
    <t>"PŘ5" 1</t>
  </si>
  <si>
    <t>"PŘ7" 2</t>
  </si>
  <si>
    <t>"PR1" 4</t>
  </si>
  <si>
    <t>"PR2" 2</t>
  </si>
  <si>
    <t>30</t>
  </si>
  <si>
    <t>978011191</t>
  </si>
  <si>
    <t>Otlučení vápenných nebo vápenocementových omítek vnitřních ploch stropů, v rozsahu přes 50 do 100 %</t>
  </si>
  <si>
    <t>-2039800373</t>
  </si>
  <si>
    <t>https://podminky.urs.cz/item/CS_URS_2024_02/978011191</t>
  </si>
  <si>
    <t>"1.NP" 73,4</t>
  </si>
  <si>
    <t>31</t>
  </si>
  <si>
    <t>978012191</t>
  </si>
  <si>
    <t>Otlučení vápenných nebo vápenocementových omítek vnitřních ploch stropů rákosovaných, v rozsahu přes 50 do 100 %</t>
  </si>
  <si>
    <t>1170155951</t>
  </si>
  <si>
    <t>https://podminky.urs.cz/item/CS_URS_2024_02/978012191</t>
  </si>
  <si>
    <t>"2.NP - 204,205,206,207,208,209,210 - DP8" 3,13+5,16+11,76+20,6+16,13+2,2+2,28</t>
  </si>
  <si>
    <t>32</t>
  </si>
  <si>
    <t>978013191</t>
  </si>
  <si>
    <t>Otlučení vápenných nebo vápenocementových omítek vnitřních ploch stěn s vyškrabáním spar, s očištěním zdiva, v rozsahu přes 50 do 100 %</t>
  </si>
  <si>
    <t>-245090790</t>
  </si>
  <si>
    <t>https://podminky.urs.cz/item/CS_URS_2024_02/978013191</t>
  </si>
  <si>
    <t>"1.NP" 195,9</t>
  </si>
  <si>
    <t>997</t>
  </si>
  <si>
    <t>Přesun sutě</t>
  </si>
  <si>
    <t>33</t>
  </si>
  <si>
    <t>997013153</t>
  </si>
  <si>
    <t>Vnitrostaveništní doprava suti a vybouraných hmot vodorovně do 50 m s naložením s omezením mechanizace pro budovy a haly výšky přes 9 do 12 m</t>
  </si>
  <si>
    <t>t</t>
  </si>
  <si>
    <t>-143964128</t>
  </si>
  <si>
    <t>https://podminky.urs.cz/item/CS_URS_2024_02/997013153</t>
  </si>
  <si>
    <t>34</t>
  </si>
  <si>
    <t>997013501</t>
  </si>
  <si>
    <t>Odvoz suti a vybouraných hmot na skládku nebo meziskládku se složením, na vzdálenost do 1 km</t>
  </si>
  <si>
    <t>1855538859</t>
  </si>
  <si>
    <t>https://podminky.urs.cz/item/CS_URS_2024_02/997013501</t>
  </si>
  <si>
    <t>35</t>
  </si>
  <si>
    <t>997013509</t>
  </si>
  <si>
    <t>Odvoz suti a vybouraných hmot na skládku nebo meziskládku se složením, na vzdálenost Příplatek k ceně za každý další započatý 1 km přes 1 km</t>
  </si>
  <si>
    <t>-588751422</t>
  </si>
  <si>
    <t>https://podminky.urs.cz/item/CS_URS_2024_02/997013509</t>
  </si>
  <si>
    <t>201,478*10 'Přepočtené koeficientem množství</t>
  </si>
  <si>
    <t>36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</si>
  <si>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</si>
  <si>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</si>
  <si>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-1696011509</t>
  </si>
  <si>
    <t>https://podminky.urs.cz/item/CS_URS_2024_02/997013609</t>
  </si>
  <si>
    <t>201,478*0,84 'Přepočtené koeficientem množství</t>
  </si>
  <si>
    <t>37</t>
  </si>
  <si>
    <t>997013811</t>
  </si>
  <si>
    <t>Poplatek za uložení stavebního odpadu na skládce (skládkovné) dřevěného zatříděného do Katalogu odpadů pod kódem 17 02 01</t>
  </si>
  <si>
    <t>827666010</t>
  </si>
  <si>
    <t>https://podminky.urs.cz/item/CS_URS_2024_02/997013811</t>
  </si>
  <si>
    <t>201,478*0,09 'Přepočtené koeficientem množství</t>
  </si>
  <si>
    <t>38</t>
  </si>
  <si>
    <t>997013812</t>
  </si>
  <si>
    <t>Poplatek za uložení stavebního odpadu na skládce (skládkovné) z materiálů na bázi sádry zatříděného do Katalogu odpadů pod kódem 17 08 02</t>
  </si>
  <si>
    <t>-198241144</t>
  </si>
  <si>
    <t>https://podminky.urs.cz/item/CS_URS_2024_02/997013812</t>
  </si>
  <si>
    <t>201,478*0,01 'Přepočtené koeficientem množství</t>
  </si>
  <si>
    <t>39</t>
  </si>
  <si>
    <t>997013821</t>
  </si>
  <si>
    <t>Poplatek za uložení stavebního odpadu na skládce (skládkovné) ze stavebních materiálů obsahujících azbest zatříděných do Katalogu odpadů pod kódem 17 06 05</t>
  </si>
  <si>
    <t>-385541170</t>
  </si>
  <si>
    <t>https://podminky.urs.cz/item/CS_URS_2024_02/997013821</t>
  </si>
  <si>
    <t>201,478*0,06 'Přepočtené koeficientem množství</t>
  </si>
  <si>
    <t>40</t>
  </si>
  <si>
    <t>997221571</t>
  </si>
  <si>
    <t>Vodorovná doprava vybouraných hmot bez naložení, ale se složením a s hrubým urovnáním na vzdálenost do 1 km</t>
  </si>
  <si>
    <t>-573991975</t>
  </si>
  <si>
    <t>https://podminky.urs.cz/item/CS_URS_2024_02/997221571</t>
  </si>
  <si>
    <t>"asfalt a podkladů" 2,075+1,302</t>
  </si>
  <si>
    <t>41</t>
  </si>
  <si>
    <t>997221579</t>
  </si>
  <si>
    <t>Vodorovná doprava vybouraných hmot bez naložení, ale se složením a s hrubým urovnáním na vzdálenost Příplatek k ceně za každý další započatý 1 km přes 1 km</t>
  </si>
  <si>
    <t>-620808889</t>
  </si>
  <si>
    <t>https://podminky.urs.cz/item/CS_URS_2024_02/997221579</t>
  </si>
  <si>
    <t>3,377*40 'Přepočtené koeficientem množství</t>
  </si>
  <si>
    <t>42</t>
  </si>
  <si>
    <t>997221612</t>
  </si>
  <si>
    <t>Nakládání na dopravní prostředky pro vodorovnou dopravu vybouraných hmot</t>
  </si>
  <si>
    <t>1179065396</t>
  </si>
  <si>
    <t>https://podminky.urs.cz/item/CS_URS_2024_02/997221612</t>
  </si>
  <si>
    <t>43</t>
  </si>
  <si>
    <t>997221645</t>
  </si>
  <si>
    <t>Poplatek za uložení stavebního odpadu na skládce (skládkovné) asfaltového bez obsahu dehtu zatříděného do Katalogu odpadů pod kódem 17 03 02</t>
  </si>
  <si>
    <t>-1509183589</t>
  </si>
  <si>
    <t>https://podminky.urs.cz/item/CS_URS_2024_02/997221645</t>
  </si>
  <si>
    <t>998</t>
  </si>
  <si>
    <t>Přesun hmot</t>
  </si>
  <si>
    <t>44</t>
  </si>
  <si>
    <t>998225111</t>
  </si>
  <si>
    <t>Přesun hmot pro komunikace s krytem z kameniva, monolitickým betonovým nebo živičným dopravní vzdálenost do 200 m jakékoliv délky objektu</t>
  </si>
  <si>
    <t>-496474170</t>
  </si>
  <si>
    <t>https://podminky.urs.cz/item/CS_URS_2024_02/998225111</t>
  </si>
  <si>
    <t>PSV</t>
  </si>
  <si>
    <t>Práce a dodávky PSV</t>
  </si>
  <si>
    <t>711</t>
  </si>
  <si>
    <t>Izolace proti vodě, vlhkosti a plynům</t>
  </si>
  <si>
    <t>45</t>
  </si>
  <si>
    <t>77111001R</t>
  </si>
  <si>
    <t>Demontáž podložek a parozábran</t>
  </si>
  <si>
    <t>R</t>
  </si>
  <si>
    <t>-1816708885</t>
  </si>
  <si>
    <t>46</t>
  </si>
  <si>
    <t>711131811</t>
  </si>
  <si>
    <t>Odstranění izolace proti zemní vlhkosti na ploše vodorovné V</t>
  </si>
  <si>
    <t>CS ÚRS 2024 01</t>
  </si>
  <si>
    <t>278013407</t>
  </si>
  <si>
    <t>https://podminky.urs.cz/item/CS_URS_2024_01/711131811</t>
  </si>
  <si>
    <t>47</t>
  </si>
  <si>
    <t>998711212</t>
  </si>
  <si>
    <t>Přesun hmot pro izolace proti vodě, vlhkosti a plynům stanovený procentní sazbou (%) z ceny vodorovná dopravní vzdálenost do 50 m s omezením mechanizace v objektech výšky přes 6 do 12 m</t>
  </si>
  <si>
    <t>%</t>
  </si>
  <si>
    <t>-872476791</t>
  </si>
  <si>
    <t>https://podminky.urs.cz/item/CS_URS_2024_02/998711212</t>
  </si>
  <si>
    <t>713</t>
  </si>
  <si>
    <t>Izolace tepelné</t>
  </si>
  <si>
    <t>48</t>
  </si>
  <si>
    <t>713120841</t>
  </si>
  <si>
    <t>Odstranění tepelné izolace podlah z rohoží, pásů, dílců, desek, bloků podlah připevněných lepením z vláknitých materiálů, tloušťka izolace suchých, tloušťka izolace do 100 mm</t>
  </si>
  <si>
    <t>-891395899</t>
  </si>
  <si>
    <t>https://podminky.urs.cz/item/CS_URS_2024_02/713120841</t>
  </si>
  <si>
    <t>"nad podkrovím" 8,55*9,84</t>
  </si>
  <si>
    <t>49</t>
  </si>
  <si>
    <t>713130831</t>
  </si>
  <si>
    <t>Odstranění tepelné izolace stěn a příček z rohoží, pásů, dílců, desek, bloků připevněných přibitím nebo nastřelením z vláknitých materiálů, tloušťka izolace do 100 mm</t>
  </si>
  <si>
    <t>555320465</t>
  </si>
  <si>
    <t>https://podminky.urs.cz/item/CS_URS_2024_02/713130831</t>
  </si>
  <si>
    <t>"podkroví" (2,42+1,68+2,97)*2,7</t>
  </si>
  <si>
    <t>50</t>
  </si>
  <si>
    <t>998713212</t>
  </si>
  <si>
    <t>Přesun hmot pro izolace tepelné stanovený procentní sazbou (%) z ceny vodorovná dopravní vzdálenost do 50 m s omezením mechanizace v objektech výšky přes 6 m do 12 m</t>
  </si>
  <si>
    <t>223622875</t>
  </si>
  <si>
    <t>https://podminky.urs.cz/item/CS_URS_2024_02/998713212</t>
  </si>
  <si>
    <t>762</t>
  </si>
  <si>
    <t>Konstrukce tesařské</t>
  </si>
  <si>
    <t>51</t>
  </si>
  <si>
    <t>762331812</t>
  </si>
  <si>
    <t>Demontáž vázaných konstrukcí krovů sklonu do 60° z hranolů, hranolků, fošen, průřezové plochy přes 120 do 224 cm2</t>
  </si>
  <si>
    <t>m</t>
  </si>
  <si>
    <t>-1529665882</t>
  </si>
  <si>
    <t>https://podminky.urs.cz/item/CS_URS_2024_02/762331812</t>
  </si>
  <si>
    <t>"krov - KR3" 4,01*16</t>
  </si>
  <si>
    <t>"krov - KL1" 6,04*6</t>
  </si>
  <si>
    <t>"krov - KL2" 2,85*4</t>
  </si>
  <si>
    <t>"krov - PZ2" 4,95*1</t>
  </si>
  <si>
    <t>"krov - PZ3" 8,85*1</t>
  </si>
  <si>
    <t>"krov - PA2" 0,71*2</t>
  </si>
  <si>
    <t>"krov - ŠT1" 3,73*2</t>
  </si>
  <si>
    <t>52</t>
  </si>
  <si>
    <t>762331813</t>
  </si>
  <si>
    <t>Demontáž vázaných konstrukcí krovů sklonu do 60° z hranolů, hranolků, fošen, průřezové plochy přes 224 do 288 cm2</t>
  </si>
  <si>
    <t>106057550</t>
  </si>
  <si>
    <t>https://podminky.urs.cz/item/CS_URS_2024_02/762331813</t>
  </si>
  <si>
    <t>"krov - SL2" 3,3*1</t>
  </si>
  <si>
    <t>"krov - RZ1" 1,15*1</t>
  </si>
  <si>
    <t>53</t>
  </si>
  <si>
    <t>762341811</t>
  </si>
  <si>
    <t>Demontáž bednění a laťování bednění střech rovných, obloukových, sklonu do 60° se všemi nadstřešními konstrukcemi z prken hrubých, hoblovaných tl. do 32 mm</t>
  </si>
  <si>
    <t>1988926512</t>
  </si>
  <si>
    <t>https://podminky.urs.cz/item/CS_URS_2024_02/762341811</t>
  </si>
  <si>
    <t>"střecha" (9,15*7,26)*2</t>
  </si>
  <si>
    <t>54</t>
  </si>
  <si>
    <t>762811811</t>
  </si>
  <si>
    <t>Demontáž záklopů stropů vrchních a zapuštěných z hrubých prken, tl. do 32 mm</t>
  </si>
  <si>
    <t>594440238</t>
  </si>
  <si>
    <t>https://podminky.urs.cz/item/CS_URS_2024_02/762811811</t>
  </si>
  <si>
    <t>"dle konstrukce podlahy 3x záklop" DP8*3</t>
  </si>
  <si>
    <t>"podkroví - 306,304 - DP11" 10,74+13,36</t>
  </si>
  <si>
    <t>"dle konstrukce podlahy 3x záklop" DP11*3-DP11</t>
  </si>
  <si>
    <t>"nad podkrovím 3x" DP13*3</t>
  </si>
  <si>
    <t>55</t>
  </si>
  <si>
    <t>762822820</t>
  </si>
  <si>
    <t>Demontáž stropních trámů z hraněného řeziva, průřezové plochy přes 144 do 288 cm2</t>
  </si>
  <si>
    <t>2089612922</t>
  </si>
  <si>
    <t>https://podminky.urs.cz/item/CS_URS_2024_02/762822820</t>
  </si>
  <si>
    <t>"DP13" 9,15*12</t>
  </si>
  <si>
    <t>56</t>
  </si>
  <si>
    <t>998762112</t>
  </si>
  <si>
    <t>Přesun hmot pro konstrukce tesařské stanovený z hmotnosti přesunovaného materiálu vodorovná dopravní vzdálenost do 50 m s omezením mechanizace v objektech výšky přes 6 do 12 m</t>
  </si>
  <si>
    <t>-237843334</t>
  </si>
  <si>
    <t>https://podminky.urs.cz/item/CS_URS_2024_02/998762112</t>
  </si>
  <si>
    <t>763</t>
  </si>
  <si>
    <t>Konstrukce suché výstavby</t>
  </si>
  <si>
    <t>57</t>
  </si>
  <si>
    <t>763131831</t>
  </si>
  <si>
    <t>Demontáž podhledu nebo samostatného požárního předělu ze sádrokartonových desek s nosnou konstrukcí jednovrstvou z ocelových profilů, opláštění jednoduché</t>
  </si>
  <si>
    <t>-187844530</t>
  </si>
  <si>
    <t>https://podminky.urs.cz/item/CS_URS_2024_02/763131831</t>
  </si>
  <si>
    <t>"2.NP" 11,76</t>
  </si>
  <si>
    <t>58</t>
  </si>
  <si>
    <t>998763412</t>
  </si>
  <si>
    <t>Přesun hmot pro konstrukce montované z desek sádrokartonových, sádrovláknitých, cementovláknitých nebo cementových stanovený procentní sazbou (%) z ceny vodorovná dopravní vzdálenost do 50 m s omezením mechanizace v objektech výšky přes 6 do 12 m</t>
  </si>
  <si>
    <t>-2084178738</t>
  </si>
  <si>
    <t>https://podminky.urs.cz/item/CS_URS_2024_02/998763412</t>
  </si>
  <si>
    <t>764</t>
  </si>
  <si>
    <t>Konstrukce klempířské</t>
  </si>
  <si>
    <t>59</t>
  </si>
  <si>
    <t>764002871</t>
  </si>
  <si>
    <t>Demontáž klempířských konstrukcí lemování zdí do suti</t>
  </si>
  <si>
    <t>-271527202</t>
  </si>
  <si>
    <t>https://podminky.urs.cz/item/CS_URS_2024_02/764002871</t>
  </si>
  <si>
    <t>"střecha" 7,26*4</t>
  </si>
  <si>
    <t>60</t>
  </si>
  <si>
    <t>764002821</t>
  </si>
  <si>
    <t>Demontáž klempířských konstrukcí střešního výlezu do suti</t>
  </si>
  <si>
    <t>1277894791</t>
  </si>
  <si>
    <t>https://podminky.urs.cz/item/CS_URS_2024_02/764002821</t>
  </si>
  <si>
    <t>61</t>
  </si>
  <si>
    <t>764002825</t>
  </si>
  <si>
    <t>Demontáž klempířských konstrukcí ventilační turbíny do suti</t>
  </si>
  <si>
    <t>1261561968</t>
  </si>
  <si>
    <t>https://podminky.urs.cz/item/CS_URS_2024_02/764002825</t>
  </si>
  <si>
    <t>62</t>
  </si>
  <si>
    <t>764004801</t>
  </si>
  <si>
    <t>Demontáž klempířských konstrukcí žlabu podokapního do suti</t>
  </si>
  <si>
    <t>-1555614857</t>
  </si>
  <si>
    <t>https://podminky.urs.cz/item/CS_URS_2024_02/764004801</t>
  </si>
  <si>
    <t>9,15*2</t>
  </si>
  <si>
    <t>63</t>
  </si>
  <si>
    <t>764004841</t>
  </si>
  <si>
    <t>Demontáž klempířských konstrukcí háku do suti</t>
  </si>
  <si>
    <t>174518485</t>
  </si>
  <si>
    <t>https://podminky.urs.cz/item/CS_URS_2024_02/764004841</t>
  </si>
  <si>
    <t>64</t>
  </si>
  <si>
    <t>764004861</t>
  </si>
  <si>
    <t>Demontáž klempířských konstrukcí svodu do suti</t>
  </si>
  <si>
    <t>1479645064</t>
  </si>
  <si>
    <t>https://podminky.urs.cz/item/CS_URS_2024_02/764004861</t>
  </si>
  <si>
    <t>65</t>
  </si>
  <si>
    <t>998764212</t>
  </si>
  <si>
    <t>Přesun hmot pro konstrukce klempířské stanovený procentní sazbou (%) z ceny vodorovná dopravní vzdálenost do 50 m základní v objektech výšky přes 6 do 12 m</t>
  </si>
  <si>
    <t>1274350451</t>
  </si>
  <si>
    <t>https://podminky.urs.cz/item/CS_URS_2024_02/998764212</t>
  </si>
  <si>
    <t>765</t>
  </si>
  <si>
    <t>Krytina skládaná</t>
  </si>
  <si>
    <t>66</t>
  </si>
  <si>
    <t>765131803</t>
  </si>
  <si>
    <t>Demontáž azbestocementové krytiny skládané sklonu do 30° do suti</t>
  </si>
  <si>
    <t>-593350941</t>
  </si>
  <si>
    <t>https://podminky.urs.cz/item/CS_URS_2024_02/765131803</t>
  </si>
  <si>
    <t>67</t>
  </si>
  <si>
    <t>765131843</t>
  </si>
  <si>
    <t>Demontáž azbestocementové krytiny skládané Příplatek k cenám za sklon přes 30° demontáže krytiny</t>
  </si>
  <si>
    <t>-836624589</t>
  </si>
  <si>
    <t>https://podminky.urs.cz/item/CS_URS_2024_02/765131843</t>
  </si>
  <si>
    <t>766</t>
  </si>
  <si>
    <t>Konstrukce truhlářské</t>
  </si>
  <si>
    <t>68</t>
  </si>
  <si>
    <t>766111820</t>
  </si>
  <si>
    <t>Demontáž dřevěných stěn plných</t>
  </si>
  <si>
    <t>1270515990</t>
  </si>
  <si>
    <t>https://podminky.urs.cz/item/CS_URS_2024_02/766111820</t>
  </si>
  <si>
    <t>"1.PP" (1+1,73+0,46+0,385)*2,2</t>
  </si>
  <si>
    <t>69</t>
  </si>
  <si>
    <t>766221811</t>
  </si>
  <si>
    <t>Demontáž schodů celodřevěných samonosných</t>
  </si>
  <si>
    <t>-1572315688</t>
  </si>
  <si>
    <t>https://podminky.urs.cz/item/CS_URS_2024_02/766221811</t>
  </si>
  <si>
    <t>"2.NP - DM4" 5</t>
  </si>
  <si>
    <t>70</t>
  </si>
  <si>
    <t>766311811</t>
  </si>
  <si>
    <t>Demontáž zábradlí dřevěného vnitřního</t>
  </si>
  <si>
    <t>481304374</t>
  </si>
  <si>
    <t>https://podminky.urs.cz/item/CS_URS_2024_02/766311811</t>
  </si>
  <si>
    <t>71</t>
  </si>
  <si>
    <t>766812840</t>
  </si>
  <si>
    <t>Demontáž kuchyňských linek dřevěných nebo kovových včetně skříněk uchycených na stěně, délky přes 1800 do 2100 mm</t>
  </si>
  <si>
    <t>639563263</t>
  </si>
  <si>
    <t>https://podminky.urs.cz/item/CS_URS_2024_02/766812840</t>
  </si>
  <si>
    <t>"1.NP" 1</t>
  </si>
  <si>
    <t>"2.NP" 1</t>
  </si>
  <si>
    <t>72</t>
  </si>
  <si>
    <t>998766212</t>
  </si>
  <si>
    <t>Přesun hmot pro konstrukce truhlářské stanovený procentní sazbou (%) z ceny vodorovná dopravní vzdálenost do 50 m s omezením mechanizace v objektech výšky přes 6 do 12 m</t>
  </si>
  <si>
    <t>43323611</t>
  </si>
  <si>
    <t>https://podminky.urs.cz/item/CS_URS_2024_02/998766212</t>
  </si>
  <si>
    <t>767</t>
  </si>
  <si>
    <t>Konstrukce zámečnické</t>
  </si>
  <si>
    <t>73</t>
  </si>
  <si>
    <t>767161824</t>
  </si>
  <si>
    <t>Demontáž zábradlí do suti schodišťového nerozebíratelný spoj hmotnosti 1 m zábradlí přes 20 kg</t>
  </si>
  <si>
    <t>1323324598</t>
  </si>
  <si>
    <t>https://podminky.urs.cz/item/CS_URS_2024_02/767161824</t>
  </si>
  <si>
    <t>"schody - komplet" 3,5+0,5+3+0,5+3+1+2,5</t>
  </si>
  <si>
    <t>74</t>
  </si>
  <si>
    <t>767161851</t>
  </si>
  <si>
    <t>Demontáž zábradlí do suti madel schodišťových</t>
  </si>
  <si>
    <t>2139670061</t>
  </si>
  <si>
    <t>https://podminky.urs.cz/item/CS_URS_2024_02/767161851</t>
  </si>
  <si>
    <t>75</t>
  </si>
  <si>
    <t>767661811</t>
  </si>
  <si>
    <t>Demontáž mříží pevných nebo otevíravých</t>
  </si>
  <si>
    <t>-831513269</t>
  </si>
  <si>
    <t>https://podminky.urs.cz/item/CS_URS_2024_02/767661811</t>
  </si>
  <si>
    <t>"okno 1.PP" 1*0,5</t>
  </si>
  <si>
    <t>76</t>
  </si>
  <si>
    <t>767851803</t>
  </si>
  <si>
    <t>Demontáž komínových lávek kompletní celé lávky</t>
  </si>
  <si>
    <t>2049736671</t>
  </si>
  <si>
    <t>https://podminky.urs.cz/item/CS_URS_2024_02/767851803</t>
  </si>
  <si>
    <t>77</t>
  </si>
  <si>
    <t>767893815</t>
  </si>
  <si>
    <t>Demontáž stříšek nad venkovními vstupy z kovových profilů, výplň ze skla</t>
  </si>
  <si>
    <t>-1126106778</t>
  </si>
  <si>
    <t>https://podminky.urs.cz/item/CS_URS_2024_02/767893815</t>
  </si>
  <si>
    <t>"DM2" 1,5</t>
  </si>
  <si>
    <t>78</t>
  </si>
  <si>
    <t>998767212</t>
  </si>
  <si>
    <t>Přesun hmot pro zámečnické konstrukce stanovený procentní sazbou (%) z ceny vodorovná dopravní vzdálenost do 50 m s omezením mechanizace v objektech výšky přes 6 do 12 m</t>
  </si>
  <si>
    <t>-2114429746</t>
  </si>
  <si>
    <t>https://podminky.urs.cz/item/CS_URS_2024_02/998767212</t>
  </si>
  <si>
    <t>771</t>
  </si>
  <si>
    <t>Podlahy z dlaždic</t>
  </si>
  <si>
    <t>79</t>
  </si>
  <si>
    <t>771571810</t>
  </si>
  <si>
    <t>Demontáž podlah z dlaždic keramických kladených do malty</t>
  </si>
  <si>
    <t>1246442821</t>
  </si>
  <si>
    <t>https://podminky.urs.cz/item/CS_URS_2024_02/771571810</t>
  </si>
  <si>
    <t>"1.NP - viz. tabulka místností a skladby kcí - 105, 106, 107, 111 - DP3" 3,17+5,13+11,76+2,28</t>
  </si>
  <si>
    <t>"2.NP - 204,205,210 - DP8" 3,13+5,16+2,28</t>
  </si>
  <si>
    <t>"podkroví - 308" 1,3</t>
  </si>
  <si>
    <t>80</t>
  </si>
  <si>
    <t>998771212</t>
  </si>
  <si>
    <t>Přesun hmot pro podlahy z dlaždic stanovený procentní sazbou (%) z ceny vodorovná dopravní vzdálenost do 50 m s omezením mechanizace v objektech výšky přes 6 do 12 m</t>
  </si>
  <si>
    <t>-1143518966</t>
  </si>
  <si>
    <t>https://podminky.urs.cz/item/CS_URS_2024_02/998771212</t>
  </si>
  <si>
    <t>776</t>
  </si>
  <si>
    <t>Podlahy povlakové</t>
  </si>
  <si>
    <t>81</t>
  </si>
  <si>
    <t>776201812</t>
  </si>
  <si>
    <t>Demontáž povlakových podlahovin lepených ručně s podložkou</t>
  </si>
  <si>
    <t>1497847250</t>
  </si>
  <si>
    <t>https://podminky.urs.cz/item/CS_URS_2024_02/776201812</t>
  </si>
  <si>
    <t>DP4+2,04 "110 - chodbička"</t>
  </si>
  <si>
    <t>"2.NP - 206,207,208,209 - DP8" 11,76+20,6+16,13+2,2</t>
  </si>
  <si>
    <t>"podkroví - 307,306,304" 2,01+DP11</t>
  </si>
  <si>
    <t>82</t>
  </si>
  <si>
    <t>998776212</t>
  </si>
  <si>
    <t>Přesun hmot pro podlahy povlakové stanovený procentní sazbou (%) z ceny vodorovná dopravní vzdálenost do 50 m s omezením mechanizace v objektech výšky přes 6 do 12 m</t>
  </si>
  <si>
    <t>321504046</t>
  </si>
  <si>
    <t>https://podminky.urs.cz/item/CS_URS_2024_02/998776212</t>
  </si>
  <si>
    <t>781</t>
  </si>
  <si>
    <t>Dokončovací práce - obklady</t>
  </si>
  <si>
    <t>83</t>
  </si>
  <si>
    <t>781471810</t>
  </si>
  <si>
    <t>Demontáž obkladů z dlaždic keramických kladených do malty</t>
  </si>
  <si>
    <t>806176403</t>
  </si>
  <si>
    <t>https://podminky.urs.cz/item/CS_URS_2024_02/781471810</t>
  </si>
  <si>
    <t>"1.NP - 106 - výška 1,65" 1,65*(1,78*2+2,88*2)</t>
  </si>
  <si>
    <t>"1.NP - 107 - výška 1,5" 1,5*(0,8+4)</t>
  </si>
  <si>
    <t>"1.NP - 111 - výška 1,2" 1,2*(1,15*2+0,9)</t>
  </si>
  <si>
    <t>"odpočet otvorů" -(0,6*2*2)</t>
  </si>
  <si>
    <t>"2.NP - 205 - výška 1,8" 1,8*(2,9*2+1,78*2)</t>
  </si>
  <si>
    <t>"2.NP - 206 - výška 0,7 a 1,3" 0,7*(4,76+0,9)+1,3*(3,5+1,5)</t>
  </si>
  <si>
    <t>"2.NP - 210 - výška 1,35" 1,35*(1,5+1,15)</t>
  </si>
  <si>
    <t>"odpočet otvorů" -(0,6*2+0,8*2)</t>
  </si>
  <si>
    <t>84</t>
  </si>
  <si>
    <t>998781212</t>
  </si>
  <si>
    <t>Přesun hmot pro obklady keramické stanovený procentní sazbou (%) z ceny vodorovná dopravní vzdálenost do 50 m s omezením mechanizace v objektech výšky přes 6 do 12 m</t>
  </si>
  <si>
    <t>927913947</t>
  </si>
  <si>
    <t>https://podminky.urs.cz/item/CS_URS_2024_02/998781212</t>
  </si>
  <si>
    <t>784</t>
  </si>
  <si>
    <t>Dokončovací práce - malby a tapety</t>
  </si>
  <si>
    <t>85</t>
  </si>
  <si>
    <t>784121001</t>
  </si>
  <si>
    <t>Oškrabání malby v místnostech výšky do 3,80 m</t>
  </si>
  <si>
    <t>1763989703</t>
  </si>
  <si>
    <t>https://podminky.urs.cz/item/CS_URS_2024_02/784121001</t>
  </si>
  <si>
    <t>"1.NP - 101" 2,5*2,9+1,2*2,9+3,32-1,1*2</t>
  </si>
  <si>
    <t>"1.NP - 102" 2,9*(2,01*2)+2,81-0,6*1,5</t>
  </si>
  <si>
    <t>"1.NP - 103" 2,9*(3,055+1,1+1,2+0,3+1,15+0,54)+6,89-0,9*2,1</t>
  </si>
  <si>
    <t>"1.NP - 105" 2,9*(0,37+1,15+0,6)+6,72-0,9*2,1</t>
  </si>
  <si>
    <t>"1.NP - 106" 2,9*(3*2+4,35)+13,05-3*1,5</t>
  </si>
  <si>
    <t>"1.NP - 107" 2,9*3,24+7,1</t>
  </si>
  <si>
    <t>"1.NP - 108" 2,9*3+4,5*2,9+13,5-1,5*1,5</t>
  </si>
  <si>
    <t>"1.NP - 109" 2,9*(3,6*2+4,48)+16,13-1,5*1,5-0,9*2,9</t>
  </si>
  <si>
    <t>"2.NP - 201" 2,8*(1,3*2+0,93*2)+1,21-0,6*2</t>
  </si>
  <si>
    <t>"2.NP - 203" 2,8*(3,055+1,1+1,2+0,3+1,15+0,54)+6,47-0,9*2,1</t>
  </si>
  <si>
    <t>"2.NP - 204" 2,8*(1,15*2+1,98*2)+2,28-0,6*2</t>
  </si>
  <si>
    <t>"2.NP - 205" 2,8*(0,37+1,15+0,6)+6,72-0,9*2,1</t>
  </si>
  <si>
    <t>"2.NP - 206" 2,8*(3*2+4,35)+13,05-3*1,5</t>
  </si>
  <si>
    <t>"2.NP - 207" 2,8*3,24+7,1</t>
  </si>
  <si>
    <t>"2.NP - 208" 2,8*3+4,5*2,9+13,5-1,5*1,5</t>
  </si>
  <si>
    <t>"2.NP - 209" 2,8*(3,6*2+4,48)+16,13-1,5*1,5-0,9*2,9</t>
  </si>
  <si>
    <t>86</t>
  </si>
  <si>
    <t>784121007</t>
  </si>
  <si>
    <t>Oškrabání malby na schodišti o výšce podlaží do 3,80 m</t>
  </si>
  <si>
    <t>1520071924</t>
  </si>
  <si>
    <t>https://podminky.urs.cz/item/CS_URS_2024_02/784121007</t>
  </si>
  <si>
    <t>"1.NP - 104" 2,9*2,7</t>
  </si>
  <si>
    <t>"2.NP - 202" 2,8*(3+2,3)</t>
  </si>
  <si>
    <t>87</t>
  </si>
  <si>
    <t>784121011</t>
  </si>
  <si>
    <t>Rozmývání podkladu po oškrabání malby v místnostech výšky do 3,80 m</t>
  </si>
  <si>
    <t>1264591942</t>
  </si>
  <si>
    <t>https://podminky.urs.cz/item/CS_URS_2024_02/784121011</t>
  </si>
  <si>
    <t>HZS</t>
  </si>
  <si>
    <t>Hodinové zúčtovací sazby</t>
  </si>
  <si>
    <t>88</t>
  </si>
  <si>
    <t>HZS1291</t>
  </si>
  <si>
    <t>Hodinové zúčtovací sazby profesí HSV zemní a pomocné práce pomocný stavební dělník</t>
  </si>
  <si>
    <t>hod</t>
  </si>
  <si>
    <t>512</t>
  </si>
  <si>
    <t>-36385370</t>
  </si>
  <si>
    <t>https://podminky.urs.cz/item/CS_URS_2024_02/HZS1291</t>
  </si>
  <si>
    <t>"odstranění porostu fasády" 28</t>
  </si>
  <si>
    <t>fasada</t>
  </si>
  <si>
    <t>Plocha fasády</t>
  </si>
  <si>
    <t>345,8</t>
  </si>
  <si>
    <t>lešení_venek</t>
  </si>
  <si>
    <t>Lešení venku</t>
  </si>
  <si>
    <t>585,36</t>
  </si>
  <si>
    <t>lešení_vnitřní</t>
  </si>
  <si>
    <t>Vnitřní pomocné lešení</t>
  </si>
  <si>
    <t>165,8</t>
  </si>
  <si>
    <t>omítka</t>
  </si>
  <si>
    <t>Vnitřní omítka</t>
  </si>
  <si>
    <t>266,334</t>
  </si>
  <si>
    <t>PD1</t>
  </si>
  <si>
    <t>Podlahová skladba - PD1</t>
  </si>
  <si>
    <t>3,32</t>
  </si>
  <si>
    <t>PD10</t>
  </si>
  <si>
    <t>Skladba konstrukcí PD10</t>
  </si>
  <si>
    <t>2,1</t>
  </si>
  <si>
    <t>02 - Nový stav - hlavní</t>
  </si>
  <si>
    <t>PD11</t>
  </si>
  <si>
    <t>Skladba konstrukcí PD11</t>
  </si>
  <si>
    <t>3,2</t>
  </si>
  <si>
    <t>PD2</t>
  </si>
  <si>
    <t>Podlahová skladba - PD2</t>
  </si>
  <si>
    <t>2,81</t>
  </si>
  <si>
    <t>PD3</t>
  </si>
  <si>
    <t>Podlahová skladba - PD3</t>
  </si>
  <si>
    <t>6,89</t>
  </si>
  <si>
    <t>PD4</t>
  </si>
  <si>
    <t>Podlahová skladba - PD4</t>
  </si>
  <si>
    <t>40,37</t>
  </si>
  <si>
    <t>PD5</t>
  </si>
  <si>
    <t>Podlahová skladba - PD5</t>
  </si>
  <si>
    <t>16,13</t>
  </si>
  <si>
    <t>PD7</t>
  </si>
  <si>
    <t>Podlahová skladba - PD7</t>
  </si>
  <si>
    <t>PD8</t>
  </si>
  <si>
    <t>Podlahová skladba - PD8</t>
  </si>
  <si>
    <t>6,47</t>
  </si>
  <si>
    <t>PD9</t>
  </si>
  <si>
    <t>Podlahová skladba - PD9</t>
  </si>
  <si>
    <t>123,91</t>
  </si>
  <si>
    <t>pvc_stěna</t>
  </si>
  <si>
    <t>Stěnová PVC krytina</t>
  </si>
  <si>
    <t>81,845</t>
  </si>
  <si>
    <t>sokl</t>
  </si>
  <si>
    <t>Plocha soklu</t>
  </si>
  <si>
    <t>47,836</t>
  </si>
  <si>
    <t>steny_1PP</t>
  </si>
  <si>
    <t>Stěny 1.PP</t>
  </si>
  <si>
    <t>67,67</t>
  </si>
  <si>
    <t>strop_1PP</t>
  </si>
  <si>
    <t>Strop 1.PP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</si>
  <si>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</si>
  <si>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</si>
  <si>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</si>
  <si>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714 - Akustická a protiotřesová opatření</t>
  </si>
  <si>
    <t xml:space="preserve">    725 - Zdravotechnika - zařizovací předměty</t>
  </si>
  <si>
    <t xml:space="preserve">    751 - Vzduchotechnika</t>
  </si>
  <si>
    <t xml:space="preserve">    773 - Podlahy z litého teraca</t>
  </si>
  <si>
    <t xml:space="preserve">    777 - Podlahy lité</t>
  </si>
  <si>
    <t xml:space="preserve">    783 - Dokončovací práce - nátěry</t>
  </si>
  <si>
    <t>Zakládání</t>
  </si>
  <si>
    <t>271542211</t>
  </si>
  <si>
    <t>Podsyp pod základové konstrukce se zhutněním a urovnáním povrchu ze štěrkodrtě netříděné</t>
  </si>
  <si>
    <t>-1521148934</t>
  </si>
  <si>
    <t>https://podminky.urs.cz/item/CS_URS_2024_02/271542211</t>
  </si>
  <si>
    <t>PD4*0,2</t>
  </si>
  <si>
    <t>273321511</t>
  </si>
  <si>
    <t>Základy z betonu železového (bez výztuže) desky z betonu bez zvláštních nároků na prostředí tř. C 25/30</t>
  </si>
  <si>
    <t>-1000351797</t>
  </si>
  <si>
    <t>https://podminky.urs.cz/item/CS_URS_2024_02/273321511</t>
  </si>
  <si>
    <t>PD4*0,15</t>
  </si>
  <si>
    <t>273362021</t>
  </si>
  <si>
    <t>Výztuž základů desek ze svařovaných sítí z drátů typu KARI</t>
  </si>
  <si>
    <t>395431000</t>
  </si>
  <si>
    <t>https://podminky.urs.cz/item/CS_URS_2024_02/273362021</t>
  </si>
  <si>
    <t>"výztuž 150 kg/m3" (PD4*0,15)*150/1000</t>
  </si>
  <si>
    <t>Svislé a kompletní konstrukce</t>
  </si>
  <si>
    <t>001.1R</t>
  </si>
  <si>
    <t>Vybetonování stávajících průduchů komínu</t>
  </si>
  <si>
    <t>779743711</t>
  </si>
  <si>
    <t>"1.PP - komín" 1</t>
  </si>
  <si>
    <t>311235161</t>
  </si>
  <si>
    <t>Zdivo jednovrstvé z cihel děrovaných broušených na celoplošnou tenkovrstvou maltu, pevnost cihel přes P10 do P15, tl. zdiva 300 mm</t>
  </si>
  <si>
    <t>638872004</t>
  </si>
  <si>
    <t>https://podminky.urs.cz/item/CS_URS_2024_02/311235161</t>
  </si>
  <si>
    <t>"podkroví" (1,2+0,39+0,175+0,1)*(2,1+2,42+2,5*2+9,5+2,5+3,65+0,77)</t>
  </si>
  <si>
    <t>"odpočet oken" -(1,5*1,2*4)</t>
  </si>
  <si>
    <t>002.1R</t>
  </si>
  <si>
    <t>Pronájem jeřábu/plošiny</t>
  </si>
  <si>
    <t>-1940117192</t>
  </si>
  <si>
    <t>317168055</t>
  </si>
  <si>
    <t>Překlady keramické vysoké osazené do maltového lože, šířky překladu 70 mm výšky 238 mm, délky 2000 mm</t>
  </si>
  <si>
    <t>616645482</t>
  </si>
  <si>
    <t>https://podminky.urs.cz/item/CS_URS_2024_02/317168055</t>
  </si>
  <si>
    <t>"PŘ6" 4</t>
  </si>
  <si>
    <t>317941121</t>
  </si>
  <si>
    <t>Osazování ocelových válcovaných nosníků na zdivu I nebo IE nebo U nebo UE nebo L do č. 12 nebo výšky do 120 mm</t>
  </si>
  <si>
    <t>169095431</t>
  </si>
  <si>
    <t>https://podminky.urs.cz/item/CS_URS_2024_02/317941121</t>
  </si>
  <si>
    <t>"PŘ3" (0,9*4)*6</t>
  </si>
  <si>
    <t>"PŘ5" (1,2*1)*6</t>
  </si>
  <si>
    <t>28,8/1000</t>
  </si>
  <si>
    <t>M</t>
  </si>
  <si>
    <t>13010740</t>
  </si>
  <si>
    <t>ocel profilová jakost S235JR (11 375) průřez IPE 80</t>
  </si>
  <si>
    <t>1905644425</t>
  </si>
  <si>
    <t>317941123</t>
  </si>
  <si>
    <t>Osazování ocelových válcovaných nosníků na zdivu I nebo IE nebo U nebo UE nebo L č. 14 až 22 nebo výšky do 220 mm</t>
  </si>
  <si>
    <t>-1834655900</t>
  </si>
  <si>
    <t>https://podminky.urs.cz/item/CS_URS_2024_02/317941123</t>
  </si>
  <si>
    <t>"PŘ1" (1,6*2)*15,8</t>
  </si>
  <si>
    <t>"PŘ2" (1,9*4)*15,8</t>
  </si>
  <si>
    <t>"PŘ4" (1,65*4)*15,8</t>
  </si>
  <si>
    <t>"PR1" (4,85*4)*30,7</t>
  </si>
  <si>
    <t>"PR2" (1,6*2)*15,8</t>
  </si>
  <si>
    <t>921,06/1000</t>
  </si>
  <si>
    <t>13010748</t>
  </si>
  <si>
    <t>ocel profilová jakost S235JR (11 375) průřez IPE 160</t>
  </si>
  <si>
    <t>-760514213</t>
  </si>
  <si>
    <t>317941125</t>
  </si>
  <si>
    <t>Osazování ocelových válcovaných nosníků na zdivu I nebo IE nebo U nebo UE nebo L č. 24 a výše nebo výšky přes 220 mm</t>
  </si>
  <si>
    <t>234432059</t>
  </si>
  <si>
    <t>https://podminky.urs.cz/item/CS_URS_2024_02/317941125</t>
  </si>
  <si>
    <t>"PŘ7" (1,5*2)*25,3/1000</t>
  </si>
  <si>
    <t>"IPE 240" 2*150/1000</t>
  </si>
  <si>
    <t>13010756</t>
  </si>
  <si>
    <t>ocel profilová jakost S235JR (11 375) průřez IPE 240</t>
  </si>
  <si>
    <t>877085487</t>
  </si>
  <si>
    <t>"IPE240" 0,3</t>
  </si>
  <si>
    <t>13010954</t>
  </si>
  <si>
    <t>ocel profilová jakost S235JR (11 375) průřez HEA 140</t>
  </si>
  <si>
    <t>-1801390083</t>
  </si>
  <si>
    <t>319202112</t>
  </si>
  <si>
    <t>Dodatečná izolace zdiva injektáží nízkotlakou metodou silikonovou mikroemulzí, tloušťka zdiva přes 150 do 300 mm</t>
  </si>
  <si>
    <t>-1688029332</t>
  </si>
  <si>
    <t>https://podminky.urs.cz/item/CS_URS_2024_02/319202112</t>
  </si>
  <si>
    <t>"1.PP - dle výkresu 48 kusů" 48*0,2</t>
  </si>
  <si>
    <t>319202114</t>
  </si>
  <si>
    <t>Dodatečná izolace zdiva injektáží nízkotlakou metodou silikonovou mikroemulzí, tloušťka zdiva přes 450 do 600 mm</t>
  </si>
  <si>
    <t>1757640554</t>
  </si>
  <si>
    <t>https://podminky.urs.cz/item/CS_URS_2024_02/319202114</t>
  </si>
  <si>
    <t>"1.PP - dle výkresu 44 kusů" 44*0,5</t>
  </si>
  <si>
    <t>330321510</t>
  </si>
  <si>
    <t>Sloupy, pilíře, táhla, rámové stojky, vzpěry z betonu železového (bez výztuže) bez zvláštních nároků na vliv prostředí tř. C 20/25</t>
  </si>
  <si>
    <t>652579626</t>
  </si>
  <si>
    <t>https://podminky.urs.cz/item/CS_URS_2024_02/330321510</t>
  </si>
  <si>
    <t>0,615*0,4*9,5</t>
  </si>
  <si>
    <t>331351325</t>
  </si>
  <si>
    <t>Bednění hranatých sloupů a pilířů včetně vzepření průřezu pravoúhlého čtyřúhelníka výšky přes 4 do 6 m, průřezu přes 0,16 m2 zřízení</t>
  </si>
  <si>
    <t>-1894175667</t>
  </si>
  <si>
    <t>https://podminky.urs.cz/item/CS_URS_2024_02/331351325</t>
  </si>
  <si>
    <t>(0,4*9,5)*2+(0,615*9,5)*2</t>
  </si>
  <si>
    <t>331351326</t>
  </si>
  <si>
    <t>Bednění hranatých sloupů a pilířů včetně vzepření průřezu pravoúhlého čtyřúhelníka výšky přes 4 do 6 m, průřezu přes 0,16 m2 odstranění</t>
  </si>
  <si>
    <t>1478646645</t>
  </si>
  <si>
    <t>https://podminky.urs.cz/item/CS_URS_2024_02/331351326</t>
  </si>
  <si>
    <t>331361821</t>
  </si>
  <si>
    <t>Výztuž sloupů, pilířů, rámových stojek, táhel nebo vzpěr hranatých svislých nebo šikmých (odkloněných) z betonářské oceli 10 505 (R) nebo BSt 500</t>
  </si>
  <si>
    <t>1222545609</t>
  </si>
  <si>
    <t>https://podminky.urs.cz/item/CS_URS_2024_02/331361821</t>
  </si>
  <si>
    <t>"výztuž 180 kg/m3" 2,337*180/1000</t>
  </si>
  <si>
    <t>340238212</t>
  </si>
  <si>
    <t>Zazdívka otvorů v příčkách nebo stěnách cihlami pálenými plnými plochy přes 0,25 m2 do 1 m2, tloušťky přes 100 mm</t>
  </si>
  <si>
    <t>1181879059</t>
  </si>
  <si>
    <t>https://podminky.urs.cz/item/CS_URS_2024_02/340238212</t>
  </si>
  <si>
    <t>"1.NP vedle okna" 0,6*1,5+1,28*1,5+0,2*1,5</t>
  </si>
  <si>
    <t>"1.NP zazdívka okna a výklenku" 0,6*1+1,2*0,6</t>
  </si>
  <si>
    <t>"1NP u komínu" 0,88*3</t>
  </si>
  <si>
    <t>"2.NP vedle okna" 0,6*1,5+1,28*1,5+0,2*1,5</t>
  </si>
  <si>
    <t>"2.NP zazdívka okna" 0,6*1</t>
  </si>
  <si>
    <t>"2.NP u komínu" 0,88*3</t>
  </si>
  <si>
    <t>342272235</t>
  </si>
  <si>
    <t>Příčky z pórobetonových tvárnic hladkých na tenké maltové lože objemová hmotnost do 500 kg/m3, tloušťka příčky 125 mm</t>
  </si>
  <si>
    <t>202865023</t>
  </si>
  <si>
    <t>https://podminky.urs.cz/item/CS_URS_2024_02/342272235</t>
  </si>
  <si>
    <t>"1.PP" (2,45+1,545)*2,2</t>
  </si>
  <si>
    <t>"odpočet dveří" -0,8*2</t>
  </si>
  <si>
    <t>346272256</t>
  </si>
  <si>
    <t>Přizdívky z pórobetonových tvárnic objemová hmotnost do 500 kg/m3, na tenké maltové lože, tloušťka přizdívky 150 mm</t>
  </si>
  <si>
    <t>-211739154</t>
  </si>
  <si>
    <t>https://podminky.urs.cz/item/CS_URS_2024_02/346272256</t>
  </si>
  <si>
    <t>"podkroví" 3*(3,15+2,2*2+2,5)</t>
  </si>
  <si>
    <t>Úpravy povrchů, podlahy a osazování výplní</t>
  </si>
  <si>
    <t>611121100</t>
  </si>
  <si>
    <t>Zatření spár vnitřních povrchů vápennou maltou, ploch z cihel stropů</t>
  </si>
  <si>
    <t>-1769082411</t>
  </si>
  <si>
    <t>https://podminky.urs.cz/item/CS_URS_2024_02/611121100</t>
  </si>
  <si>
    <t>"1.PP - strop" m2_1PP</t>
  </si>
  <si>
    <t>611131121</t>
  </si>
  <si>
    <t>Podkladní a spojovací vrstva vnitřních omítaných ploch penetrace disperzní nanášená ručně stropů</t>
  </si>
  <si>
    <t>1421533117</t>
  </si>
  <si>
    <t>https://podminky.urs.cz/item/CS_URS_2024_02/611131121</t>
  </si>
  <si>
    <t>"1.NP - stropy" 73,4</t>
  </si>
  <si>
    <t>"2.NP - stropy" 73,4</t>
  </si>
  <si>
    <t>611315423</t>
  </si>
  <si>
    <t>Oprava vápenné omítky vnitřních ploch štukové dvouvrstvé, tl. jádrové omítky do 20 mm a tl. štuku do 3 mm stropů, v rozsahu opravované plochy přes 30 do 50%</t>
  </si>
  <si>
    <t>-110740015</t>
  </si>
  <si>
    <t>https://podminky.urs.cz/item/CS_URS_2024_02/611315423</t>
  </si>
  <si>
    <t>611321145</t>
  </si>
  <si>
    <t>Omítka vápenocementová vnitřních ploch nanášená ručně dvouvrstvá, tloušťky jádrové omítky do 10 mm a tloušťky štuku do 3 mm štuková schodišťových konstrukcí stropů, stěn, ramen nebo nosníků</t>
  </si>
  <si>
    <t>-2033774911</t>
  </si>
  <si>
    <t>https://podminky.urs.cz/item/CS_URS_2024_02/611321145</t>
  </si>
  <si>
    <t>"1.NP - schody, strop u schodů" 8+4</t>
  </si>
  <si>
    <t>"2.NP - schody, strop u schodů" 15+7</t>
  </si>
  <si>
    <t>612121100</t>
  </si>
  <si>
    <t>Zatření spár vnitřních povrchů vápennou maltou, ploch z cihel stěn</t>
  </si>
  <si>
    <t>-1408473614</t>
  </si>
  <si>
    <t>https://podminky.urs.cz/item/CS_URS_2024_02/612121100</t>
  </si>
  <si>
    <t>"1.PP - stěny" 2*(3,45+5,2*2+1,55*2+1,35*2+2,45*3+1,545*3)</t>
  </si>
  <si>
    <t>"1.PP - u schodů" 1,8*2,5+1*2</t>
  </si>
  <si>
    <t>"odpočet" -0,8*2-1*0,5</t>
  </si>
  <si>
    <t>612131121</t>
  </si>
  <si>
    <t>Podkladní a spojovací vrstva vnitřních omítaných ploch penetrace disperzní nanášená ručně stěn</t>
  </si>
  <si>
    <t>-1783310664</t>
  </si>
  <si>
    <t>https://podminky.urs.cz/item/CS_URS_2024_02/612131121</t>
  </si>
  <si>
    <t>"1.NP - nové příčky" 2,9*(4,35*4+3,24*2+3+0,575+0,58+0,615+4,48)-pvc_stěna</t>
  </si>
  <si>
    <t>"odpočet otvorů" -(0,9*2*8)</t>
  </si>
  <si>
    <t>"2.NP - nové příčky" 2,8*(4,35*4+3,24*2+3+0,575+0,58+0,615+4,48)</t>
  </si>
  <si>
    <t>"podkroví - nové příčky" 2,6*(4,65*2+1,04+1,1+0,55+1,2+0,55+2,55+3,155+2,33+1,15+0,175)</t>
  </si>
  <si>
    <t>"odpočet otvorů" -(1,2*2,1+0,7*2,1*2+0,8*2,1+0,9*2,1*2)</t>
  </si>
  <si>
    <t>"podkroví - obvodová stěna,dozdívky" (1,2+0,39+0,175+0,1)*(2,1+2,42+2,5*2+9,5+2,5+3,65+0,77)+3*(3,15+2,2*2+2,5)</t>
  </si>
  <si>
    <t>612315423</t>
  </si>
  <si>
    <t>Oprava vápenné omítky vnitřních ploch štukové dvouvrstvé, tl. jádrové omítky do 20 mm a tl. štuku do 3 mm stěn, v rozsahu opravované plochy přes 30 do 50%</t>
  </si>
  <si>
    <t>5206030</t>
  </si>
  <si>
    <t>https://podminky.urs.cz/item/CS_URS_2024_02/612315423</t>
  </si>
  <si>
    <t>"1.NP, 2.NP - výměra převzata z položky oškrabání malby" 393,3</t>
  </si>
  <si>
    <t>612321141</t>
  </si>
  <si>
    <t>Omítka vápenocementová vnitřních ploch nanášená ručně dvouvrstvá, tloušťky jádrové omítky do 10 mm a tloušťky štuku do 3 mm štuková svislých konstrukcí stěn</t>
  </si>
  <si>
    <t>1972018102</t>
  </si>
  <si>
    <t>https://podminky.urs.cz/item/CS_URS_2024_02/612321141</t>
  </si>
  <si>
    <t>619995001</t>
  </si>
  <si>
    <t>Začištění omítek (s dodáním hmot) kolem oken, dveří, podlah, obkladů apod.</t>
  </si>
  <si>
    <t>-521209101</t>
  </si>
  <si>
    <t>https://podminky.urs.cz/item/CS_URS_2024_02/619995001</t>
  </si>
  <si>
    <t xml:space="preserve">"1.PP - u nových příček"  2,45*2+1,545*2+2,2*4</t>
  </si>
  <si>
    <t>"1.PP - kolem okna" 1*2+0,5*2</t>
  </si>
  <si>
    <t>"1.NP - u nových příček a dozdívek" 2,9*5+2,9*4+1,2*2+0,8*2</t>
  </si>
  <si>
    <t>"1.NP - kolem oken a dveří" 1,5*4*3+(0,6*2+1,5*2)*2+1,15+2,1*4+0,9+2,1*4</t>
  </si>
  <si>
    <t>"2.NP - u nových příček a dozdívek" 2,8*5+2,8*4+1,2*2+0,8*2</t>
  </si>
  <si>
    <t>"2.NP - kolem oken a dveří" 1,5*4*3+(0,6*2+1,5*2)*2+1,15+2,1*4+0,9+2,1*4</t>
  </si>
  <si>
    <t>"podkroví - u nových příček a dozdívek" 2,4*2+2,09+1,675+1,2+0,55*2+3,155+2,55+1,39+2,6*16</t>
  </si>
  <si>
    <t>"podkroví - kolem oken a dveří" (1,2+2,1*2+0,7*2+2,1*4+0,8+2,1*2+0,9*2+2,1*4)*2+(1,5*2+1,2*2)*4+0,88*2+1,165*2+0,6*2+0,9*2+0,9*2+1,15*2</t>
  </si>
  <si>
    <t>621211041</t>
  </si>
  <si>
    <t>Montáž kontaktního zateplení lepením a mechanickým kotvením z polystyrenových desek (dodávka ve specifikaci) na vnější podhledy, na podklad betonový nebo z lehčeného betonu nebo keramický, tloušťky desek přes 160 do 200 mm</t>
  </si>
  <si>
    <t>-362811609</t>
  </si>
  <si>
    <t>https://podminky.urs.cz/item/CS_URS_2024_02/621211041</t>
  </si>
  <si>
    <t>fasada+sokl</t>
  </si>
  <si>
    <t>28376401R</t>
  </si>
  <si>
    <t>deska EPS soklová λ=0,029 tl 200mm</t>
  </si>
  <si>
    <t>R- položka</t>
  </si>
  <si>
    <t>777954999</t>
  </si>
  <si>
    <t>"sokl do v. 0,6m" 1,2*(9,55*2+10,84*2)</t>
  </si>
  <si>
    <t>"odpočet otvorů - D01 a O00" -(0,5*1+0,6*1)</t>
  </si>
  <si>
    <t>47,836*1,1 'Přepočtené koeficientem množství</t>
  </si>
  <si>
    <t>28376081</t>
  </si>
  <si>
    <t>deska EPS grafitová fasádní λ=0,030-0,031 tl 200mm</t>
  </si>
  <si>
    <t>-1243637244</t>
  </si>
  <si>
    <t>"fasáda bez soklu - omítka probarvená silikátová, bílá - západ" 9,1*10,84+(12,2-9,33-0,3)*10,84/2</t>
  </si>
  <si>
    <t>"fasáda bez soklu - omítka probarvená silikátová, bílá - východ" ((12,2-7,55)/2+7,55)*8</t>
  </si>
  <si>
    <t>"odpočet oken a světle šedé omítky" -(0,6*1,5*3+0,9*1,2+0,6*0,9*2)*4-4,05</t>
  </si>
  <si>
    <t>"fasáda bez soklu - omítka probarvená silikátová, bílá - východ - výklenek" 5</t>
  </si>
  <si>
    <t>"fasáda bez soklu - omítka probarvená silikátová, světle šedá - východ" 0,6*(0,7+1,75+2,3+2)</t>
  </si>
  <si>
    <t>"fasáda bez soklu - omítka probarvená silikátová, šedá - východ" 3,2*9,1+0,8*3,2/2</t>
  </si>
  <si>
    <t>"fasáda bez soklu - omítka probarvená silikátová, bílá - jih" 8,55*(7,2-0,315)</t>
  </si>
  <si>
    <t>"odpočet oken a světle šedé omítky" -(1,5*1,5)*4-8,4</t>
  </si>
  <si>
    <t>"fasáda bez soklu - omítka probarvená silikátová, světle šedá - jih" (1,5*2,8)*2</t>
  </si>
  <si>
    <t>"fasáda bez soklu - omítka probarvená silikátová, šedá - jih" 9,55*2+1*6,9</t>
  </si>
  <si>
    <t>"odpočet oken" -(1,5*1,2)*3</t>
  </si>
  <si>
    <t>"fasáda bez soklu - omítka probarvená silikátová, bílá - sever" 4,55*7,2+5*9</t>
  </si>
  <si>
    <t>"odpočet oken,dveří a světle šedé omítky" -(0,9*1,2)*2-(1,5*1,5)*2-1,5*1,2-1,5*1-6,976</t>
  </si>
  <si>
    <t>"fasáda bez soklu - omítka probarvená silikátová, světle šedá - sever" 0,88*1,45+(1,5*1,9)*2</t>
  </si>
  <si>
    <t>345,8*1,1 'Přepočtené koeficientem množství</t>
  </si>
  <si>
    <t>622151011</t>
  </si>
  <si>
    <t>Penetrační nátěr vnějších pastovitých tenkovrstvých omítek silikátový stěn</t>
  </si>
  <si>
    <t>-648463763</t>
  </si>
  <si>
    <t>https://podminky.urs.cz/item/CS_URS_2024_02/622151011</t>
  </si>
  <si>
    <t>622151021</t>
  </si>
  <si>
    <t>Penetrační nátěr vnějších pastovitých tenkovrstvých omítek mozaikových akrylátový stěn</t>
  </si>
  <si>
    <t>1582212965</t>
  </si>
  <si>
    <t>https://podminky.urs.cz/item/CS_URS_2024_02/622151021</t>
  </si>
  <si>
    <t>622511112</t>
  </si>
  <si>
    <t>Omítka tenkovrstvá akrylátová vnějších ploch probarvená bez penetrace mozaiková střednězrnná stěn</t>
  </si>
  <si>
    <t>800513060</t>
  </si>
  <si>
    <t>https://podminky.urs.cz/item/CS_URS_2024_02/622511112</t>
  </si>
  <si>
    <t>622521022</t>
  </si>
  <si>
    <t>Omítka tenkovrstvá silikátová vnějších ploch probarvená bez penetrace zatíraná (škrábaná ), zrnitost 2,0 mm stěn</t>
  </si>
  <si>
    <t>1716633332</t>
  </si>
  <si>
    <t>https://podminky.urs.cz/item/CS_URS_2024_02/622521022</t>
  </si>
  <si>
    <t>642945111</t>
  </si>
  <si>
    <t>Osazování ocelových zárubní protipožárních nebo protiplynových dveří do vynechaného otvoru, s obetonováním, dveří jednokřídlových do 2,5 m2</t>
  </si>
  <si>
    <t>-1551820235</t>
  </si>
  <si>
    <t>https://podminky.urs.cz/item/CS_URS_2024_02/642945111</t>
  </si>
  <si>
    <t>"1.PP - D00" 1</t>
  </si>
  <si>
    <t>"1.NP - D02" 1</t>
  </si>
  <si>
    <t>"2.NP - D08,D09" 2</t>
  </si>
  <si>
    <t>"D18" 1</t>
  </si>
  <si>
    <t>"1.NP - D03" 1</t>
  </si>
  <si>
    <t>"2.NP - D10" 1</t>
  </si>
  <si>
    <t>"podkroví - D17,16" 2</t>
  </si>
  <si>
    <t>55331560</t>
  </si>
  <si>
    <t>zárubeň jednokřídlá ocelová pro zdění s protipožární úpravou tl stěny 110-150mm rozměru 600/1970, 2100mm</t>
  </si>
  <si>
    <t>-1633283236</t>
  </si>
  <si>
    <t>55331562</t>
  </si>
  <si>
    <t>zárubeň jednokřídlá ocelová pro zdění s protipožární úpravou tl stěny 110-150mm rozměru 800/1970, 2100mm</t>
  </si>
  <si>
    <t>-1613672582</t>
  </si>
  <si>
    <t>55331563</t>
  </si>
  <si>
    <t>zárubeň jednokřídlá ocelová pro zdění s protipožární úpravou tl stěny 110-150mm rozměru 900/1970, 2100mm</t>
  </si>
  <si>
    <t>871673108</t>
  </si>
  <si>
    <t>985131111</t>
  </si>
  <si>
    <t>Očištění ploch stěn, rubu kleneb a podlah tlakovou vodou</t>
  </si>
  <si>
    <t>1464803002</t>
  </si>
  <si>
    <t>https://podminky.urs.cz/item/CS_URS_2024_02/985131111</t>
  </si>
  <si>
    <t>strop_1PP+steny_1PP</t>
  </si>
  <si>
    <t>631311114</t>
  </si>
  <si>
    <t>Mazanina z betonu prostého bez zvýšených nároků na prostředí tl. přes 50 do 80 mm tř. C 16/20</t>
  </si>
  <si>
    <t>-666098219</t>
  </si>
  <si>
    <t>https://podminky.urs.cz/item/CS_URS_2024_02/631311114</t>
  </si>
  <si>
    <t>PD1*0,06</t>
  </si>
  <si>
    <t>PD2*0,08</t>
  </si>
  <si>
    <t>PD4*0,05</t>
  </si>
  <si>
    <t>PD5*0,05</t>
  </si>
  <si>
    <t>PD9*0,06</t>
  </si>
  <si>
    <t>PD11*0,05</t>
  </si>
  <si>
    <t>632451103</t>
  </si>
  <si>
    <t>Potěr cementový samonivelační ze suchých směsí tloušťky přes 5 do 10 mm</t>
  </si>
  <si>
    <t>1780021086</t>
  </si>
  <si>
    <t>https://podminky.urs.cz/item/CS_URS_2024_02/632451103</t>
  </si>
  <si>
    <t>"1.PP celé" m2_1PP</t>
  </si>
  <si>
    <t>632451107</t>
  </si>
  <si>
    <t>Potěr cementový samonivelační ze suchých směsí tloušťky přes 15 do 20 mm</t>
  </si>
  <si>
    <t>874095333</t>
  </si>
  <si>
    <t>https://podminky.urs.cz/item/CS_URS_2024_02/632451107</t>
  </si>
  <si>
    <t>"2.NP" PD7</t>
  </si>
  <si>
    <t>941111112</t>
  </si>
  <si>
    <t>Lešení řadové trubkové lehké pracovní s podlahami s provozním zatížením tř. 3 do 200 kg/m2 šířky tř. W06 od 0,6 do 0,9 m výšky přes 10 do 25 m montáž</t>
  </si>
  <si>
    <t>-1885640301</t>
  </si>
  <si>
    <t>https://podminky.urs.cz/item/CS_URS_2024_02/941111112</t>
  </si>
  <si>
    <t>(9,55*2+4+10,84*2+4)*12</t>
  </si>
  <si>
    <t>941111212</t>
  </si>
  <si>
    <t>Lešení řadové trubkové lehké pracovní s podlahami s provozním zatížením tř. 3 do 200 kg/m2 šířky tř. W06 od 0,6 do 0,9 m výšky přes 10 do 25 m příplatek k ceně za každý den použití</t>
  </si>
  <si>
    <t>-463014997</t>
  </si>
  <si>
    <t>https://podminky.urs.cz/item/CS_URS_2024_02/941111212</t>
  </si>
  <si>
    <t>585,36*90 'Přepočtené koeficientem množství</t>
  </si>
  <si>
    <t>941111812</t>
  </si>
  <si>
    <t>Lešení řadové trubkové lehké pracovní s podlahami s provozním zatížením tř. 3 do 200 kg/m2 šířky tř. W06 od 0,6 do 0,9 m výšky přes 10 do 25 m demontáž</t>
  </si>
  <si>
    <t>-2035985529</t>
  </si>
  <si>
    <t>https://podminky.urs.cz/item/CS_URS_2024_02/941111812</t>
  </si>
  <si>
    <t>944511111</t>
  </si>
  <si>
    <t>Síť ochranná zavěšená na konstrukci lešení z textilie z umělých vláken montáž</t>
  </si>
  <si>
    <t>-716625519</t>
  </si>
  <si>
    <t>https://podminky.urs.cz/item/CS_URS_2024_02/944511111</t>
  </si>
  <si>
    <t>944511211</t>
  </si>
  <si>
    <t>Síť ochranná zavěšená na konstrukci lešení z textilie z umělých vláken příplatek k ceně za každý den použití</t>
  </si>
  <si>
    <t>-1905855252</t>
  </si>
  <si>
    <t>https://podminky.urs.cz/item/CS_URS_2024_02/944511211</t>
  </si>
  <si>
    <t>944511811</t>
  </si>
  <si>
    <t>Síť ochranná zavěšená na konstrukci lešení z textilie z umělých vláken demontáž</t>
  </si>
  <si>
    <t>495548411</t>
  </si>
  <si>
    <t>https://podminky.urs.cz/item/CS_URS_2024_02/944511811</t>
  </si>
  <si>
    <t>949101111</t>
  </si>
  <si>
    <t>Lešení pomocné pracovní pro objekty pozemních staveb pro zatížení do 150 kg/m2, o výšce lešeňové podlahy do 1,9 m</t>
  </si>
  <si>
    <t>-617383496</t>
  </si>
  <si>
    <t>https://podminky.urs.cz/item/CS_URS_2024_02/949101111</t>
  </si>
  <si>
    <t>"1.PP - uvnitř" m2_1PP</t>
  </si>
  <si>
    <t>"2.NP" 73,4</t>
  </si>
  <si>
    <t>953943211</t>
  </si>
  <si>
    <t>Osazování drobných kovových předmětů kotvených do stěny hasicího přístroje</t>
  </si>
  <si>
    <t>1251098530</t>
  </si>
  <si>
    <t>https://podminky.urs.cz/item/CS_URS_2024_02/953943211</t>
  </si>
  <si>
    <t>"OS1" 3</t>
  </si>
  <si>
    <t>44932114</t>
  </si>
  <si>
    <t>přístroj hasicí ruční práškový PG 6 LE</t>
  </si>
  <si>
    <t>-1359813015</t>
  </si>
  <si>
    <t>953965133</t>
  </si>
  <si>
    <t>Kotva chemická s vyvrtáním otvoru kotevní šrouby pro chemické kotvy, velikost M 16, délka 300 mm</t>
  </si>
  <si>
    <t>1597303327</t>
  </si>
  <si>
    <t>https://podminky.urs.cz/item/CS_URS_2024_02/953965133</t>
  </si>
  <si>
    <t>"pozednice" 15</t>
  </si>
  <si>
    <t>993111111</t>
  </si>
  <si>
    <t>Dovoz a odvoz lešení včetně naložení a složení řadového, na vzdálenost do 10 km</t>
  </si>
  <si>
    <t>-1168464768</t>
  </si>
  <si>
    <t>https://podminky.urs.cz/item/CS_URS_2024_02/993111111</t>
  </si>
  <si>
    <t>277,2+lešení_vnitřní</t>
  </si>
  <si>
    <t>993111119</t>
  </si>
  <si>
    <t>Dovoz a odvoz lešení včetně naložení a složení řadového, na vzdálenost Příplatek k ceně za každých dalších i započatých 10 km přes 10 km</t>
  </si>
  <si>
    <t>1979598344</t>
  </si>
  <si>
    <t>https://podminky.urs.cz/item/CS_URS_2024_02/993111119</t>
  </si>
  <si>
    <t>443*4 'Přepočtené koeficientem množství</t>
  </si>
  <si>
    <t>998011009</t>
  </si>
  <si>
    <t>Přesun hmot pro budovy občanské výstavby, bydlení, výrobu a služby s nosnou svislou konstrukcí zděnou z cihel, tvárnic nebo kamene vodorovná dopravní vzdálenost do 100 m s omezením mechanizace pro budovy výšky přes 6 do 12 m</t>
  </si>
  <si>
    <t>1636807611</t>
  </si>
  <si>
    <t>https://podminky.urs.cz/item/CS_URS_2024_02/998011009</t>
  </si>
  <si>
    <t>711141559</t>
  </si>
  <si>
    <t>Provedení izolace proti zemní vlhkosti pásy přitavením NAIP na ploše vodorovné V</t>
  </si>
  <si>
    <t>-111441885</t>
  </si>
  <si>
    <t>https://podminky.urs.cz/item/CS_URS_2024_02/711141559</t>
  </si>
  <si>
    <t>PD2+PD4</t>
  </si>
  <si>
    <t>62853004</t>
  </si>
  <si>
    <t>pás asfaltový natavitelný modifikovaný SBS s vložkou ze skleněné tkaniny a spalitelnou PE fólií nebo jemnozrnným minerálním posypem na horním povrchu tl 4,0mm</t>
  </si>
  <si>
    <t>-716276178</t>
  </si>
  <si>
    <t>43,18*1,1655 'Přepočtené koeficientem množství</t>
  </si>
  <si>
    <t>711161112</t>
  </si>
  <si>
    <t>Izolace proti zemní vlhkosti a beztlakové vodě nopovými fóliemi na ploše vodorovné V vrstva ochranná, odvětrávací a drenážní výška nopku 8,0 mm, tl. fólie do 0,6 mm</t>
  </si>
  <si>
    <t>939834979</t>
  </si>
  <si>
    <t>https://podminky.urs.cz/item/CS_URS_2024_02/711161112</t>
  </si>
  <si>
    <t>"1.PP" 9,55*0,6+10,84*0,6</t>
  </si>
  <si>
    <t>711491471</t>
  </si>
  <si>
    <t>Provedení pojistné izolace proti vodě fólií položenou volně s přelepením spojů na ploše vodorovné V</t>
  </si>
  <si>
    <t>-582733951</t>
  </si>
  <si>
    <t>https://podminky.urs.cz/item/CS_URS_2024_02/711491471</t>
  </si>
  <si>
    <t>"střecha" 140</t>
  </si>
  <si>
    <t>28329038</t>
  </si>
  <si>
    <t>fólie PES difuzně propustná fasádní (spára max 20 mm, max. 20% plochy), 210 g/m2</t>
  </si>
  <si>
    <t>1114309946</t>
  </si>
  <si>
    <t>140*1,15 'Přepočtené koeficientem množství</t>
  </si>
  <si>
    <t>-1757829002</t>
  </si>
  <si>
    <t>713111124</t>
  </si>
  <si>
    <t>Montáž tepelné izolace stropů rohožemi, pásy, dílci, deskami, bloky (izolační materiál ve specifikaci) rovných spodem nastřelením</t>
  </si>
  <si>
    <t>1212436724</t>
  </si>
  <si>
    <t>https://podminky.urs.cz/item/CS_URS_2024_02/713111124</t>
  </si>
  <si>
    <t>28376820</t>
  </si>
  <si>
    <t>deska fenolická tepelně izolační podlahová λ=0,020 tl 80mm</t>
  </si>
  <si>
    <t>-1708149612</t>
  </si>
  <si>
    <t>16,13*1,05 'Přepočtené koeficientem množství</t>
  </si>
  <si>
    <t>713121111</t>
  </si>
  <si>
    <t>Montáž tepelné izolace podlah rohožemi, pásy, deskami, dílci, bloky (izolační materiál ve specifikaci) kladenými volně jednovrstvá</t>
  </si>
  <si>
    <t>-1463173569</t>
  </si>
  <si>
    <t>https://podminky.urs.cz/item/CS_URS_2024_02/713121111</t>
  </si>
  <si>
    <t>"nad podkrovím" 9,55*11,34</t>
  </si>
  <si>
    <t>28375033</t>
  </si>
  <si>
    <t>deska EPS 150 pro konstrukce s vysokým zatížením λ=0,035 tl 150mm</t>
  </si>
  <si>
    <t>677443128</t>
  </si>
  <si>
    <t>40,37*1,05 'Přepočtené koeficientem množství</t>
  </si>
  <si>
    <t>63152097</t>
  </si>
  <si>
    <t>pás tepelně izolační univerzální λ=0,032-0,033 tl 60mm</t>
  </si>
  <si>
    <t>1490530645</t>
  </si>
  <si>
    <t>108,297*1,1 'Přepočtené koeficientem množství</t>
  </si>
  <si>
    <t>713121121</t>
  </si>
  <si>
    <t>Montáž tepelné izolace podlah rohožemi, pásy, deskami, dílci, bloky (izolační materiál ve specifikaci) kladenými volně dvouvrstvá</t>
  </si>
  <si>
    <t>1419369449</t>
  </si>
  <si>
    <t>https://podminky.urs.cz/item/CS_URS_2024_02/713121121</t>
  </si>
  <si>
    <t>63152106</t>
  </si>
  <si>
    <t>pás tepelně izolační univerzální λ=0,032-0,033 tl 180mm</t>
  </si>
  <si>
    <t>1519036438</t>
  </si>
  <si>
    <t>108,297*2,1 'Přepočtené koeficientem množství</t>
  </si>
  <si>
    <t>1278072509</t>
  </si>
  <si>
    <t>714</t>
  </si>
  <si>
    <t>Akustická a protiotřesová opatření</t>
  </si>
  <si>
    <t>714183002</t>
  </si>
  <si>
    <t>Montáž pohltivých a konstrukčních součástí desek izolačních na sraz volně stropů nebo stěn</t>
  </si>
  <si>
    <t>1057536281</t>
  </si>
  <si>
    <t>https://podminky.urs.cz/item/CS_URS_2024_02/714183002</t>
  </si>
  <si>
    <t>PD9+PD11</t>
  </si>
  <si>
    <t>28376553</t>
  </si>
  <si>
    <t>deska polystyrénová pro snížení kročejového hluku (max. zatížení 4 kN/m2) tl 30mm</t>
  </si>
  <si>
    <t>-105666637</t>
  </si>
  <si>
    <t>3,2*1,1 'Přepočtené koeficientem množství</t>
  </si>
  <si>
    <t>28376555</t>
  </si>
  <si>
    <t>deska polystyrénová pro snížení kročejového hluku (max. zatížení 4 kN/m2) tl 50mm</t>
  </si>
  <si>
    <t>1234640436</t>
  </si>
  <si>
    <t>127,11*1,1 'Přepočtené koeficientem množství</t>
  </si>
  <si>
    <t>998714212</t>
  </si>
  <si>
    <t>Přesun hmot pro akustická a protiotřesová opatření stanovený procentní sazbou (%) z ceny vodorovná dopravní vzdálenost do 50 m s omezením mechanizace v objektech výšky přes 6 do 12 m</t>
  </si>
  <si>
    <t>-1643474125</t>
  </si>
  <si>
    <t>https://podminky.urs.cz/item/CS_URS_2024_02/998714212</t>
  </si>
  <si>
    <t>725</t>
  </si>
  <si>
    <t>Zdravotechnika - zařizovací předměty</t>
  </si>
  <si>
    <t>725291652</t>
  </si>
  <si>
    <t>Montáž doplňků zařízení koupelen a záchodů dávkovače tekutého mýdla</t>
  </si>
  <si>
    <t>1434083264</t>
  </si>
  <si>
    <t>https://podminky.urs.cz/item/CS_URS_2024_02/725291652</t>
  </si>
  <si>
    <t>"OS6" 4</t>
  </si>
  <si>
    <t>55431098</t>
  </si>
  <si>
    <t>dávkovač tekutého mýdla bílý 0,8L</t>
  </si>
  <si>
    <t>-57884046</t>
  </si>
  <si>
    <t>725291653</t>
  </si>
  <si>
    <t>Montáž doplňků zařízení koupelen a záchodů zásobníku toaletních papírů</t>
  </si>
  <si>
    <t>-731290449</t>
  </si>
  <si>
    <t>https://podminky.urs.cz/item/CS_URS_2024_02/725291653</t>
  </si>
  <si>
    <t>"OS5" 4</t>
  </si>
  <si>
    <t>55431092</t>
  </si>
  <si>
    <t>zásobník toaletních papírů komaxit bílý D 310mm</t>
  </si>
  <si>
    <t>487103</t>
  </si>
  <si>
    <t>725291662</t>
  </si>
  <si>
    <t>Montáž doplňků zařízení koupelen a záchodů sedačky do sprchy</t>
  </si>
  <si>
    <t>-1574161550</t>
  </si>
  <si>
    <t>https://podminky.urs.cz/item/CS_URS_2024_02/725291662</t>
  </si>
  <si>
    <t>"OS11" 2</t>
  </si>
  <si>
    <t>55147080</t>
  </si>
  <si>
    <t>sedačka do sprchy antikorozní rozměr sedáku 440x450mm</t>
  </si>
  <si>
    <t>2106632778</t>
  </si>
  <si>
    <t>725291664</t>
  </si>
  <si>
    <t>Montáž doplňků zařízení koupelen a záchodů štětky závěsné</t>
  </si>
  <si>
    <t>1183651596</t>
  </si>
  <si>
    <t>https://podminky.urs.cz/item/CS_URS_2024_02/725291664</t>
  </si>
  <si>
    <t>"OS7" 4</t>
  </si>
  <si>
    <t>55779012</t>
  </si>
  <si>
    <t>štětka na WC závěsná nebo na podlahu kartáč nylon nerezové záchytné pouzdro lesk</t>
  </si>
  <si>
    <t>846053296</t>
  </si>
  <si>
    <t>725291668</t>
  </si>
  <si>
    <t>Montáž doplňků zařízení koupelen a záchodů madla invalidního rovného</t>
  </si>
  <si>
    <t>1524311297</t>
  </si>
  <si>
    <t>https://podminky.urs.cz/item/CS_URS_2024_02/725291668</t>
  </si>
  <si>
    <t>"OS8" 2</t>
  </si>
  <si>
    <t>"OS9" 2</t>
  </si>
  <si>
    <t>55147.R</t>
  </si>
  <si>
    <t>madlo invalidní rovné/sklopné nerez lesk 900mm</t>
  </si>
  <si>
    <t>632241995</t>
  </si>
  <si>
    <t>89</t>
  </si>
  <si>
    <t>725291672</t>
  </si>
  <si>
    <t>Montáž doplňků zařízení koupelen a záchodů madla opěrného do podlahy</t>
  </si>
  <si>
    <t>854064255</t>
  </si>
  <si>
    <t>https://podminky.urs.cz/item/CS_URS_2024_02/725291672</t>
  </si>
  <si>
    <t>"OS10" 4</t>
  </si>
  <si>
    <t>90</t>
  </si>
  <si>
    <t>55147167</t>
  </si>
  <si>
    <t>madlo opěrné do podlahy pravé/levé nerez mat 850x813mm</t>
  </si>
  <si>
    <t>1608417279</t>
  </si>
  <si>
    <t>91</t>
  </si>
  <si>
    <t>725291673</t>
  </si>
  <si>
    <t>Montáž doplňků zařízení koupelen a záchodů madla podpěrného do zdi</t>
  </si>
  <si>
    <t>474953519</t>
  </si>
  <si>
    <t>https://podminky.urs.cz/item/CS_URS_2024_02/725291673</t>
  </si>
  <si>
    <t>"OS12" 2</t>
  </si>
  <si>
    <t>92</t>
  </si>
  <si>
    <t>55147171</t>
  </si>
  <si>
    <t>madlo podpěrné do zdi pravé/levé bílé 340x813mm</t>
  </si>
  <si>
    <t>414163280</t>
  </si>
  <si>
    <t>93</t>
  </si>
  <si>
    <t>998725202</t>
  </si>
  <si>
    <t>Přesun hmot pro zařizovací předměty stanovený procentní sazbou (%) z ceny vodorovná dopravní vzdálenost do 50 m základní v objektech výšky přes 6 do 12 m</t>
  </si>
  <si>
    <t>-474400032</t>
  </si>
  <si>
    <t>https://podminky.urs.cz/item/CS_URS_2024_02/998725202</t>
  </si>
  <si>
    <t>751</t>
  </si>
  <si>
    <t>Vzduchotechnika</t>
  </si>
  <si>
    <t>94</t>
  </si>
  <si>
    <t>751111012</t>
  </si>
  <si>
    <t>Montáž ventilátoru axiálního nízkotlakého nástěnného základního, průměru přes 100 do 200 mm</t>
  </si>
  <si>
    <t>-1018117173</t>
  </si>
  <si>
    <t>https://podminky.urs.cz/item/CS_URS_2024_02/751111012</t>
  </si>
  <si>
    <t>"OS21" 4</t>
  </si>
  <si>
    <t>95</t>
  </si>
  <si>
    <t>42914121</t>
  </si>
  <si>
    <t>ventilátor axiální stěnový skříň z plastu zpětná klapka IP44 35W D 150mm</t>
  </si>
  <si>
    <t>-1501497624</t>
  </si>
  <si>
    <t>96</t>
  </si>
  <si>
    <t>751398012</t>
  </si>
  <si>
    <t>Montáž ostatních zařízení větrací mřížky na kruhové potrubí, průměru přes 100 do 200 mm</t>
  </si>
  <si>
    <t>-1923471117</t>
  </si>
  <si>
    <t>https://podminky.urs.cz/item/CS_URS_2024_02/751398012</t>
  </si>
  <si>
    <t>"OS22" 4</t>
  </si>
  <si>
    <t>97</t>
  </si>
  <si>
    <t>42972578</t>
  </si>
  <si>
    <t>mřížka větrací plastová se síťkou pro potrubí D 150mm</t>
  </si>
  <si>
    <t>745804445</t>
  </si>
  <si>
    <t>98</t>
  </si>
  <si>
    <t>751510042</t>
  </si>
  <si>
    <t>Vzduchotechnické potrubí z pozinkovaného plechu kruhové, trouba spirálně vinutá bez příruby, průměru přes 100 do 200 mm</t>
  </si>
  <si>
    <t>-1397075694</t>
  </si>
  <si>
    <t>https://podminky.urs.cz/item/CS_URS_2024_02/751510042</t>
  </si>
  <si>
    <t>"svislé" 22</t>
  </si>
  <si>
    <t>"vodorovné" 20</t>
  </si>
  <si>
    <t>99</t>
  </si>
  <si>
    <t>751572141</t>
  </si>
  <si>
    <t>Závěs kruhového potrubí upevněného na potrubí, kotveného do betonu</t>
  </si>
  <si>
    <t>-1010468039</t>
  </si>
  <si>
    <t>https://podminky.urs.cz/item/CS_URS_2024_02/751572141</t>
  </si>
  <si>
    <t>100</t>
  </si>
  <si>
    <t>998751201</t>
  </si>
  <si>
    <t>Přesun hmot pro vzduchotechniku stanovený procentní sazbou (%) z ceny vodorovná dopravní vzdálenost do 50 m základní v objektech výšky do 12 m</t>
  </si>
  <si>
    <t>-1869589713</t>
  </si>
  <si>
    <t>https://podminky.urs.cz/item/CS_URS_2024_02/998751201</t>
  </si>
  <si>
    <t>101</t>
  </si>
  <si>
    <t>762085103</t>
  </si>
  <si>
    <t>Montáž ocelových spojovacích prostředků (materiál ve specifikaci) kotevních želez příložek, patek, táhel</t>
  </si>
  <si>
    <t>143741202</t>
  </si>
  <si>
    <t>https://podminky.urs.cz/item/CS_URS_2024_02/762085103</t>
  </si>
  <si>
    <t>"2.NP" 20</t>
  </si>
  <si>
    <t>"podkroví" 30</t>
  </si>
  <si>
    <t>"krov - svroníky, hřeby" 50</t>
  </si>
  <si>
    <t>"krov - UPE 180 - 4,75m" 2</t>
  </si>
  <si>
    <t>102</t>
  </si>
  <si>
    <t>13010936</t>
  </si>
  <si>
    <t>ocel profilová jakost S235JR (11 375) průřez UPE 180</t>
  </si>
  <si>
    <t>735337684</t>
  </si>
  <si>
    <t>"krov - UPE 180 - 4,75m" 152/1000</t>
  </si>
  <si>
    <t>103</t>
  </si>
  <si>
    <t>005R</t>
  </si>
  <si>
    <t>jednostranné příložky 60/240</t>
  </si>
  <si>
    <t>735735838</t>
  </si>
  <si>
    <t>104</t>
  </si>
  <si>
    <t>762332142</t>
  </si>
  <si>
    <t>Montáž vázaných konstrukcí krovů střech pultových, sedlových, valbových, stanových čtvercového nebo obdélníkového půdorysu z řeziva hraněného pomocí tesařských spojů s vyztužením ocelovými spojkami (spojky ve specifikaci) průřezové plochy přes 120 do 224 cm2</t>
  </si>
  <si>
    <t>410358901</t>
  </si>
  <si>
    <t>https://podminky.urs.cz/item/CS_URS_2024_02/762332142</t>
  </si>
  <si>
    <t>"krov - KR4" 3,51*16</t>
  </si>
  <si>
    <t>"krov - KL3" (6,6+3,9)*8</t>
  </si>
  <si>
    <t>"krov - KL4" 8,04*6</t>
  </si>
  <si>
    <t>"krov - PZ4" 4,95*1</t>
  </si>
  <si>
    <t>"krov - PZ5" 8,85*1</t>
  </si>
  <si>
    <t>"krov - PA3" 0,71*2</t>
  </si>
  <si>
    <t>105</t>
  </si>
  <si>
    <t>60512130</t>
  </si>
  <si>
    <t>hranol stavební řezivo průřezu do 224cm2 do dl 6m</t>
  </si>
  <si>
    <t>1974568528</t>
  </si>
  <si>
    <t>203,62*0,0224 'Přepočtené koeficientem množství</t>
  </si>
  <si>
    <t>106</t>
  </si>
  <si>
    <t>762332143</t>
  </si>
  <si>
    <t>Montáž vázaných konstrukcí krovů střech pultových, sedlových, valbových, stanových čtvercového nebo obdélníkového půdorysu z řeziva hraněného pomocí tesařských spojů s vyztužením ocelovými spojkami (spojky ve specifikaci) průřezové plochy přes 224 do 288 cm2</t>
  </si>
  <si>
    <t>-293458355</t>
  </si>
  <si>
    <t>https://podminky.urs.cz/item/CS_URS_2024_02/762332143</t>
  </si>
  <si>
    <t>"krov - SL3" 3,3*1</t>
  </si>
  <si>
    <t>107</t>
  </si>
  <si>
    <t>60512136</t>
  </si>
  <si>
    <t>hranol stavební řezivo průřezu do 288cm2 dl 6-8m</t>
  </si>
  <si>
    <t>1069827403</t>
  </si>
  <si>
    <t>3,3*0,0288 'Přepočtené koeficientem množství</t>
  </si>
  <si>
    <t>108</t>
  </si>
  <si>
    <t>762342211</t>
  </si>
  <si>
    <t>Montáž laťování střech jednoduchých sklonu do 60° při osové vzdálenosti latí do 150 mm</t>
  </si>
  <si>
    <t>-899264597</t>
  </si>
  <si>
    <t>https://podminky.urs.cz/item/CS_URS_2024_02/762342211</t>
  </si>
  <si>
    <t>"střecha - skladba ST1" 140</t>
  </si>
  <si>
    <t>109</t>
  </si>
  <si>
    <t>60514114</t>
  </si>
  <si>
    <t>řezivo jehličnaté lať impregnovaná dl 4 m</t>
  </si>
  <si>
    <t>-823234200</t>
  </si>
  <si>
    <t>140*0,04 'Přepočtené koeficientem množství</t>
  </si>
  <si>
    <t>110</t>
  </si>
  <si>
    <t>762342511</t>
  </si>
  <si>
    <t>Montáž laťování montáž kontralatí na podklad bez tepelné izolace</t>
  </si>
  <si>
    <t>-356721761</t>
  </si>
  <si>
    <t>https://podminky.urs.cz/item/CS_URS_2024_02/762342511</t>
  </si>
  <si>
    <t>"střecha - skladba ST1" 3,51*16</t>
  </si>
  <si>
    <t>111</t>
  </si>
  <si>
    <t>-1501065783</t>
  </si>
  <si>
    <t>56,16*0,04 'Přepočtené koeficientem množství</t>
  </si>
  <si>
    <t>112</t>
  </si>
  <si>
    <t>762395000</t>
  </si>
  <si>
    <t>Spojovací prostředky krovů, bednění a laťování, nadstřešních konstrukcí svorníky, prkna, hřebíky, pásová ocel, vruty</t>
  </si>
  <si>
    <t>-585258223</t>
  </si>
  <si>
    <t>https://podminky.urs.cz/item/CS_URS_2024_02/762395000</t>
  </si>
  <si>
    <t>"zesílený strop 2.NP - příložky latě" 4,43*(0,012*0,03)*9+4,35*(0,012*0,03)*5</t>
  </si>
  <si>
    <t>"zesílený strop 1.NP - příložky latě" 4,43*(0,012*0,03)*9+4,35*(0,012*0,03)*5</t>
  </si>
  <si>
    <t>113</t>
  </si>
  <si>
    <t>54879043</t>
  </si>
  <si>
    <t>kotva průvleková pro střední zatížení se šestihrannou hlavou, PZ M16 dl 300mm</t>
  </si>
  <si>
    <t>-568392017</t>
  </si>
  <si>
    <t>"po 1m - zesílený strop 2.NP" 4,43*9+4,35*6</t>
  </si>
  <si>
    <t>"po 1m - zesílený strop 1.NP" 4,43*9+4,35*6</t>
  </si>
  <si>
    <t>114</t>
  </si>
  <si>
    <t>-2099376941</t>
  </si>
  <si>
    <t>115</t>
  </si>
  <si>
    <t>76281001R</t>
  </si>
  <si>
    <t>D+M konstrukce revizní lávky 9,55x2 m</t>
  </si>
  <si>
    <t>kpl</t>
  </si>
  <si>
    <t>720619276</t>
  </si>
  <si>
    <t>"nášlapná vrstva OSB desky tl 25mm"</t>
  </si>
  <si>
    <t>"fošny ohraničují pochozí prostor"</t>
  </si>
  <si>
    <t>116</t>
  </si>
  <si>
    <t>762810024</t>
  </si>
  <si>
    <t>Záklop stropů z dřevoštěpkových desek OSB šroubovaných na trámy na pero a drážku, tloušťky desky 18 mm</t>
  </si>
  <si>
    <t>-596224810</t>
  </si>
  <si>
    <t>https://podminky.urs.cz/item/CS_URS_2024_02/762810024</t>
  </si>
  <si>
    <t>9,55*2</t>
  </si>
  <si>
    <t>117</t>
  </si>
  <si>
    <t>762811210</t>
  </si>
  <si>
    <t>Záklop stropů montáž (materiál ve specifikaci) z prken hrubých vrchního na sraz, spáry zakryté lepenkovými pásy nebo lištami</t>
  </si>
  <si>
    <t>-727012982</t>
  </si>
  <si>
    <t>https://podminky.urs.cz/item/CS_URS_2024_02/762811210</t>
  </si>
  <si>
    <t>118</t>
  </si>
  <si>
    <t>60515111</t>
  </si>
  <si>
    <t>řezivo jehličnaté boční prkno 20-30mm</t>
  </si>
  <si>
    <t>249193834</t>
  </si>
  <si>
    <t>140*0,025 'Přepočtené koeficientem množství</t>
  </si>
  <si>
    <t>119</t>
  </si>
  <si>
    <t>998762212</t>
  </si>
  <si>
    <t>Přesun hmot pro konstrukce tesařské stanovený procentní sazbou (%) z ceny vodorovná dopravní vzdálenost do 50 m s omezením mechanizace v objektech výšky přes 6 do 12 m</t>
  </si>
  <si>
    <t>133291803</t>
  </si>
  <si>
    <t>https://podminky.urs.cz/item/CS_URS_2024_02/998762212</t>
  </si>
  <si>
    <t>120</t>
  </si>
  <si>
    <t>763111316</t>
  </si>
  <si>
    <t>Příčka ze sádrokartonových desek s nosnou konstrukcí z jednoduchých ocelových profilů UW, CW jednoduše opláštěná deskou standardní A tl. 12,5 mm, příčka tl. 125 mm, profil 100, s izolací, EI 30, Rw do 48 dB</t>
  </si>
  <si>
    <t>1739715369</t>
  </si>
  <si>
    <t>https://podminky.urs.cz/item/CS_URS_2024_02/763111316</t>
  </si>
  <si>
    <t>"1.NP - SD1" 2,9*(3,385+1,645*2+2,075)</t>
  </si>
  <si>
    <t>"2.NP - SD1" 2,8*(3,385+1,645*2+2,075)</t>
  </si>
  <si>
    <t>"podkroví - SD1" 2,6*(2,4*2+2,09+1,675+1,2+0,55*2+3,155+2,55+1,39)</t>
  </si>
  <si>
    <t>121</t>
  </si>
  <si>
    <t>763111327</t>
  </si>
  <si>
    <t>Příčka ze sádrokartonových desek s nosnou konstrukcí z jednoduchých ocelových profilů UW, CW jednoduše opláštěná deskou protipožární DF tl. 12,5 mm s izolací, EI 45, příčka tl. 175 mm, profil 150, Rw do 51 dB</t>
  </si>
  <si>
    <t>-1293113969</t>
  </si>
  <si>
    <t>https://podminky.urs.cz/item/CS_URS_2024_02/763111327</t>
  </si>
  <si>
    <t>"1.NP - SD2" 2,15*2,9</t>
  </si>
  <si>
    <t>"2.NP - SD2" 2,15*2,8</t>
  </si>
  <si>
    <t>"podkroví - SD2" 1,675*2,6</t>
  </si>
  <si>
    <t>122</t>
  </si>
  <si>
    <t>763111462</t>
  </si>
  <si>
    <t>Příčka ze sádrokartonových desek s nosnou konstrukcí z jednoduchých ocelových profilů UW, CW dvojitě opláštěná deskami akustickými tl. 2 x 12,5 mm s izolací, EI 90, příčka tl. 150 mm, profil 100, Rw do 61 dB</t>
  </si>
  <si>
    <t>1784686399</t>
  </si>
  <si>
    <t>https://podminky.urs.cz/item/CS_URS_2024_02/763111462</t>
  </si>
  <si>
    <t>"1.NP - SD5" 2,9*(0,58+0,575+0,125+3)</t>
  </si>
  <si>
    <t>"2.NP - SD5" 2,8*(0,58+0,575+0,125+3)</t>
  </si>
  <si>
    <t>123</t>
  </si>
  <si>
    <t>763131431</t>
  </si>
  <si>
    <t>Podhled ze sádrokartonových desek dvouvrstvá zavěšená spodní konstrukce z ocelových profilů CD, UD jednoduše opláštěná deskou protipožární DF, tl. 12,5 mm, bez izolace, REI do 90</t>
  </si>
  <si>
    <t>-1384213034</t>
  </si>
  <si>
    <t>https://podminky.urs.cz/item/CS_URS_2024_02/763131431</t>
  </si>
  <si>
    <t>"1.NP" PD1+PD2+PD3+PD4+PD5</t>
  </si>
  <si>
    <t>"2.NP" PD7+PD8+PD9</t>
  </si>
  <si>
    <t>"podkroví" PD10+PD11</t>
  </si>
  <si>
    <t>"strop nad podkrovím" 9,55*11,34</t>
  </si>
  <si>
    <t>124</t>
  </si>
  <si>
    <t>763164631</t>
  </si>
  <si>
    <t>Obklad konstrukcí sádrokartonovými deskami včetně ochranných úhelníků ve tvaru U rozvinuté šíře přes 0,6 do 1,2 m, opláštěný deskou standardní A, tl. 12,5 mm</t>
  </si>
  <si>
    <t>-1153758681</t>
  </si>
  <si>
    <t>https://podminky.urs.cz/item/CS_URS_2024_02/763164631</t>
  </si>
  <si>
    <t>"1.NP - SD3" 0,42+0,2*2+0,655</t>
  </si>
  <si>
    <t>"2.NP - SD3" 0,42+0,2*2+0,655</t>
  </si>
  <si>
    <t>"podkroví - SD3" 0,15*2+0,57</t>
  </si>
  <si>
    <t>125</t>
  </si>
  <si>
    <t>763164791</t>
  </si>
  <si>
    <t>Obklad konstrukcí sádrokartonovými deskami montáž obkladu, opláštění jednoduché</t>
  </si>
  <si>
    <t>765512517</t>
  </si>
  <si>
    <t>https://podminky.urs.cz/item/CS_URS_2024_02/763164791</t>
  </si>
  <si>
    <t>"1.NP - opláštění předstěnových systémů" 1,87*2+0,15*1,87</t>
  </si>
  <si>
    <t>"2.NP - opláštění předstěnových systémů" 1,87*2+0,15*1,87</t>
  </si>
  <si>
    <t>"podkroví - opláštění předstěnových systémů" 0,72*1,2+0,15*0,72</t>
  </si>
  <si>
    <t>126</t>
  </si>
  <si>
    <t>59030021</t>
  </si>
  <si>
    <t>deska SDK A tl 12,5mm</t>
  </si>
  <si>
    <t>1101321784</t>
  </si>
  <si>
    <t>9,014*1,05 'Přepočtené koeficientem množství</t>
  </si>
  <si>
    <t>127</t>
  </si>
  <si>
    <t>763181311</t>
  </si>
  <si>
    <t>Výplně otvorů konstrukcí ze sádrokartonových desek montáž zárubně kovové s konstrukcí jednokřídlové</t>
  </si>
  <si>
    <t>-1386091044</t>
  </si>
  <si>
    <t>https://podminky.urs.cz/item/CS_URS_2024_02/763181311</t>
  </si>
  <si>
    <t>"900"</t>
  </si>
  <si>
    <t>"1.NP - D04,D06,D07" 3</t>
  </si>
  <si>
    <t>"2.NP - D11,D13,D14" 2</t>
  </si>
  <si>
    <t>"700"</t>
  </si>
  <si>
    <t>"podkroví - D19,D15" 2</t>
  </si>
  <si>
    <t>128</t>
  </si>
  <si>
    <t>55331594</t>
  </si>
  <si>
    <t>zárubeň jednokřídlá ocelová pro sádrokartonové příčky tl stěny 110-150mm rozměru 700/1970, 2100mm</t>
  </si>
  <si>
    <t>-833489593</t>
  </si>
  <si>
    <t>129</t>
  </si>
  <si>
    <t>55331596</t>
  </si>
  <si>
    <t>zárubeň jednokřídlá ocelová pro sádrokartonové příčky tl stěny 110-150mm rozměru 900/1970, 2100mm</t>
  </si>
  <si>
    <t>-1836315597</t>
  </si>
  <si>
    <t>"2.NP - D11,D13,D14" 3</t>
  </si>
  <si>
    <t>130</t>
  </si>
  <si>
    <t>763183112</t>
  </si>
  <si>
    <t>Výplně otvorů konstrukcí ze sádrokartonových desek montáž stavebního pouzdra posuvných dveří do sádrokartonové příčky s jednou kapsou pro jedno dveřní křídlo, průchozí šířky přes 800 do 1200 mm</t>
  </si>
  <si>
    <t>-298667961</t>
  </si>
  <si>
    <t>https://podminky.urs.cz/item/CS_URS_2024_02/763183112</t>
  </si>
  <si>
    <t>"1.NP - D05" 1</t>
  </si>
  <si>
    <t>"2.NP - D12" 1</t>
  </si>
  <si>
    <t>131</t>
  </si>
  <si>
    <t>55331613</t>
  </si>
  <si>
    <t>pouzdro stavební do zdiva pro 1 křídlo posuvných dveří š 900mm v do 2100mm</t>
  </si>
  <si>
    <t>78851254</t>
  </si>
  <si>
    <t>132</t>
  </si>
  <si>
    <t>-728245402</t>
  </si>
  <si>
    <t>133</t>
  </si>
  <si>
    <t>7123001R</t>
  </si>
  <si>
    <t>Střešní okapnice z poplastovaného plechu r.š. 150 mm</t>
  </si>
  <si>
    <t>-231849632</t>
  </si>
  <si>
    <t>"K07" 38,2</t>
  </si>
  <si>
    <t>134</t>
  </si>
  <si>
    <t>764111403</t>
  </si>
  <si>
    <t>Krytina ze svitků nebo tabulí z pozinkovaného plechu s úpravou u okapů, prostupů a výčnělků střechy rovné drážkováním ze svitků rš 500 mm, sklon střechy přes 30 do 60°</t>
  </si>
  <si>
    <t>1758729505</t>
  </si>
  <si>
    <t>https://podminky.urs.cz/item/CS_URS_2024_02/764111403</t>
  </si>
  <si>
    <t>"prostupy střechou" 5</t>
  </si>
  <si>
    <t>135</t>
  </si>
  <si>
    <t>764212634</t>
  </si>
  <si>
    <t>Oplechování střešních prvků z pozinkovaného plechu s povrchovou úpravou štítu závětrnou lištou rš 330 mm</t>
  </si>
  <si>
    <t>-717454118</t>
  </si>
  <si>
    <t>https://podminky.urs.cz/item/CS_URS_2024_02/764212634</t>
  </si>
  <si>
    <t>"K09" 3,7</t>
  </si>
  <si>
    <t>136</t>
  </si>
  <si>
    <t>764213456</t>
  </si>
  <si>
    <t>Oplechování střešních prvků z pozinkovaného plechu sněhový zachytávač průbežný dvoutrubkový</t>
  </si>
  <si>
    <t>336083386</t>
  </si>
  <si>
    <t>https://podminky.urs.cz/item/CS_URS_2024_02/764213456</t>
  </si>
  <si>
    <t>137</t>
  </si>
  <si>
    <t>764213652</t>
  </si>
  <si>
    <t>Oplechování střešních prvků z pozinkovaného plechu s povrchovou úpravou střešní výlez rozměru 600 x 600 mm, střechy s krytinou skládanou nebo plechovou</t>
  </si>
  <si>
    <t>1034563202</t>
  </si>
  <si>
    <t>https://podminky.urs.cz/item/CS_URS_2024_02/764213652</t>
  </si>
  <si>
    <t>138</t>
  </si>
  <si>
    <t>764214608</t>
  </si>
  <si>
    <t>Oplechování horních ploch zdí a nadezdívek (atik) z pozinkovaného plechu s povrchovou úpravou mechanicky kotvené rš 750 mm</t>
  </si>
  <si>
    <t>1515194324</t>
  </si>
  <si>
    <t>https://podminky.urs.cz/item/CS_URS_2024_02/764214608</t>
  </si>
  <si>
    <t>"K08" 27</t>
  </si>
  <si>
    <t>139</t>
  </si>
  <si>
    <t>764216603</t>
  </si>
  <si>
    <t>Oplechování parapetů z pozinkovaného plechu s povrchovou úpravou rovných mechanicky kotvené, bez rohů rš 250 mm</t>
  </si>
  <si>
    <t>765908100</t>
  </si>
  <si>
    <t>https://podminky.urs.cz/item/CS_URS_2024_02/764216603</t>
  </si>
  <si>
    <t>"K01" 1,5*10</t>
  </si>
  <si>
    <t>"K02" 0,6*5</t>
  </si>
  <si>
    <t>"K03" 0,88*2</t>
  </si>
  <si>
    <t>"K04" 0,9*1</t>
  </si>
  <si>
    <t>140</t>
  </si>
  <si>
    <t>764216665</t>
  </si>
  <si>
    <t>Oplechování parapetů z pozinkovaného plechu s povrchovou úpravou rovných celoplošně lepené, bez rohů Příplatek k cenám za zvýšenou pracnost při provedení rohu nebo koutu do rš 400 mm</t>
  </si>
  <si>
    <t>2089345415</t>
  </si>
  <si>
    <t>https://podminky.urs.cz/item/CS_URS_2024_02/764216665</t>
  </si>
  <si>
    <t>"K01" 2*10</t>
  </si>
  <si>
    <t>"K02" 2*5</t>
  </si>
  <si>
    <t>"K03" 2*2</t>
  </si>
  <si>
    <t>"K04" 2*1</t>
  </si>
  <si>
    <t>141</t>
  </si>
  <si>
    <t>764311604</t>
  </si>
  <si>
    <t>Lemování zdí z pozinkovaného plechu s povrchovou úpravou boční nebo horní rovné, střech s krytinou prejzovou nebo vlnitou rš 330 mm</t>
  </si>
  <si>
    <t>-1105287483</t>
  </si>
  <si>
    <t>https://podminky.urs.cz/item/CS_URS_2024_02/764311604</t>
  </si>
  <si>
    <t>"K10" 3,7</t>
  </si>
  <si>
    <t>142</t>
  </si>
  <si>
    <t>764326441</t>
  </si>
  <si>
    <t>Ventilační turbína z hliníkového plechu s lemováním na střechách s krytinou skládanou mimo prejzovou nebo z plechu, průměru do 300 mm</t>
  </si>
  <si>
    <t>-1406475555</t>
  </si>
  <si>
    <t>https://podminky.urs.cz/item/CS_URS_2024_02/764326441</t>
  </si>
  <si>
    <t>143</t>
  </si>
  <si>
    <t>764511612</t>
  </si>
  <si>
    <t>Žlab podokapní z pozinkovaného plechu s povrchovou úpravou včetně háků a čel hranatý rš 330 mm</t>
  </si>
  <si>
    <t>-2085617872</t>
  </si>
  <si>
    <t>https://podminky.urs.cz/item/CS_URS_2024_02/764511612</t>
  </si>
  <si>
    <t>"K05" 19,1</t>
  </si>
  <si>
    <t>144</t>
  </si>
  <si>
    <t>764518401</t>
  </si>
  <si>
    <t>Svod z pozinkovaného plechu včetně objímek, kolen a odskoků hranatý, o straně 80 mm</t>
  </si>
  <si>
    <t>-22759113</t>
  </si>
  <si>
    <t>https://podminky.urs.cz/item/CS_URS_2024_02/764518401</t>
  </si>
  <si>
    <t>"K06" 19,4</t>
  </si>
  <si>
    <t>145</t>
  </si>
  <si>
    <t>834829743</t>
  </si>
  <si>
    <t>146</t>
  </si>
  <si>
    <t>766231113</t>
  </si>
  <si>
    <t>Montáž sklápěcích schodů na půdu s vyřezáním otvoru a kompletizací</t>
  </si>
  <si>
    <t>1388848039</t>
  </si>
  <si>
    <t>https://podminky.urs.cz/item/CS_URS_2024_02/766231113</t>
  </si>
  <si>
    <t>"podkroví - OS17" 1</t>
  </si>
  <si>
    <t>147</t>
  </si>
  <si>
    <t>61233168</t>
  </si>
  <si>
    <t>schody půdní skládací protipožární dřevěné se zesílenou izolací, pro výšku max. 280cm, 12 schodnic El 15, 120x70cm</t>
  </si>
  <si>
    <t>2137122225</t>
  </si>
  <si>
    <t>148</t>
  </si>
  <si>
    <t>766622131</t>
  </si>
  <si>
    <t>Montáž oken plastových včetně montáže rámu plochy přes 1 m2 otevíravých do zdiva, výšky do 1,5 m</t>
  </si>
  <si>
    <t>-813292013</t>
  </si>
  <si>
    <t>https://podminky.urs.cz/item/CS_URS_2024_02/766622131</t>
  </si>
  <si>
    <t>"1.NP - O01, O02, O03, O04, O05" 1,5*(1,5*3+0,6*2)</t>
  </si>
  <si>
    <t>"2.NP - O06, O07, O08, O09, O10, O11" 1,5*(1,5*3+0,6)+0,6*0,9+0,88*1,2</t>
  </si>
  <si>
    <t>"podkroví - O13,O12,O18,O17,O17,O16,O15,O14" 1,5*1,2*4+0,88*1,165+0,6*0,9+0,9*1,15</t>
  </si>
  <si>
    <t>149</t>
  </si>
  <si>
    <t>61140052</t>
  </si>
  <si>
    <t>okno plastové otevíravé/sklopné trojsklo přes plochu 1m2 do v 1,5m</t>
  </si>
  <si>
    <t>-680539034</t>
  </si>
  <si>
    <t>27,596*1,1 'Přepočtené koeficientem množství</t>
  </si>
  <si>
    <t>150</t>
  </si>
  <si>
    <t>766622216</t>
  </si>
  <si>
    <t>Montáž oken plastových plochy do 1 m2 včetně montáže rámu otevíravých do zdiva</t>
  </si>
  <si>
    <t>-971363592</t>
  </si>
  <si>
    <t>https://podminky.urs.cz/item/CS_URS_2024_02/766622216</t>
  </si>
  <si>
    <t>"1.PP - O00" 1</t>
  </si>
  <si>
    <t>151</t>
  </si>
  <si>
    <t>61140050</t>
  </si>
  <si>
    <t>okno plastové otevíravé/sklopné trojsklo do plochy 1m2</t>
  </si>
  <si>
    <t>-1662964241</t>
  </si>
  <si>
    <t>"1.PP - O00" 1*0,5</t>
  </si>
  <si>
    <t>0,5*1,1 'Přepočtené koeficientem množství</t>
  </si>
  <si>
    <t>152</t>
  </si>
  <si>
    <t>766660001</t>
  </si>
  <si>
    <t>Montáž dveřních křídel dřevěných nebo plastových otevíravých do ocelové zárubně povrchově upravených jednokřídlových, šířky do 800 mm</t>
  </si>
  <si>
    <t>-1386089329</t>
  </si>
  <si>
    <t>https://podminky.urs.cz/item/CS_URS_2024_02/766660001</t>
  </si>
  <si>
    <t>153</t>
  </si>
  <si>
    <t>61162085</t>
  </si>
  <si>
    <t>dveře jednokřídlé dřevotřískové povrch laminátový plné 700x1970-2100mm</t>
  </si>
  <si>
    <t>2071974995</t>
  </si>
  <si>
    <t>154</t>
  </si>
  <si>
    <t>766660002</t>
  </si>
  <si>
    <t>Montáž dveřních křídel dřevěných nebo plastových otevíravých do ocelové zárubně povrchově upravených jednokřídlových, šířky přes 800 mm</t>
  </si>
  <si>
    <t>-1038411070</t>
  </si>
  <si>
    <t>https://podminky.urs.cz/item/CS_URS_2024_02/766660002</t>
  </si>
  <si>
    <t>"podkroví - D17,D16" 2</t>
  </si>
  <si>
    <t>155</t>
  </si>
  <si>
    <t>61161021</t>
  </si>
  <si>
    <t>dveře jednokřídlé dřevotřískové povrch lakovaný částečně prosklené 900x1970-2100mm</t>
  </si>
  <si>
    <t>-1795697946</t>
  </si>
  <si>
    <t>156</t>
  </si>
  <si>
    <t>61162087</t>
  </si>
  <si>
    <t>dveře jednokřídlé dřevotřískové povrch laminátový plné 900x1970-2100mm</t>
  </si>
  <si>
    <t>-1729470849</t>
  </si>
  <si>
    <t>157</t>
  </si>
  <si>
    <t>766660021</t>
  </si>
  <si>
    <t>Montáž dveřních křídel dřevěných nebo plastových otevíravých do ocelové zárubně protipožárních jednokřídlových, šířky do 800 mm</t>
  </si>
  <si>
    <t>-1687126461</t>
  </si>
  <si>
    <t>https://podminky.urs.cz/item/CS_URS_2024_02/766660021</t>
  </si>
  <si>
    <t>"800"</t>
  </si>
  <si>
    <t>"podkroví - D18" 1</t>
  </si>
  <si>
    <t>"600"</t>
  </si>
  <si>
    <t>158</t>
  </si>
  <si>
    <t>61161024</t>
  </si>
  <si>
    <t>dveře jednokřídlé dřevotřískové protipožární EI (EW) 30 D3 povrch lakovaný plné 600x1970-2100mm</t>
  </si>
  <si>
    <t>-1246024576</t>
  </si>
  <si>
    <t>159</t>
  </si>
  <si>
    <t>61165339</t>
  </si>
  <si>
    <t>dveře jednokřídlé dřevotřískové protipožární EI (EW) 30 D3 povrch lakovaný plné 800x1970-2100mm</t>
  </si>
  <si>
    <t>1623540939</t>
  </si>
  <si>
    <t>160</t>
  </si>
  <si>
    <t>766660022</t>
  </si>
  <si>
    <t>Montáž dveřních křídel dřevěných nebo plastových otevíravých do ocelové zárubně protipožárních jednokřídlových, šířky přes 800 mm</t>
  </si>
  <si>
    <t>369448063</t>
  </si>
  <si>
    <t>https://podminky.urs.cz/item/CS_URS_2024_02/766660022</t>
  </si>
  <si>
    <t>161</t>
  </si>
  <si>
    <t>61165340</t>
  </si>
  <si>
    <t>dveře jednokřídlé dřevotřískové protipožární EI (EW) 30 D3 povrch lakovaný plné 900x1970-2100mm</t>
  </si>
  <si>
    <t>-299306654</t>
  </si>
  <si>
    <t>162</t>
  </si>
  <si>
    <t>766660312</t>
  </si>
  <si>
    <t>Montáž dveřních křídel dřevěných nebo plastových posuvných dveří do pouzdra s jednou kapsou jednokřídlových, průchozí šířky přes 800 do 1200 mm</t>
  </si>
  <si>
    <t>2015123362</t>
  </si>
  <si>
    <t>https://podminky.urs.cz/item/CS_URS_2024_02/766660312</t>
  </si>
  <si>
    <t>163</t>
  </si>
  <si>
    <t>004R</t>
  </si>
  <si>
    <t>dveře vnitřní posuvné 1křídlé 900x2100mm</t>
  </si>
  <si>
    <t>-2051520164</t>
  </si>
  <si>
    <t>164</t>
  </si>
  <si>
    <t>766660411</t>
  </si>
  <si>
    <t>Montáž vchodových dveří včetně rámu do zdiva jednokřídlových bez nadsvětlíku</t>
  </si>
  <si>
    <t>891552041</t>
  </si>
  <si>
    <t>https://podminky.urs.cz/item/CS_URS_2024_02/766660411</t>
  </si>
  <si>
    <t>"1.NP - D01" 1</t>
  </si>
  <si>
    <t>165</t>
  </si>
  <si>
    <t>61140500</t>
  </si>
  <si>
    <t>dveře jednokřídlé plastové bílé plné max rozměru otvoru 2,42m2 bezpečnostní třídy RC2</t>
  </si>
  <si>
    <t>-1394155105</t>
  </si>
  <si>
    <t>1,1*2,175</t>
  </si>
  <si>
    <t>166</t>
  </si>
  <si>
    <t>766.R</t>
  </si>
  <si>
    <t>D+M doplňkům ke dveřím dle specifikace (kování, vložkový/dozický/WC zámek, systém generálního klíče)</t>
  </si>
  <si>
    <t>1804263413</t>
  </si>
  <si>
    <t>167</t>
  </si>
  <si>
    <t>766694116</t>
  </si>
  <si>
    <t>Montáž ostatních truhlářských konstrukcí parapetních desek dřevěných nebo plastových šířky do 300 mm</t>
  </si>
  <si>
    <t>-1483832295</t>
  </si>
  <si>
    <t>https://podminky.urs.cz/item/CS_URS_2024_02/766694116</t>
  </si>
  <si>
    <t>"T06" 3*0,6</t>
  </si>
  <si>
    <t>"T07" 2*0,88</t>
  </si>
  <si>
    <t>"T08" 1*0,9</t>
  </si>
  <si>
    <t>"T09" 4*1,5</t>
  </si>
  <si>
    <t>168</t>
  </si>
  <si>
    <t>60794103</t>
  </si>
  <si>
    <t>parapet dřevotřískový vnitřní povrch laminátový š 300mm</t>
  </si>
  <si>
    <t>-1090066877</t>
  </si>
  <si>
    <t>169</t>
  </si>
  <si>
    <t>766694126</t>
  </si>
  <si>
    <t>Montáž ostatních truhlářských konstrukcí parapetních desek dřevěných nebo plastových šířky přes 300 mm</t>
  </si>
  <si>
    <t>-1537660332</t>
  </si>
  <si>
    <t>https://podminky.urs.cz/item/CS_URS_2024_02/766694126</t>
  </si>
  <si>
    <t>"T04" 6*1,5</t>
  </si>
  <si>
    <t>"T05" 2*0,6</t>
  </si>
  <si>
    <t>170</t>
  </si>
  <si>
    <t>60794106</t>
  </si>
  <si>
    <t>parapet dřevotřískový vnitřní povrch laminátový š 450mm</t>
  </si>
  <si>
    <t>1634113347</t>
  </si>
  <si>
    <t>171</t>
  </si>
  <si>
    <t>7668001R</t>
  </si>
  <si>
    <t>D+M kuchyňské linky - T01</t>
  </si>
  <si>
    <t>-1479607850</t>
  </si>
  <si>
    <t>172</t>
  </si>
  <si>
    <t>7668002R</t>
  </si>
  <si>
    <t>D+M kuchyňské linky - T02</t>
  </si>
  <si>
    <t>-1653402675</t>
  </si>
  <si>
    <t>173</t>
  </si>
  <si>
    <t>7668003R</t>
  </si>
  <si>
    <t>D+M kuchyňské linky - T03</t>
  </si>
  <si>
    <t>1283057275</t>
  </si>
  <si>
    <t>174</t>
  </si>
  <si>
    <t>76684001R</t>
  </si>
  <si>
    <t>Horkovzdušná vestavná trouba G02</t>
  </si>
  <si>
    <t>222479805</t>
  </si>
  <si>
    <t>175</t>
  </si>
  <si>
    <t>76684002R</t>
  </si>
  <si>
    <t>Osavač par G03</t>
  </si>
  <si>
    <t>1875412404</t>
  </si>
  <si>
    <t>176</t>
  </si>
  <si>
    <t>76684003R</t>
  </si>
  <si>
    <t>Indukční varná deska G04</t>
  </si>
  <si>
    <t>791943586</t>
  </si>
  <si>
    <t>177</t>
  </si>
  <si>
    <t>76684004R</t>
  </si>
  <si>
    <t>Vestavná myčka nádobí G05</t>
  </si>
  <si>
    <t>57001846</t>
  </si>
  <si>
    <t>178</t>
  </si>
  <si>
    <t>76684005R</t>
  </si>
  <si>
    <t>Vestavná lednice G06</t>
  </si>
  <si>
    <t>-255493132</t>
  </si>
  <si>
    <t>179</t>
  </si>
  <si>
    <t>1058495384</t>
  </si>
  <si>
    <t>180</t>
  </si>
  <si>
    <t>767165111</t>
  </si>
  <si>
    <t>Montáž zábradlí madel šroubováním</t>
  </si>
  <si>
    <t>-1186223115</t>
  </si>
  <si>
    <t>https://podminky.urs.cz/item/CS_URS_2024_02/767165111</t>
  </si>
  <si>
    <t>"Z02" 1</t>
  </si>
  <si>
    <t>181</t>
  </si>
  <si>
    <t>55342299</t>
  </si>
  <si>
    <t>nerezové madlo na zeď</t>
  </si>
  <si>
    <t>793768334</t>
  </si>
  <si>
    <t>182</t>
  </si>
  <si>
    <t>76739001R</t>
  </si>
  <si>
    <t>D+M schodolez, viz výpis výrobků OS19</t>
  </si>
  <si>
    <t>1423143440</t>
  </si>
  <si>
    <t>183</t>
  </si>
  <si>
    <t>767391112</t>
  </si>
  <si>
    <t>Montáž krytiny z tvarovaných plechů trapézových nebo vlnitých, uchycených šroubováním</t>
  </si>
  <si>
    <t>854975620</t>
  </si>
  <si>
    <t>https://podminky.urs.cz/item/CS_URS_2024_02/767391112</t>
  </si>
  <si>
    <t>"střecha - K11" 140</t>
  </si>
  <si>
    <t>184</t>
  </si>
  <si>
    <t>55350280</t>
  </si>
  <si>
    <t>krytina střešní falcovaná Pz plech s barevnou dvouvrstvou polyesterovou povrchovou úpravou š 610mm</t>
  </si>
  <si>
    <t>-322343588</t>
  </si>
  <si>
    <t>140*1,25 'Přepočtené koeficientem množství</t>
  </si>
  <si>
    <t>185</t>
  </si>
  <si>
    <t>767391235</t>
  </si>
  <si>
    <t>Montáž krytiny z tvarovaných plechů vložení těsnícího nebo větracího prvku</t>
  </si>
  <si>
    <t>-778517854</t>
  </si>
  <si>
    <t>https://podminky.urs.cz/item/CS_URS_2024_02/767391235</t>
  </si>
  <si>
    <t>186</t>
  </si>
  <si>
    <t>55350290</t>
  </si>
  <si>
    <t>pás větrací hřebene a nároží š 310mm</t>
  </si>
  <si>
    <t>917617507</t>
  </si>
  <si>
    <t>9,55*1,15 'Přepočtené koeficientem množství</t>
  </si>
  <si>
    <t>187</t>
  </si>
  <si>
    <t>767531121</t>
  </si>
  <si>
    <t>Montáž vstupních čisticích zón z rohoží osazení rámu mosazného nebo hliníkového zapuštěného z L profilů</t>
  </si>
  <si>
    <t>-1229703717</t>
  </si>
  <si>
    <t>https://podminky.urs.cz/item/CS_URS_2024_02/767531121</t>
  </si>
  <si>
    <t>"Z01" 0,5*2+1*2</t>
  </si>
  <si>
    <t>188</t>
  </si>
  <si>
    <t>69752160</t>
  </si>
  <si>
    <t>rám pro zapuštění profil L-30/30 25/25 20/30 15/30-Al</t>
  </si>
  <si>
    <t>601548104</t>
  </si>
  <si>
    <t>3*1,1 'Přepočtené koeficientem množství</t>
  </si>
  <si>
    <t>189</t>
  </si>
  <si>
    <t>767531211</t>
  </si>
  <si>
    <t>Montáž vstupních čisticích zón z rohoží kovových nebo plastových plochy do 0,5 m2</t>
  </si>
  <si>
    <t>1477138478</t>
  </si>
  <si>
    <t>https://podminky.urs.cz/item/CS_URS_2024_02/767531211</t>
  </si>
  <si>
    <t>190</t>
  </si>
  <si>
    <t>69752110</t>
  </si>
  <si>
    <t>rohož textilní provedení PA, hustý povrch, jemné dočištění</t>
  </si>
  <si>
    <t>-697939680</t>
  </si>
  <si>
    <t>"OS20" 0,9*0,6</t>
  </si>
  <si>
    <t>0,54*1,1 'Přepočtené koeficientem množství</t>
  </si>
  <si>
    <t>191</t>
  </si>
  <si>
    <t>69752001</t>
  </si>
  <si>
    <t>rohož vstupní provedení hliník standard 27 mm</t>
  </si>
  <si>
    <t>-854568541</t>
  </si>
  <si>
    <t>"Z01" 0,5*1</t>
  </si>
  <si>
    <t>192</t>
  </si>
  <si>
    <t>1219669425</t>
  </si>
  <si>
    <t>773</t>
  </si>
  <si>
    <t>Podlahy z litého teraca</t>
  </si>
  <si>
    <t>193</t>
  </si>
  <si>
    <t>773511260</t>
  </si>
  <si>
    <t>Podlaha z přírodního litého teraca prostá tloušťky do 20 mm</t>
  </si>
  <si>
    <t>-1010132784</t>
  </si>
  <si>
    <t>https://podminky.urs.cz/item/CS_URS_2024_02/773511260</t>
  </si>
  <si>
    <t>"1.NP - PD1 - 101" 3,32</t>
  </si>
  <si>
    <t>"1.NP - PD2 - 102" 2,81</t>
  </si>
  <si>
    <t>"1.NP - PD3 - 103" 6,89</t>
  </si>
  <si>
    <t>"2.NP - PD7 - 201" 1,21</t>
  </si>
  <si>
    <t>"2.NP - PD8 - 203" 6,47</t>
  </si>
  <si>
    <t>"2.NP - PD9 - 204" 2,28</t>
  </si>
  <si>
    <t>"podkroví - 302 - PD10" 2,1</t>
  </si>
  <si>
    <t>"podkroví - 302 - PD11" 3,2</t>
  </si>
  <si>
    <t>194</t>
  </si>
  <si>
    <t>773519190</t>
  </si>
  <si>
    <t>Podlaha z přírodního litého teraca Příplatek k cenám za plochu do 5 m2 jednotlivě</t>
  </si>
  <si>
    <t>-106159343</t>
  </si>
  <si>
    <t>https://podminky.urs.cz/item/CS_URS_2024_02/773519190</t>
  </si>
  <si>
    <t>PD1+PD2+PD7+"2.NP - PD9 - 204" 2,28+PD10+PD11</t>
  </si>
  <si>
    <t>195</t>
  </si>
  <si>
    <t>773591111</t>
  </si>
  <si>
    <t>Příprava podkladu před provedením teracových podlah podlah vysátí</t>
  </si>
  <si>
    <t>-266658247</t>
  </si>
  <si>
    <t>https://podminky.urs.cz/item/CS_URS_2024_02/773591111</t>
  </si>
  <si>
    <t>PD1+PD2+PD3+PD7+PD8+"2.NP - PD9 - 204" 2,28+PD10+PD11</t>
  </si>
  <si>
    <t>196</t>
  </si>
  <si>
    <t>773591171</t>
  </si>
  <si>
    <t>Příprava podkladu před provedením teracových podlah podlah penetrační nátěr</t>
  </si>
  <si>
    <t>208029135</t>
  </si>
  <si>
    <t>https://podminky.urs.cz/item/CS_URS_2024_02/773591171</t>
  </si>
  <si>
    <t>197</t>
  </si>
  <si>
    <t>773993903</t>
  </si>
  <si>
    <t>Údržba podlah z litého teraca hloubkové čištění</t>
  </si>
  <si>
    <t>-2008473330</t>
  </si>
  <si>
    <t>https://podminky.urs.cz/item/CS_URS_2024_02/773993903</t>
  </si>
  <si>
    <t>"1.NP - schody" 4</t>
  </si>
  <si>
    <t>"2.NP - schody" 7</t>
  </si>
  <si>
    <t>"podkroví - schody" 5</t>
  </si>
  <si>
    <t>198</t>
  </si>
  <si>
    <t>998773212</t>
  </si>
  <si>
    <t>Přesun hmot pro podlahy teracové lité stanovený procentní sazbou (%) z ceny vodorovná dopravní vzdálenost do 50 m s omezením mechanizace v objektech výšky přes 6 do 12 m</t>
  </si>
  <si>
    <t>343079410</t>
  </si>
  <si>
    <t>https://podminky.urs.cz/item/CS_URS_2024_02/998773212</t>
  </si>
  <si>
    <t>199</t>
  </si>
  <si>
    <t>776111112</t>
  </si>
  <si>
    <t>Příprava podkladu povlakových podlah a stěn broušení podlah nového podkladu betonového</t>
  </si>
  <si>
    <t>-622072451</t>
  </si>
  <si>
    <t>https://podminky.urs.cz/item/CS_URS_2024_02/776111112</t>
  </si>
  <si>
    <t>"1.NP - PD4 - 105,106,107,108" 6,72+13,05+7,1+13,5</t>
  </si>
  <si>
    <t>"1.NP - PD5 - 109" 16,13</t>
  </si>
  <si>
    <t>"2.NP - PD9 - 204,205,206,207,208,209" 2,28+6,72+13,05+7,1+13,5+16,13+"podkroví - 303,304,305,306,307,308,309" 5,32+13,7+3,62+8,13+3,88+1,57+28,91</t>
  </si>
  <si>
    <t>"odpočet 204 - je tam podlaha teraco" -2,28</t>
  </si>
  <si>
    <t>200</t>
  </si>
  <si>
    <t>776111131</t>
  </si>
  <si>
    <t>Příprava podkladu povlakových podlah a stěn broušení stěn</t>
  </si>
  <si>
    <t>-1111537014</t>
  </si>
  <si>
    <t>https://podminky.urs.cz/item/CS_URS_2024_02/776111131</t>
  </si>
  <si>
    <t>"1.NP - 107, 109" 2*(2,3*2+3,24*2)+(1,6-0,8)*3,4</t>
  </si>
  <si>
    <t>"odpočet otvorů" 0,9*2</t>
  </si>
  <si>
    <t>"2.NP - 207, 209" 2*(2,3*2+3,24*2)+(1,6-0,8)*3,4</t>
  </si>
  <si>
    <t>"podkroví - 304,305,307,308" 2*(2,09*2+1,675*2+1,2*2+2,33)+1,15*1,5+(1,6-0,8)*2,8</t>
  </si>
  <si>
    <t>201</t>
  </si>
  <si>
    <t>776111311</t>
  </si>
  <si>
    <t>Příprava podkladu povlakových podlah a stěn vysátí podlah</t>
  </si>
  <si>
    <t>151257426</t>
  </si>
  <si>
    <t>https://podminky.urs.cz/item/CS_URS_2024_02/776111311</t>
  </si>
  <si>
    <t>PD4+PD5+PD9-2,28</t>
  </si>
  <si>
    <t>202</t>
  </si>
  <si>
    <t>776121112</t>
  </si>
  <si>
    <t>Příprava podkladu povlakových podlah a stěn penetrace vodou ředitelná podlah</t>
  </si>
  <si>
    <t>463217374</t>
  </si>
  <si>
    <t>https://podminky.urs.cz/item/CS_URS_2024_02/776121112</t>
  </si>
  <si>
    <t>203</t>
  </si>
  <si>
    <t>776121114</t>
  </si>
  <si>
    <t>Příprava podkladu povlakových podlah a stěn penetrace vodou ředitelná stěn</t>
  </si>
  <si>
    <t>-122921298</t>
  </si>
  <si>
    <t>https://podminky.urs.cz/item/CS_URS_2024_02/776121114</t>
  </si>
  <si>
    <t>204</t>
  </si>
  <si>
    <t>776121511</t>
  </si>
  <si>
    <t>Příprava podkladu povlakových podlah a stěn penetrace dvousložková podlah zábrana proti vlhkosti</t>
  </si>
  <si>
    <t>228552893</t>
  </si>
  <si>
    <t>https://podminky.urs.cz/item/CS_URS_2024_02/776121511</t>
  </si>
  <si>
    <t>"1.NP - koupelna - 107" 7,1</t>
  </si>
  <si>
    <t>"2.NP - koupelna - 207" 7,1</t>
  </si>
  <si>
    <t>"podkroví - koupelna - 305,307,308" 3,62+3,88+1,57</t>
  </si>
  <si>
    <t>205</t>
  </si>
  <si>
    <t>776121513</t>
  </si>
  <si>
    <t>Příprava podkladu povlakových podlah a stěn penetrace dvousložková stěn zábrana proti vlhkosti</t>
  </si>
  <si>
    <t>1910646144</t>
  </si>
  <si>
    <t>https://podminky.urs.cz/item/CS_URS_2024_02/776121513</t>
  </si>
  <si>
    <t>206</t>
  </si>
  <si>
    <t>776141122</t>
  </si>
  <si>
    <t>Příprava podkladu povlakových podlah a stěn vyrovnání samonivelační stěrkou podlah min.pevnosti 30 MPa, tloušťky přes 3 do 5 mm</t>
  </si>
  <si>
    <t>1737482996</t>
  </si>
  <si>
    <t>https://podminky.urs.cz/item/CS_URS_2024_02/776141122</t>
  </si>
  <si>
    <t>207</t>
  </si>
  <si>
    <t>776211111</t>
  </si>
  <si>
    <t>Montáž textilních podlahovin lepením pásů standardních</t>
  </si>
  <si>
    <t>1082082424</t>
  </si>
  <si>
    <t>https://podminky.urs.cz/item/CS_URS_2024_02/776211111</t>
  </si>
  <si>
    <t>"podkroví - 309" 28,91</t>
  </si>
  <si>
    <t>208</t>
  </si>
  <si>
    <t>69751061</t>
  </si>
  <si>
    <t>koberec zátěžový vpichovaný role š 2m, vlákno 100% PA, hm 400g/m2, zátěž 33, útlum 21dB, hořlavost Bfl S1</t>
  </si>
  <si>
    <t>-1002204124</t>
  </si>
  <si>
    <t>28,91*1,1 'Přepočtené koeficientem množství</t>
  </si>
  <si>
    <t>209</t>
  </si>
  <si>
    <t>776231111</t>
  </si>
  <si>
    <t>Montáž podlahovin z vinylu lepením lamel nebo čtverců standardním lepidlem</t>
  </si>
  <si>
    <t>-1251285681</t>
  </si>
  <si>
    <t>https://podminky.urs.cz/item/CS_URS_2024_02/776231111</t>
  </si>
  <si>
    <t>PD4+PD5-7,1*2+PD9-2,28</t>
  </si>
  <si>
    <t>"odpočet 309 - koberec" -28,91</t>
  </si>
  <si>
    <t>210</t>
  </si>
  <si>
    <t>28411140</t>
  </si>
  <si>
    <t>PVC vinyl heterogenní protiskluzná se vsypem a výztuž. vrstvou tl 2,00mm nášlapná vrstva 0,9mm, hořlavost Bfl-s1, třída zátěže 34/43, útlum 4dB, bodová zátěž &lt;= 0,10mm, protiskluznost R10</t>
  </si>
  <si>
    <t>-1937455434</t>
  </si>
  <si>
    <t>135,02*1,1 'Přepočtené koeficientem množství</t>
  </si>
  <si>
    <t>211</t>
  </si>
  <si>
    <t>776232111</t>
  </si>
  <si>
    <t>Montáž podlahovin z vinylu lepením lamel nebo čtverců 2-složkovým lepidlem (do vlhkých prostor)</t>
  </si>
  <si>
    <t>-638484137</t>
  </si>
  <si>
    <t>https://podminky.urs.cz/item/CS_URS_2024_02/776232111</t>
  </si>
  <si>
    <t>212</t>
  </si>
  <si>
    <t>776521111</t>
  </si>
  <si>
    <t>Montáž podlahovin z PVC na stěnu lepením pásů, výšky do 2 m</t>
  </si>
  <si>
    <t>-807800612</t>
  </si>
  <si>
    <t>https://podminky.urs.cz/item/CS_URS_2024_02/776521111</t>
  </si>
  <si>
    <t>213</t>
  </si>
  <si>
    <t>28411051</t>
  </si>
  <si>
    <t>dílce vinylové tl 2,5mm, nášlapná vrstva 0,55mm, úprava PUR, třída zátěže 23/33/42, otlak 0,05mm, R10, třída otěru T, hořlavost Bfl S1, bez ftalátů</t>
  </si>
  <si>
    <t>1036769824</t>
  </si>
  <si>
    <t>96,045*1,1 'Přepočtené koeficientem množství</t>
  </si>
  <si>
    <t>214</t>
  </si>
  <si>
    <t>776411111</t>
  </si>
  <si>
    <t>Montáž soklíků lepením obvodových, výšky do 80 mm</t>
  </si>
  <si>
    <t>1164489260</t>
  </si>
  <si>
    <t>https://podminky.urs.cz/item/CS_URS_2024_02/776411111</t>
  </si>
  <si>
    <t>"1.NP - 105" 2,075*2+(1,645*2)*2</t>
  </si>
  <si>
    <t>"1.NP - 106" 4,35*2+3*2</t>
  </si>
  <si>
    <t>"1.NP - 108" 4,5*2+3*2</t>
  </si>
  <si>
    <t>"1.NP - 109" 3,6*2+4,48*2</t>
  </si>
  <si>
    <t>"2.NP - 205" 2,075*2+(1,645*2)*2</t>
  </si>
  <si>
    <t>"2.NP - 206" 4,35*2+3*2</t>
  </si>
  <si>
    <t>"2.NP - 208" 4,5*2+3*2</t>
  </si>
  <si>
    <t>"2.NP - 209" 3,6*2+4,48*2</t>
  </si>
  <si>
    <t>215</t>
  </si>
  <si>
    <t>28411009</t>
  </si>
  <si>
    <t>lišta soklová PVC 18x80mm</t>
  </si>
  <si>
    <t>581349205</t>
  </si>
  <si>
    <t>113,18*1,02 'Přepočtené koeficientem množství</t>
  </si>
  <si>
    <t>216</t>
  </si>
  <si>
    <t>776991111</t>
  </si>
  <si>
    <t>Ostatní práce spárování silikonem</t>
  </si>
  <si>
    <t>-1922133496</t>
  </si>
  <si>
    <t>https://podminky.urs.cz/item/CS_URS_2024_02/776991111</t>
  </si>
  <si>
    <t>"1.NP - 107, 109" 2*4+(1,6-0,8)*2</t>
  </si>
  <si>
    <t>"2.NP - 207, 209" 2*4+(1,6-0,8)*2</t>
  </si>
  <si>
    <t>217</t>
  </si>
  <si>
    <t>776991121</t>
  </si>
  <si>
    <t>Ostatní práce údržba nových podlahovin po pokládce čištění základní</t>
  </si>
  <si>
    <t>-682697806</t>
  </si>
  <si>
    <t>https://podminky.urs.cz/item/CS_URS_2024_02/776991121</t>
  </si>
  <si>
    <t>218</t>
  </si>
  <si>
    <t>-1045060460</t>
  </si>
  <si>
    <t>777</t>
  </si>
  <si>
    <t>Podlahy lité</t>
  </si>
  <si>
    <t>219</t>
  </si>
  <si>
    <t>777131105</t>
  </si>
  <si>
    <t>Penetrační nátěr podlahy epoxidový na podklad z čerstvého betonu</t>
  </si>
  <si>
    <t>-121508445</t>
  </si>
  <si>
    <t>https://podminky.urs.cz/item/CS_URS_2024_02/777131105</t>
  </si>
  <si>
    <t>220</t>
  </si>
  <si>
    <t>777611121</t>
  </si>
  <si>
    <t>Krycí nátěr podlahy průmyslový epoxidový</t>
  </si>
  <si>
    <t>1359852414</t>
  </si>
  <si>
    <t>https://podminky.urs.cz/item/CS_URS_2024_02/777611121</t>
  </si>
  <si>
    <t>221</t>
  </si>
  <si>
    <t>777612103</t>
  </si>
  <si>
    <t>Uzavírací nátěr podlahy epoxidový transparentní</t>
  </si>
  <si>
    <t>-2103601026</t>
  </si>
  <si>
    <t>https://podminky.urs.cz/item/CS_URS_2024_02/777612103</t>
  </si>
  <si>
    <t>222</t>
  </si>
  <si>
    <t>998777212</t>
  </si>
  <si>
    <t>Přesun hmot pro podlahy lité stanovený procentní sazbou (%) z ceny vodorovná dopravní vzdálenost do 50 m s omezením mechanizace v objektech výšky přes 6 do 12 m</t>
  </si>
  <si>
    <t>-970401704</t>
  </si>
  <si>
    <t>https://podminky.urs.cz/item/CS_URS_2024_02/998777212</t>
  </si>
  <si>
    <t>223</t>
  </si>
  <si>
    <t>781491021</t>
  </si>
  <si>
    <t>Montáž zrcadel lepených silikonovým tmelem na keramický obklad, plochy do 1 m2</t>
  </si>
  <si>
    <t>-1522437104</t>
  </si>
  <si>
    <t>https://podminky.urs.cz/item/CS_URS_2024_02/781491021</t>
  </si>
  <si>
    <t>"OS2" 2*(0,8*0,6)</t>
  </si>
  <si>
    <t>"OS3" 2*(0,6*0,4)</t>
  </si>
  <si>
    <t>224</t>
  </si>
  <si>
    <t>63465122</t>
  </si>
  <si>
    <t>zrcadlo nemontované čiré tl 3mm max rozměr 3210x2250mm</t>
  </si>
  <si>
    <t>-2093156532</t>
  </si>
  <si>
    <t>0,48*1,1 'Přepočtené koeficientem množství</t>
  </si>
  <si>
    <t>225</t>
  </si>
  <si>
    <t>63465.R</t>
  </si>
  <si>
    <t>zrcadlo sklopné 600x400x7mm</t>
  </si>
  <si>
    <t>1091300758</t>
  </si>
  <si>
    <t>0,96*1,1 'Přepočtené koeficientem množství</t>
  </si>
  <si>
    <t>226</t>
  </si>
  <si>
    <t>998781202</t>
  </si>
  <si>
    <t>Přesun hmot pro obklady keramické stanovený procentní sazbou (%) z ceny vodorovná dopravní vzdálenost do 50 m základní v objektech výšky přes 6 do 12 m</t>
  </si>
  <si>
    <t>-618812323</t>
  </si>
  <si>
    <t>https://podminky.urs.cz/item/CS_URS_2024_02/998781202</t>
  </si>
  <si>
    <t>783</t>
  </si>
  <si>
    <t>Dokončovací práce - nátěry</t>
  </si>
  <si>
    <t>227</t>
  </si>
  <si>
    <t>783301311</t>
  </si>
  <si>
    <t>Příprava podkladu zámečnických konstrukcí před provedením nátěru odmaštění odmašťovačem vodou ředitelným</t>
  </si>
  <si>
    <t>-141580547</t>
  </si>
  <si>
    <t>https://podminky.urs.cz/item/CS_URS_2024_02/783301311</t>
  </si>
  <si>
    <t>"nátěr zárubní" 0,8*20</t>
  </si>
  <si>
    <t>228</t>
  </si>
  <si>
    <t>783314101</t>
  </si>
  <si>
    <t>Základní nátěr zámečnických konstrukcí jednonásobný syntetický</t>
  </si>
  <si>
    <t>-1623596738</t>
  </si>
  <si>
    <t>https://podminky.urs.cz/item/CS_URS_2024_02/783314101</t>
  </si>
  <si>
    <t>229</t>
  </si>
  <si>
    <t>783315101</t>
  </si>
  <si>
    <t>Mezinátěr zámečnických konstrukcí jednonásobný syntetický standardní</t>
  </si>
  <si>
    <t>-466053625</t>
  </si>
  <si>
    <t>https://podminky.urs.cz/item/CS_URS_2024_02/783315101</t>
  </si>
  <si>
    <t>230</t>
  </si>
  <si>
    <t>783317101</t>
  </si>
  <si>
    <t>Krycí nátěr (email) zámečnických konstrukcí jednonásobný syntetický standardní</t>
  </si>
  <si>
    <t>1975353605</t>
  </si>
  <si>
    <t>https://podminky.urs.cz/item/CS_URS_2024_02/783317101</t>
  </si>
  <si>
    <t>231</t>
  </si>
  <si>
    <t>784111001</t>
  </si>
  <si>
    <t>Oprášení (ometení) podkladu v místnostech výšky do 3,80 m</t>
  </si>
  <si>
    <t>-2023753521</t>
  </si>
  <si>
    <t>https://podminky.urs.cz/item/CS_URS_2024_02/784111001</t>
  </si>
  <si>
    <t>-pvc_stěna</t>
  </si>
  <si>
    <t>232</t>
  </si>
  <si>
    <t>784181101</t>
  </si>
  <si>
    <t>Penetrace podkladu jednonásobná základní akrylátová bezbarvá v místnostech výšky do 3,80 m</t>
  </si>
  <si>
    <t>75190913</t>
  </si>
  <si>
    <t>https://podminky.urs.cz/item/CS_URS_2024_02/784181101</t>
  </si>
  <si>
    <t>233</t>
  </si>
  <si>
    <t>784211101</t>
  </si>
  <si>
    <t>Malby z malířských směsí oděruvzdorných za mokra dvojnásobné, bílé za mokra oděruvzdorné výborně v místnostech výšky do 3,80 m</t>
  </si>
  <si>
    <t>1622950236</t>
  </si>
  <si>
    <t>https://podminky.urs.cz/item/CS_URS_2024_02/784211101</t>
  </si>
  <si>
    <t>02,1 - Venkovní úpravy - vedlejší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</si>
  <si>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</si>
  <si>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</si>
  <si>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375692823</t>
  </si>
  <si>
    <t>https://podminky.urs.cz/item/CS_URS_2024_02/113106123</t>
  </si>
  <si>
    <t>"před vstupem" 5,65*2,73+5,65*1,6</t>
  </si>
  <si>
    <t>-655921895</t>
  </si>
  <si>
    <t>"bedonové stěny rampy" 1,755*0,2*0,2+3,2*0,2*0,2</t>
  </si>
  <si>
    <t>279311961</t>
  </si>
  <si>
    <t>Základové zdi z betonu prostého bez zvláštních nároků na vliv prostředí tř. C 25/30</t>
  </si>
  <si>
    <t>-804319246</t>
  </si>
  <si>
    <t>https://podminky.urs.cz/item/CS_URS_2024_02/279311961</t>
  </si>
  <si>
    <t>"stěny rampy" 1,755*0,2*((0,8+1,015)/2)+3,2*0,2*1,19</t>
  </si>
  <si>
    <t>279351121</t>
  </si>
  <si>
    <t>Bednění základových zdí rovné oboustranné za každou stranu zřízení</t>
  </si>
  <si>
    <t>551183596</t>
  </si>
  <si>
    <t>https://podminky.urs.cz/item/CS_URS_2024_02/279351121</t>
  </si>
  <si>
    <t>"stěny rampy" 1,755*((0,8+1,015)/2)+3,2*1,19</t>
  </si>
  <si>
    <t>5,401</t>
  </si>
  <si>
    <t>279351122</t>
  </si>
  <si>
    <t>Bednění základových zdí rovné oboustranné za každou stranu odstranění</t>
  </si>
  <si>
    <t>1900195834</t>
  </si>
  <si>
    <t>https://podminky.urs.cz/item/CS_URS_2024_02/279351122</t>
  </si>
  <si>
    <t>5645002R</t>
  </si>
  <si>
    <t>D+M ocelová venkovní pergola</t>
  </si>
  <si>
    <t>-228629782</t>
  </si>
  <si>
    <t>5645003R</t>
  </si>
  <si>
    <t>D+M přístřešek na popelnice - OS18</t>
  </si>
  <si>
    <t>1509212986</t>
  </si>
  <si>
    <t>564531011</t>
  </si>
  <si>
    <t>Zřízení podsypu nebo podkladu ze sypaniny s rozprostřením, vlhčením, a zhutněním plochy jednotlivě do 100 m2, po zhutnění tl. 100 mm</t>
  </si>
  <si>
    <t>976585669</t>
  </si>
  <si>
    <t>https://podminky.urs.cz/item/CS_URS_2024_02/564531011</t>
  </si>
  <si>
    <t>564871016</t>
  </si>
  <si>
    <t>Podklad ze štěrkodrti ŠD s rozprostřením a zhutněním plochy jednotlivě do 100 m2, po zhutnění tl. 300 mm</t>
  </si>
  <si>
    <t>-878106025</t>
  </si>
  <si>
    <t>https://podminky.urs.cz/item/CS_URS_2024_02/564871016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</si>
  <si>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</si>
  <si>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</si>
  <si>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-1040751885</t>
  </si>
  <si>
    <t>https://podminky.urs.cz/item/CS_URS_2024_02/596211110</t>
  </si>
  <si>
    <t>Dlažba bude sloužit jako "nájezdová rampa" pro bezbariérový přístup do budovy</t>
  </si>
  <si>
    <t>59245015</t>
  </si>
  <si>
    <t>dlažba zámková betonová tvaru I 200x165mm tl 60mm přírodní</t>
  </si>
  <si>
    <t>1825243680</t>
  </si>
  <si>
    <t>24,465*1,13 'Přepočtené koeficientem množství</t>
  </si>
  <si>
    <t>03 - UT - hlavní</t>
  </si>
  <si>
    <t xml:space="preserve"> </t>
  </si>
  <si>
    <t>713 - Tepelná izolace</t>
  </si>
  <si>
    <t>731 - Kotelny</t>
  </si>
  <si>
    <t>733 - Rozvody potrubí</t>
  </si>
  <si>
    <t>734 - Armatury</t>
  </si>
  <si>
    <t>735 - Otopná tělesa</t>
  </si>
  <si>
    <t>D1 - Podlahové vytápění</t>
  </si>
  <si>
    <t>735-B - Demontáže kotlů, potrubí, armatur</t>
  </si>
  <si>
    <t>Tepelná izolace</t>
  </si>
  <si>
    <t>713463124</t>
  </si>
  <si>
    <t>Tepelná izolace potrubí PE v tl. 20 mm do DN 22 mm na spony</t>
  </si>
  <si>
    <t>713463125</t>
  </si>
  <si>
    <t>Montáž izolace tepelné potrubí a ohybů tvarovkami nebo deskami potrubními pouzdry bez povrchové úpravy (izolační materiál ve specifikaci) uchycenými sponami ohybů jednovrstvá</t>
  </si>
  <si>
    <t>https://podminky.urs.cz/item/CS_URS_2024_02/713463125</t>
  </si>
  <si>
    <t>998713202</t>
  </si>
  <si>
    <t>Přesun hmot pro izolace tepelné stanovený procentní sazbou (%) z ceny vodorovná dopravní vzdálenost do 50 m s užitím mechanizace v objektech výšky přes 6 do 12 m</t>
  </si>
  <si>
    <t>https://podminky.urs.cz/item/CS_URS_2024_02/998713202</t>
  </si>
  <si>
    <t>731</t>
  </si>
  <si>
    <t>Kotelny</t>
  </si>
  <si>
    <t>20320442</t>
  </si>
  <si>
    <t>Sestava plynového závěsného kondenzačního kotle o výkonu 2,8 – 16,4 kW s elektronickým, plynově adaptivním systémem spalování a nepřímotopného zásobníku TV o objemu 150 l. Třída NOx 6.</t>
  </si>
  <si>
    <t>sou</t>
  </si>
  <si>
    <t>20171316</t>
  </si>
  <si>
    <t>Ekvitermní regulace digitální s týdenním časovým programem pro 1 přímý topný okruh, podsvícený displej, program pro dovolenou, kabelové venkovní DCF čidlo, možnost doplnění vzdálené správy</t>
  </si>
  <si>
    <t>10038366</t>
  </si>
  <si>
    <t>Modul pro vzdálenou správu topného systému</t>
  </si>
  <si>
    <t>731244492</t>
  </si>
  <si>
    <t>Kotle ocelové teplovodní plynové stacionární kondenzační montáž kotlů kondenzačních ostatních typů o výkonu přes 14 do 20 kW</t>
  </si>
  <si>
    <t>https://podminky.urs.cz/item/CS_URS_2024_02/731244492</t>
  </si>
  <si>
    <t>731244490</t>
  </si>
  <si>
    <t>Montáž nepřímotopného ohřívače TV</t>
  </si>
  <si>
    <t>20147469</t>
  </si>
  <si>
    <t>Připojovací adaptér Ø 80/125 mm</t>
  </si>
  <si>
    <t>303200</t>
  </si>
  <si>
    <t>Svislé odkouření včetně střešního nástavce, Ø 80/125 mm</t>
  </si>
  <si>
    <t>303202</t>
  </si>
  <si>
    <t>Prodlužovací kus odkouření 0,5 m, Ø 80/125 mm</t>
  </si>
  <si>
    <t>303203</t>
  </si>
  <si>
    <t>Prodlužovací kus odkouření 1,0 m, Ø 80/125 mm</t>
  </si>
  <si>
    <t>303204</t>
  </si>
  <si>
    <t>Prodlužovací kus odkouření 2,0 m, Ø 80/125 mm</t>
  </si>
  <si>
    <t>303210</t>
  </si>
  <si>
    <t>Koleno 87°, Ø 80/125 mm</t>
  </si>
  <si>
    <t>303217</t>
  </si>
  <si>
    <t>Koleno 87° s revizním otvorem, Ø 80/125 mm</t>
  </si>
  <si>
    <t>303616</t>
  </si>
  <si>
    <t>Trubkové upevnění odkouření (5 ks)</t>
  </si>
  <si>
    <t>731321812</t>
  </si>
  <si>
    <t>Demontáž přetlakového pojišťovacího zařízení nízkotlakých parních kotlů s jednou nádobou obsahu 30 l DN 65</t>
  </si>
  <si>
    <t>https://podminky.urs.cz/item/CS_URS_2024_02/731321812</t>
  </si>
  <si>
    <t>731211.R</t>
  </si>
  <si>
    <t>Doprava plynového kotle a nepřímotopného zásobníku TV</t>
  </si>
  <si>
    <t>731341130</t>
  </si>
  <si>
    <t>Hadice napouštěcí pryžové Ø 16/23</t>
  </si>
  <si>
    <t>https://podminky.urs.cz/item/CS_URS_2024_02/731341130</t>
  </si>
  <si>
    <t>7312.R</t>
  </si>
  <si>
    <t>Topná zkouška + vypouštění a napouštění systému upravenou vodou</t>
  </si>
  <si>
    <t>731251117</t>
  </si>
  <si>
    <t>Oživení kotle, seřízení, vyregulování, zaučení</t>
  </si>
  <si>
    <t>731170000</t>
  </si>
  <si>
    <t>Zednické výpomoce, drážky, průrazy</t>
  </si>
  <si>
    <t>998731202</t>
  </si>
  <si>
    <t>Přesun hmot pro kotelny stanovený procentní sazbou (%) z ceny vodorovná dopravní vzdálenost do 50 m s užitím mechanizace v objektech výšky přes 6 do 12 m</t>
  </si>
  <si>
    <t>https://podminky.urs.cz/item/CS_URS_2024_02/998731202</t>
  </si>
  <si>
    <t>733</t>
  </si>
  <si>
    <t>Rozvody potrubí</t>
  </si>
  <si>
    <t>733222302</t>
  </si>
  <si>
    <t>Potrubí z trubek měděných polotvrdých spojovaných lisováním PN 16, T= +110°C Ø 15/1</t>
  </si>
  <si>
    <t>https://podminky.urs.cz/item/CS_URS_2024_02/733222302</t>
  </si>
  <si>
    <t>733222304</t>
  </si>
  <si>
    <t>Potrubí z trubek měděných polotvrdých spojovaných lisováním PN 16, T= +110°C Ø 22/1</t>
  </si>
  <si>
    <t>https://podminky.urs.cz/item/CS_URS_2024_02/733222304</t>
  </si>
  <si>
    <t>733223304</t>
  </si>
  <si>
    <t>Potrubí z trubek měděných tvrdých spojovaných lisováním PN 16, T= +110°C Ø 28/1,5</t>
  </si>
  <si>
    <t>https://podminky.urs.cz/item/CS_URS_2024_02/733223304</t>
  </si>
  <si>
    <t>723181025</t>
  </si>
  <si>
    <t>Potrubí z měděných trubek tvrdých, spojovaných lisováním Ø 35/1,5</t>
  </si>
  <si>
    <t>https://podminky.urs.cz/item/CS_URS_2024_02/723181025</t>
  </si>
  <si>
    <t>733224222</t>
  </si>
  <si>
    <t>Potrubí z trubek měděných Příplatek k cenám za zhotovení přípojky z trubek měděných Ø 15/1</t>
  </si>
  <si>
    <t>https://podminky.urs.cz/item/CS_URS_2024_02/733224222</t>
  </si>
  <si>
    <t>733291101</t>
  </si>
  <si>
    <t>Zkoušky těsnosti potrubí z trubek měděných Ø do 35/1,5</t>
  </si>
  <si>
    <t>https://podminky.urs.cz/item/CS_URS_2024_02/733291101</t>
  </si>
  <si>
    <t>998733202</t>
  </si>
  <si>
    <t>Přesun hmot pro rozvody potrubí stanovený procentní sazbou z ceny vodorovná dopravní vzdálenost do 50 m základní v objektech výšky přes 6 do 12 m</t>
  </si>
  <si>
    <t>https://podminky.urs.cz/item/CS_URS_2024_02/998733202</t>
  </si>
  <si>
    <t>734</t>
  </si>
  <si>
    <t>Armatury</t>
  </si>
  <si>
    <t>734261234</t>
  </si>
  <si>
    <t>Šroubení topenářské PN 16 do 120°C přímé G 3/4</t>
  </si>
  <si>
    <t>https://podminky.urs.cz/item/CS_URS_2024_02/734261234</t>
  </si>
  <si>
    <t>734261235</t>
  </si>
  <si>
    <t>Šroubení topenářské PN 16 do 120°C přímé G 1</t>
  </si>
  <si>
    <t>https://podminky.urs.cz/item/CS_URS_2024_02/734261235</t>
  </si>
  <si>
    <t>734261418</t>
  </si>
  <si>
    <t>Šroubení regulační radiátorové rohové s vypouštěním G 3/4</t>
  </si>
  <si>
    <t>https://podminky.urs.cz/item/CS_URS_2024_02/734261418</t>
  </si>
  <si>
    <t>734292816</t>
  </si>
  <si>
    <t>Ostatní armatury kulové kohouty PN 42 do 185°C plnoprůtokové vnitřní závit těžká řada G 1 1/4</t>
  </si>
  <si>
    <t>https://podminky.urs.cz/item/CS_URS_2024_02/734292816</t>
  </si>
  <si>
    <t>734291123</t>
  </si>
  <si>
    <t>Ostatní armatury kohouty plnicí a vypouštěcí PN 10 do 90°C G 1/2</t>
  </si>
  <si>
    <t>https://podminky.urs.cz/item/CS_URS_2024_02/734291123</t>
  </si>
  <si>
    <t>734211120</t>
  </si>
  <si>
    <t>Ventily odvzdušňovací závitové automatické PN 14 do 120°C G 1/2</t>
  </si>
  <si>
    <t>KUS</t>
  </si>
  <si>
    <t>https://podminky.urs.cz/item/CS_URS_2024_02/734211120</t>
  </si>
  <si>
    <t>62395</t>
  </si>
  <si>
    <t>Hydro-cyklonový a magnetický filtr DN 25, který umožňuje aplikování ochranné chemie</t>
  </si>
  <si>
    <t>998734202</t>
  </si>
  <si>
    <t>Přesun hmot pro armatury stanovený procentní sazbou (%) z ceny vodorovná dopravní vzdálenost do 50 m základní v objektech výšky přes 6 do 12 m</t>
  </si>
  <si>
    <t>https://podminky.urs.cz/item/CS_URS_2024_02/998734202</t>
  </si>
  <si>
    <t>735</t>
  </si>
  <si>
    <t>Otopná tělesa</t>
  </si>
  <si>
    <t>735160133</t>
  </si>
  <si>
    <t>Otopná tělesa trubková teplovodní na stěnu výšky tělesa 1 500 mm, délky 600 mm</t>
  </si>
  <si>
    <t>https://podminky.urs.cz/item/CS_URS_2024_02/735160133</t>
  </si>
  <si>
    <t>735160143</t>
  </si>
  <si>
    <t>Otopná tělesa trubková teplovodní na stěnu výšky tělesa 1 820 mm, délky 600 mm</t>
  </si>
  <si>
    <t>https://podminky.urs.cz/item/CS_URS_2024_02/735160143</t>
  </si>
  <si>
    <t>735160133.1</t>
  </si>
  <si>
    <t>Trubkové koupelnové těleso 1500/600</t>
  </si>
  <si>
    <t>735160143.1</t>
  </si>
  <si>
    <t>Trubkové koupelnové těleso 1820/600</t>
  </si>
  <si>
    <t>735164512</t>
  </si>
  <si>
    <t>Otopná tělesa trubková montáž těles na stěnu výšky tělesa přes 1500 mm</t>
  </si>
  <si>
    <t>https://podminky.urs.cz/item/CS_URS_2024_02/735164512</t>
  </si>
  <si>
    <t>735160150</t>
  </si>
  <si>
    <t>Topná tyč 200 W s integrovaným regulátorem - chrom</t>
  </si>
  <si>
    <t>735191905</t>
  </si>
  <si>
    <t>Ostatní opravy otopných těles odvzdušnění tělesa</t>
  </si>
  <si>
    <t>https://podminky.urs.cz/item/CS_URS_2024_02/735191905</t>
  </si>
  <si>
    <t>998735201</t>
  </si>
  <si>
    <t>Přesun hmot pro otopná tělesa stanovený procentní sazbou (%) z ceny vodorovná dopravní vzdálenost do 50 m základní v objektech výšky do 6 m</t>
  </si>
  <si>
    <t>https://podminky.urs.cz/item/CS_URS_2024_02/998735201</t>
  </si>
  <si>
    <t>D1</t>
  </si>
  <si>
    <t>Podlahové vytápění</t>
  </si>
  <si>
    <t>735511301</t>
  </si>
  <si>
    <t>Trubka PEX/AL/PEX pro podlahové vytápění 18x2,0</t>
  </si>
  <si>
    <t>735150010</t>
  </si>
  <si>
    <t>Press-spojka (lisovaný spoj) 18/2</t>
  </si>
  <si>
    <t>736110653</t>
  </si>
  <si>
    <t>Trubkové teplovodní podlahové vytápění doplňkové prvky ochranná trubka</t>
  </si>
  <si>
    <t>https://podminky.urs.cz/item/CS_URS_2024_02/736110653</t>
  </si>
  <si>
    <t>735511001</t>
  </si>
  <si>
    <t>Podlahový rozdělovač pro 6 okruhů s průtokoměry, kulovými kohouty, vypouštěním, odvzdušněním</t>
  </si>
  <si>
    <t>735511002</t>
  </si>
  <si>
    <t>Podlahový rozdělovač pro 8 okruhů s průtokoměry, kulovými kohouty, vypouštěním, odvzdušněním</t>
  </si>
  <si>
    <t>735511004</t>
  </si>
  <si>
    <t>Skříň pro zazdění 800 x 680÷730 x 110 ÷ 160 mm</t>
  </si>
  <si>
    <t>735511005</t>
  </si>
  <si>
    <t>Připojovací šroubení rozdělovače</t>
  </si>
  <si>
    <t>735511006</t>
  </si>
  <si>
    <t>Svěrné šroubení se závitem 3/4" pro připojení potrubí 18x2,0 mm na rozdělovač</t>
  </si>
  <si>
    <t>736110652</t>
  </si>
  <si>
    <t>Trubkové teplovodní podlahové vytápění doplňkové prvky okrajový izolační pruh</t>
  </si>
  <si>
    <t>https://podminky.urs.cz/item/CS_URS_2024_02/736110652</t>
  </si>
  <si>
    <t>736110262</t>
  </si>
  <si>
    <t>Trubkové teplovodní podlahové vytápění rozvod v systémové desce systémová deska s tepelnou izolací, výšky 50 až 53 mm</t>
  </si>
  <si>
    <t>https://podminky.urs.cz/item/CS_URS_2024_02/736110262</t>
  </si>
  <si>
    <t>735511143</t>
  </si>
  <si>
    <t>Trubkové teplovodní podlahové vytápění regulační zařízení elektrotermická hlavice</t>
  </si>
  <si>
    <t>https://podminky.urs.cz/item/CS_URS_2024_02/735511143</t>
  </si>
  <si>
    <t>735511142</t>
  </si>
  <si>
    <t>Trubkové teplovodní podlahové vytápění regulační zařízení prostorový termostat programovatelný</t>
  </si>
  <si>
    <t>https://podminky.urs.cz/item/CS_URS_2024_02/735511142</t>
  </si>
  <si>
    <t>735511150</t>
  </si>
  <si>
    <t>Svorkovnice</t>
  </si>
  <si>
    <t>735150980</t>
  </si>
  <si>
    <t>MTZ podlahového topení</t>
  </si>
  <si>
    <t>735-B</t>
  </si>
  <si>
    <t>Demontáže kotlů, potrubí, armatur</t>
  </si>
  <si>
    <t>731200823</t>
  </si>
  <si>
    <t>Demontáž kotlů ocelových na kapalná nebo plynná paliva, o výkonu do 25 kW</t>
  </si>
  <si>
    <t>https://podminky.urs.cz/item/CS_URS_2024_02/731200823</t>
  </si>
  <si>
    <t>733110808</t>
  </si>
  <si>
    <t>Demontáž potrubí z trubek ocelových závitových DN přes 32 do 50</t>
  </si>
  <si>
    <t>https://podminky.urs.cz/item/CS_URS_2024_02/733110808</t>
  </si>
  <si>
    <t>735121810</t>
  </si>
  <si>
    <t>Demontáž otopných těles ocelových článkových</t>
  </si>
  <si>
    <t>https://podminky.urs.cz/item/CS_URS_2024_02/735121810</t>
  </si>
  <si>
    <t>734200824</t>
  </si>
  <si>
    <t>Demontáž armatur závitových se dvěma závity přes 6/4 do G 2</t>
  </si>
  <si>
    <t>https://podminky.urs.cz/item/CS_URS_2024_02/734200824</t>
  </si>
  <si>
    <t>998735202</t>
  </si>
  <si>
    <t>Přesun hmot pro otopná tělesa stanovený procentní sazbou (%) z ceny vodorovná dopravní vzdálenost do 50 m základní v objektech výšky přes 6 do 12 m</t>
  </si>
  <si>
    <t>https://podminky.urs.cz/item/CS_URS_2024_02/998735202</t>
  </si>
  <si>
    <t>04 - Plyn - hlavní</t>
  </si>
  <si>
    <t>723 - Domovní plynovod</t>
  </si>
  <si>
    <t>D1 - Demontáže potrubí, armatur</t>
  </si>
  <si>
    <t>723</t>
  </si>
  <si>
    <t>Domovní plynovod</t>
  </si>
  <si>
    <t>723181011</t>
  </si>
  <si>
    <t>Potrubí z měděných trubek polotvrdých, spojovaných lisováním Ø 15/1</t>
  </si>
  <si>
    <t>https://podminky.urs.cz/item/CS_URS_2024_02/723181011</t>
  </si>
  <si>
    <t>723181013</t>
  </si>
  <si>
    <t>Potrubí z měděných trubek polotvrdých, spojovaných lisováním Ø 22/1</t>
  </si>
  <si>
    <t>https://podminky.urs.cz/item/CS_URS_2024_02/723181013</t>
  </si>
  <si>
    <t>723111204</t>
  </si>
  <si>
    <t>Potrubí z ocelových trubek závitových černých spojovaných svařováním, bezešvých běžných DN 25</t>
  </si>
  <si>
    <t>https://podminky.urs.cz/item/CS_URS_2024_02/723111204</t>
  </si>
  <si>
    <t>723190202</t>
  </si>
  <si>
    <t>Přípojky plynovodní ke strojům a zařízením z trubek ocelových závitových černých spojovaných na závit, bezešvých, běžných DN 15</t>
  </si>
  <si>
    <t>https://podminky.urs.cz/item/CS_URS_2024_02/723190202</t>
  </si>
  <si>
    <t>723190204</t>
  </si>
  <si>
    <t>Přípojky plynovodní ke strojům a zařízením z trubek ocelových závitových černých spojovaných na závit, bezešvých, běžných DN 25</t>
  </si>
  <si>
    <t>https://podminky.urs.cz/item/CS_URS_2024_02/723190204</t>
  </si>
  <si>
    <t>723190109</t>
  </si>
  <si>
    <t>Přípojky plynovodní ke spotřebičům z hadic nerezových vnější/vnitřní závit G 1/2" FM, délky 100 cm</t>
  </si>
  <si>
    <t>https://podminky.urs.cz/item/CS_URS_2024_02/723190109</t>
  </si>
  <si>
    <t>723231162</t>
  </si>
  <si>
    <t>Armatury se dvěma závity kohouty kulové PN 42 do 185°C plnoprůtokové vnitřní závit těžká řada G 1/2"</t>
  </si>
  <si>
    <t>https://podminky.urs.cz/item/CS_URS_2024_02/723231162</t>
  </si>
  <si>
    <t>723234311</t>
  </si>
  <si>
    <t>Armatury se dvěma závity středotlaké regulátory tlaku plynu jednostupňové pro zemní plyn, výkon do 6 m3/hod</t>
  </si>
  <si>
    <t>https://podminky.urs.cz/item/CS_URS_2024_02/723234311</t>
  </si>
  <si>
    <t>723181026</t>
  </si>
  <si>
    <t>Potrubí z měděných trubek tvrdých, spojovaných lisováním Ø 42/1,5</t>
  </si>
  <si>
    <t>https://podminky.urs.cz/item/CS_URS_2024_02/723181026</t>
  </si>
  <si>
    <t>723190251</t>
  </si>
  <si>
    <t>Přípojky plynovodní ke strojům a zařízením z trubek vyvedení a upevnění plynovodních výpustek na potrubí DN 15</t>
  </si>
  <si>
    <t>https://podminky.urs.cz/item/CS_URS_2024_02/723190251</t>
  </si>
  <si>
    <t>723190254</t>
  </si>
  <si>
    <t>Přípojky plynovodní ke strojům a zařízením z trubek vyvedení a upevnění plynovodních výpustek na potrubí přes 25 do DN 50</t>
  </si>
  <si>
    <t>https://podminky.urs.cz/item/CS_URS_2024_02/723190254</t>
  </si>
  <si>
    <t>723241002</t>
  </si>
  <si>
    <t>Revize plynovodu</t>
  </si>
  <si>
    <t>723234351</t>
  </si>
  <si>
    <t>Armatury se dvěma závity středotlaké regulátory tlaku plynu zařízení pro regulátory plynu skříňka</t>
  </si>
  <si>
    <t>https://podminky.urs.cz/item/CS_URS_2024_02/723234351</t>
  </si>
  <si>
    <t>723170000</t>
  </si>
  <si>
    <t>998723202</t>
  </si>
  <si>
    <t>Přesun hmot pro vnitřní plynovod stanovený procentní sazbou (%) z ceny vodorovná dopravní vzdálenost do 50 m základní v objektech výšky přes 6 do 12 m</t>
  </si>
  <si>
    <t>https://podminky.urs.cz/item/CS_URS_2024_02/998723202</t>
  </si>
  <si>
    <t>Demontáže potrubí, armatur</t>
  </si>
  <si>
    <t>723120804</t>
  </si>
  <si>
    <t>Demontáž potrubí svařovaného z ocelových trubek závitových do DN 25</t>
  </si>
  <si>
    <t>https://podminky.urs.cz/item/CS_URS_2024_02/723120804</t>
  </si>
  <si>
    <t>723160804</t>
  </si>
  <si>
    <t>Demontáž přípojek k plynoměrům spojovaných na závit bez ochozu G 1</t>
  </si>
  <si>
    <t>https://podminky.urs.cz/item/CS_URS_2024_02/723160804</t>
  </si>
  <si>
    <t>723160831</t>
  </si>
  <si>
    <t>Demontáž přípojek k plynoměrům rozpěrek G 1</t>
  </si>
  <si>
    <t>https://podminky.urs.cz/item/CS_URS_2024_02/723160831</t>
  </si>
  <si>
    <t>723260801</t>
  </si>
  <si>
    <t>Demontáž plynoměrů maximální průtok Q (m3/hod) do 16 m3/h</t>
  </si>
  <si>
    <t>https://podminky.urs.cz/item/CS_URS_2024_02/723260801</t>
  </si>
  <si>
    <t>05 - ZTI - hlavní</t>
  </si>
  <si>
    <t>721 - Vnitřní kanalizace</t>
  </si>
  <si>
    <t>722 - Vnitřní vodovod</t>
  </si>
  <si>
    <t xml:space="preserve">725 -  Zařizovací předměty</t>
  </si>
  <si>
    <t xml:space="preserve">721-722 -  Demontáže</t>
  </si>
  <si>
    <t>721</t>
  </si>
  <si>
    <t>Vnitřní kanalizace</t>
  </si>
  <si>
    <t>721174041</t>
  </si>
  <si>
    <t>Potrubí z trub polypropylenových připojovací DN 32</t>
  </si>
  <si>
    <t>https://podminky.urs.cz/item/CS_URS_2024_02/721174041</t>
  </si>
  <si>
    <t>722175004</t>
  </si>
  <si>
    <t>Potrubí z plastových trubek z polypropylenu PP-RCT svařovaných polyfúzně D 32 x 4,4</t>
  </si>
  <si>
    <t>https://podminky.urs.cz/item/CS_URS_2024_02/722175004</t>
  </si>
  <si>
    <t>721174042</t>
  </si>
  <si>
    <t>Potrubí z trub polypropylenových připojovací DN 40</t>
  </si>
  <si>
    <t>https://podminky.urs.cz/item/CS_URS_2024_02/721174042</t>
  </si>
  <si>
    <t>721174043</t>
  </si>
  <si>
    <t>Potrubí z trub polypropylenových připojovací DN 50</t>
  </si>
  <si>
    <t>https://podminky.urs.cz/item/CS_URS_2024_02/721174043</t>
  </si>
  <si>
    <t>721174044</t>
  </si>
  <si>
    <t>Potrubí z trub polypropylenových připojovací DN 75</t>
  </si>
  <si>
    <t>https://podminky.urs.cz/item/CS_URS_2024_02/721174044</t>
  </si>
  <si>
    <t>721174045</t>
  </si>
  <si>
    <t>Potrubí z trub polypropylenových připojovací DN 110</t>
  </si>
  <si>
    <t>https://podminky.urs.cz/item/CS_URS_2024_02/721174045</t>
  </si>
  <si>
    <t>721175211</t>
  </si>
  <si>
    <t>Plastové potrubí odhlučněné třívrstvé odpadní (svislé) DN 75</t>
  </si>
  <si>
    <t>https://podminky.urs.cz/item/CS_URS_2024_02/721175211</t>
  </si>
  <si>
    <t>721175212</t>
  </si>
  <si>
    <t>Plastové potrubí odhlučněné třívrstvé odpadní (svislé) DN 110</t>
  </si>
  <si>
    <t>https://podminky.urs.cz/item/CS_URS_2024_02/721175212</t>
  </si>
  <si>
    <t>721173401</t>
  </si>
  <si>
    <t>Potrubí z trub PVC SN4 svodné (ležaté) DN 110</t>
  </si>
  <si>
    <t>https://podminky.urs.cz/item/CS_URS_2024_02/721173401</t>
  </si>
  <si>
    <t>721173402</t>
  </si>
  <si>
    <t>Potrubí z trub PVC SN4 svodné (ležaté) DN 125</t>
  </si>
  <si>
    <t>https://podminky.urs.cz/item/CS_URS_2024_02/721173402</t>
  </si>
  <si>
    <t>721194103</t>
  </si>
  <si>
    <t>Vyměření přípojek na potrubí vyvedení a upevnění odpadních výpustek DN 32</t>
  </si>
  <si>
    <t>https://podminky.urs.cz/item/CS_URS_2024_02/721194103</t>
  </si>
  <si>
    <t>721194104</t>
  </si>
  <si>
    <t>Vyměření přípojek na potrubí vyvedení a upevnění odpadních výpustek DN 40</t>
  </si>
  <si>
    <t>https://podminky.urs.cz/item/CS_URS_2024_02/721194104</t>
  </si>
  <si>
    <t>721194105</t>
  </si>
  <si>
    <t>Vyměření přípojek na potrubí vyvedení a upevnění odpadních výpustek DN 50</t>
  </si>
  <si>
    <t>https://podminky.urs.cz/item/CS_URS_2024_02/721194105</t>
  </si>
  <si>
    <t>721194109</t>
  </si>
  <si>
    <t>Vyměření přípojek na potrubí vyvedení a upevnění odpadních výpustek DN 110</t>
  </si>
  <si>
    <t>https://podminky.urs.cz/item/CS_URS_2024_02/721194109</t>
  </si>
  <si>
    <t>721311132</t>
  </si>
  <si>
    <t>Přečerpávací jednotka pro odvod a neutralizaci kondenzátu z kotle</t>
  </si>
  <si>
    <t>721310000</t>
  </si>
  <si>
    <t>Přivdzušňovací ventil podomítkový DN 50/75 mm</t>
  </si>
  <si>
    <t>721212122</t>
  </si>
  <si>
    <t>Odtokové sprchové žlaby se zápachovou uzávěrkou a krycím roštem délky 750 mm</t>
  </si>
  <si>
    <t>https://podminky.urs.cz/item/CS_URS_2024_02/721212122</t>
  </si>
  <si>
    <t>721219128</t>
  </si>
  <si>
    <t>Odtokové sprchové žlaby montáž odtokových sprchových žlabů ostatních typů délky do 1050 mm</t>
  </si>
  <si>
    <t>https://podminky.urs.cz/item/CS_URS_2024_02/721219128</t>
  </si>
  <si>
    <t>721226510</t>
  </si>
  <si>
    <t>Příprava pro pračku a sušičku - podomítková instalační sada+kompletačná sada pro dva spotřebiče</t>
  </si>
  <si>
    <t>721311130</t>
  </si>
  <si>
    <t>Kalich pro úkapy se zápachovou uzávěrkou</t>
  </si>
  <si>
    <t>721242115</t>
  </si>
  <si>
    <t>Lapače střešních splavenin polypropylenové (PP) s kulovým kloubem na odtoku DN 110</t>
  </si>
  <si>
    <t>https://podminky.urs.cz/item/CS_URS_2024_02/721242115</t>
  </si>
  <si>
    <t>721290112</t>
  </si>
  <si>
    <t>Zkouška těsnosti kanalizace v objektech vodou DN 150 nebo DN 200</t>
  </si>
  <si>
    <t>https://podminky.urs.cz/item/CS_URS_2024_02/721290112</t>
  </si>
  <si>
    <t>721170000</t>
  </si>
  <si>
    <t>998721202</t>
  </si>
  <si>
    <t>Přesun hmot pro vnitřní kanalizaci stanovený procentní sazbou (%) z ceny vodorovná dopravní vzdálenost do 50 m základní v objektech výšky přes 6 do 12 m</t>
  </si>
  <si>
    <t>https://podminky.urs.cz/item/CS_URS_2024_02/998721202</t>
  </si>
  <si>
    <t>722</t>
  </si>
  <si>
    <t>Vnitřní vodovod</t>
  </si>
  <si>
    <t>722175002</t>
  </si>
  <si>
    <t>Potrubí z plastových trubek z polypropylenu PP-RCT svařovaných polyfúzně D 20 x 2,8</t>
  </si>
  <si>
    <t>https://podminky.urs.cz/item/CS_URS_2024_02/722175002</t>
  </si>
  <si>
    <t>722175003</t>
  </si>
  <si>
    <t>Potrubí z plastových trubek z polypropylenu PP-RCT svařovaných polyfúzně D 25 x 3,5</t>
  </si>
  <si>
    <t>https://podminky.urs.cz/item/CS_URS_2024_02/722175003</t>
  </si>
  <si>
    <t>722175004.1</t>
  </si>
  <si>
    <t>Potrubí vodovodní PP-RCT vyztužené čedičovým vláknem d 32*4,4</t>
  </si>
  <si>
    <t>722175005</t>
  </si>
  <si>
    <t>Potrubí z plastových trubek z polypropylenu PP-RCT svařovaných polyfúzně D 40 x 5,5</t>
  </si>
  <si>
    <t>https://podminky.urs.cz/item/CS_URS_2024_02/722175005</t>
  </si>
  <si>
    <t>722181241</t>
  </si>
  <si>
    <t>Ochrana potrubí termoizolačními trubicemi z pěnového polyetylenu PE přilepenými v příčných a podélných spojích, tloušťky izolace přes 13 do 20 mm, vnitřního průměru izolace DN do 22 mm</t>
  </si>
  <si>
    <t>https://podminky.urs.cz/item/CS_URS_2024_02/722181241</t>
  </si>
  <si>
    <t>722181242</t>
  </si>
  <si>
    <t>Ochrana potrubí termoizolačními trubicemi z pěnového polyetylenu PE přilepenými v příčných a podélných spojích, tloušťky izolace přes 13 do 20 mm, vnitřního průměru izolace DN přes 22 do 45 mm</t>
  </si>
  <si>
    <t>https://podminky.urs.cz/item/CS_URS_2024_02/722181242</t>
  </si>
  <si>
    <t>722190401</t>
  </si>
  <si>
    <t>Zřízení přípojek na potrubí vyvedení a upevnění výpustek do DN 25</t>
  </si>
  <si>
    <t>https://podminky.urs.cz/item/CS_URS_2024_02/722190401</t>
  </si>
  <si>
    <t>722230102</t>
  </si>
  <si>
    <t>Armatury se dvěma závity ventily přímé G 3/4"</t>
  </si>
  <si>
    <t>https://podminky.urs.cz/item/CS_URS_2024_02/722230102</t>
  </si>
  <si>
    <t>722230103</t>
  </si>
  <si>
    <t>Armatury se dvěma závity ventily přímé G 1"</t>
  </si>
  <si>
    <t>https://podminky.urs.cz/item/CS_URS_2024_02/722230103</t>
  </si>
  <si>
    <t>722231074</t>
  </si>
  <si>
    <t>Armatury se dvěma závity ventily zpětné mosazné PN 10 do 110°C G 1"</t>
  </si>
  <si>
    <t>https://podminky.urs.cz/item/CS_URS_2024_02/722231074</t>
  </si>
  <si>
    <t>722231221</t>
  </si>
  <si>
    <t>Armatury se dvěma závity ventily pojistné k bojleru mosazné PN 6 do 100°C G 1/2"</t>
  </si>
  <si>
    <t>https://podminky.urs.cz/item/CS_URS_2024_02/722231221</t>
  </si>
  <si>
    <t>722220111</t>
  </si>
  <si>
    <t>Armatury s jedním závitem nástěnky pro výtokový ventil G 1/2"</t>
  </si>
  <si>
    <t>https://podminky.urs.cz/item/CS_URS_2024_02/722220111</t>
  </si>
  <si>
    <t>722220121</t>
  </si>
  <si>
    <t>Armatury s jedním závitem nástěnky pro baterii G 1/2"</t>
  </si>
  <si>
    <t>pár</t>
  </si>
  <si>
    <t>https://podminky.urs.cz/item/CS_URS_2024_02/722220121</t>
  </si>
  <si>
    <t>722224152</t>
  </si>
  <si>
    <t>Armatury s jedním závitem ventily kulové zahradní uzávěry PN 15 do 120° C G 1/2" - 3/4"</t>
  </si>
  <si>
    <t>https://podminky.urs.cz/item/CS_URS_2024_02/722224152</t>
  </si>
  <si>
    <t>722230100</t>
  </si>
  <si>
    <t>Napouštěcí ventil pro uzavřené otopné soustavy Js 1/2"</t>
  </si>
  <si>
    <t>732421201</t>
  </si>
  <si>
    <t>Čerpadla teplovodní mokroběžná závitová cirkulační pro TUV (elektronicky řízená) PN 10, do 80°C DN přípojky/dopravní výška H (m) - čerpací výkon Q (m3/h) DN 15 / do 0,9 m / 0,35 m3/h</t>
  </si>
  <si>
    <t>https://podminky.urs.cz/item/CS_URS_2024_02/732421201</t>
  </si>
  <si>
    <t>722224115</t>
  </si>
  <si>
    <t>Armatury s jedním závitem kohouty plnicí a vypouštěcí PN 10 G 1/2"</t>
  </si>
  <si>
    <t>https://podminky.urs.cz/item/CS_URS_2024_02/722224115</t>
  </si>
  <si>
    <t>722290226</t>
  </si>
  <si>
    <t>Zkoušky, proplach a desinfekce vodovodního potrubí zkoušky těsnosti vodovodního potrubí závitového do DN 50</t>
  </si>
  <si>
    <t>https://podminky.urs.cz/item/CS_URS_2024_02/722290226</t>
  </si>
  <si>
    <t>722290234</t>
  </si>
  <si>
    <t>Zkoušky, proplach a desinfekce vodovodního potrubí proplach a desinfekce vodovodního potrubí do DN 80</t>
  </si>
  <si>
    <t>https://podminky.urs.cz/item/CS_URS_2024_02/722290234</t>
  </si>
  <si>
    <t>722170000</t>
  </si>
  <si>
    <t>998722202</t>
  </si>
  <si>
    <t>Přesun hmot pro vnitřní vodovod stanovený procentní sazbou (%) z ceny vodorovná dopravní vzdálenost do 50 m základní v objektech výšky přes 6 do 12 m</t>
  </si>
  <si>
    <t>https://podminky.urs.cz/item/CS_URS_2024_02/998722202</t>
  </si>
  <si>
    <t xml:space="preserve"> Zařizovací předměty</t>
  </si>
  <si>
    <t>725112022</t>
  </si>
  <si>
    <t>Zařízení záchodů klozety keramické závěsné na nosné stěny s hlubokým splachováním odpad vodorovný</t>
  </si>
  <si>
    <t>https://podminky.urs.cz/item/CS_URS_2024_02/725112022</t>
  </si>
  <si>
    <t>726111031</t>
  </si>
  <si>
    <t>Předstěnové instalační systémy pro zazdění do masivních zděných konstrukcí pro závěsné klozety ovládání zepředu, stavební výška 1080 mm</t>
  </si>
  <si>
    <t>https://podminky.urs.cz/item/CS_URS_2024_02/726111031</t>
  </si>
  <si>
    <t>725119125</t>
  </si>
  <si>
    <t>Zařízení záchodů montáž klozetových mís závěsných na nosné stěny</t>
  </si>
  <si>
    <t>https://podminky.urs.cz/item/CS_URS_2024_02/725119125</t>
  </si>
  <si>
    <t>725211603</t>
  </si>
  <si>
    <t>Umyvadla keramická bílá bez výtokových armatur připevněná na stěnu šrouby bez sloupu nebo krytu na sifon, šířka umyvadla 600 mm</t>
  </si>
  <si>
    <t>https://podminky.urs.cz/item/CS_URS_2024_02/725211603</t>
  </si>
  <si>
    <t>725211681</t>
  </si>
  <si>
    <t>Umyvadla keramická bílá bez výtokových armatur připevněná na stěnu šrouby zdravotní, šířka umyvadla 640 mm</t>
  </si>
  <si>
    <t>https://podminky.urs.cz/item/CS_URS_2024_02/725211681</t>
  </si>
  <si>
    <t>725822613</t>
  </si>
  <si>
    <t>Baterie umyvadlové stojánkové pákové s výpustí</t>
  </si>
  <si>
    <t>https://podminky.urs.cz/item/CS_URS_2024_02/725822613</t>
  </si>
  <si>
    <t>725822610</t>
  </si>
  <si>
    <t>Baterie umyvadlová stojánková páková s výpustí - pro tělesně postižené</t>
  </si>
  <si>
    <t>725219102</t>
  </si>
  <si>
    <t>Umyvadla montáž umyvadel ostatních typů na šrouby</t>
  </si>
  <si>
    <t>https://podminky.urs.cz/item/CS_URS_2024_02/725219102</t>
  </si>
  <si>
    <t>725829131</t>
  </si>
  <si>
    <t>Baterie umyvadlové montáž ostatních typů stojánkových G 1/2"</t>
  </si>
  <si>
    <t>https://podminky.urs.cz/item/CS_URS_2024_02/725829131</t>
  </si>
  <si>
    <t>725861312</t>
  </si>
  <si>
    <t>Zápachové uzávěrky zařizovacích předmětů pro umyvadla podomítkové DN 40/50</t>
  </si>
  <si>
    <t>https://podminky.urs.cz/item/CS_URS_2024_02/725861312</t>
  </si>
  <si>
    <t>725311121</t>
  </si>
  <si>
    <t>Dřezy bez výtokových armatur jednoduché se zápachovou uzávěrkou nerezové s odkapávací plochou 560x480 mm a miskou</t>
  </si>
  <si>
    <t>https://podminky.urs.cz/item/CS_URS_2024_02/725311121</t>
  </si>
  <si>
    <t>725821311</t>
  </si>
  <si>
    <t>Baterie dřezové nástěnné pákové s otáčivým kulatým ústím a délkou ramínka 200 mm</t>
  </si>
  <si>
    <t>https://podminky.urs.cz/item/CS_URS_2024_02/725821311</t>
  </si>
  <si>
    <t>725319111</t>
  </si>
  <si>
    <t>Dřezy bez výtokových armatur montáž dřezů ostatních typů</t>
  </si>
  <si>
    <t>https://podminky.urs.cz/item/CS_URS_2024_02/725319111</t>
  </si>
  <si>
    <t>725241111</t>
  </si>
  <si>
    <t>Sprchové vaničky akrylátové čtvercové 800x800 mm</t>
  </si>
  <si>
    <t>https://podminky.urs.cz/item/CS_URS_2024_02/725241111</t>
  </si>
  <si>
    <t>725241127</t>
  </si>
  <si>
    <t>Sprchové vaničky akrylátové obdélníkové 1200x800 mm</t>
  </si>
  <si>
    <t>https://podminky.urs.cz/item/CS_URS_2024_02/725241127</t>
  </si>
  <si>
    <t>725241901</t>
  </si>
  <si>
    <t>Sprchové vaničky montáž sprchových vaniček</t>
  </si>
  <si>
    <t>https://podminky.urs.cz/item/CS_URS_2024_02/725241901</t>
  </si>
  <si>
    <t>725841354</t>
  </si>
  <si>
    <t>Baterie sprchové automatické s termostatickým ventilem a sprchovou růžicí</t>
  </si>
  <si>
    <t>https://podminky.urs.cz/item/CS_URS_2024_02/725841354</t>
  </si>
  <si>
    <t>725244622</t>
  </si>
  <si>
    <t>Sprchové dveře a zástěny zástěny sprchové rohové čtvercové/obdélníkové polorámové skleněné tl. 6 mm dveře otvíravé jednokřídlové, vstup z čela, na vaničku 800x800 mm</t>
  </si>
  <si>
    <t>https://podminky.urs.cz/item/CS_URS_2024_02/725244622</t>
  </si>
  <si>
    <t>725244313</t>
  </si>
  <si>
    <t>Sprchové dveře a zástěny zástěny sprchové do niky rámové se skleněnou výplní tl. 4 a 5 mm dveře posuvné jednodílné, na vaničku šířky 1200 mm</t>
  </si>
  <si>
    <t>https://podminky.urs.cz/item/CS_URS_2024_02/725244313</t>
  </si>
  <si>
    <t>725244313.1</t>
  </si>
  <si>
    <t>Zástěna sprchová pro sprchové stání s nerezovým žlabem</t>
  </si>
  <si>
    <t>725244907</t>
  </si>
  <si>
    <t>Sprchové dveře a zástěny montáž sprchové zástěny rohové (kout)</t>
  </si>
  <si>
    <t>https://podminky.urs.cz/item/CS_URS_2024_02/725244907</t>
  </si>
  <si>
    <t>725331110</t>
  </si>
  <si>
    <t>Plastová výlevka nástěnná s roštem a zápachovou uzávěrkou</t>
  </si>
  <si>
    <t>725339111</t>
  </si>
  <si>
    <t>Výlevky montáž výlevky</t>
  </si>
  <si>
    <t>https://podminky.urs.cz/item/CS_URS_2024_02/725339111</t>
  </si>
  <si>
    <t>725800000</t>
  </si>
  <si>
    <t>Prodloužení G 1/2x50</t>
  </si>
  <si>
    <t>725800001</t>
  </si>
  <si>
    <t>Prodloužení G 1/2x100</t>
  </si>
  <si>
    <t>725813111</t>
  </si>
  <si>
    <t>Ventily rohové bez připojovací trubičky nebo flexi hadičky G 1/2"</t>
  </si>
  <si>
    <t>https://podminky.urs.cz/item/CS_URS_2024_02/725813111</t>
  </si>
  <si>
    <t>721-722</t>
  </si>
  <si>
    <t xml:space="preserve"> Demontáže</t>
  </si>
  <si>
    <t>721171809</t>
  </si>
  <si>
    <t>Demontáž potrubí z novodurových trub odpadních nebo připojovacích přes 114 do D 160</t>
  </si>
  <si>
    <t>https://podminky.urs.cz/item/CS_URS_2024_02/721171809</t>
  </si>
  <si>
    <t>722130801</t>
  </si>
  <si>
    <t>Demontáž potrubí z ocelových trubek pozinkovaných závitových do DN 25</t>
  </si>
  <si>
    <t>https://podminky.urs.cz/item/CS_URS_2024_02/722130801</t>
  </si>
  <si>
    <t>725530823</t>
  </si>
  <si>
    <t>Demontáž elektrických zásobníkových ohřívačů vody tlakových od 50 do 200 l</t>
  </si>
  <si>
    <t>https://podminky.urs.cz/item/CS_URS_2024_02/725530823</t>
  </si>
  <si>
    <t>725110811</t>
  </si>
  <si>
    <t>Demontáž klozetů splachovacíchch s nádrží nebo tlakovým splachovačem</t>
  </si>
  <si>
    <t>https://podminky.urs.cz/item/CS_URS_2024_02/725110811</t>
  </si>
  <si>
    <t>725210821</t>
  </si>
  <si>
    <t>Demontáž umyvadel bez výtokových armatur umyvadel</t>
  </si>
  <si>
    <t>https://podminky.urs.cz/item/CS_URS_2024_02/725210821</t>
  </si>
  <si>
    <t>725220842</t>
  </si>
  <si>
    <t>Demontáž van ocelových volně stojících</t>
  </si>
  <si>
    <t>https://podminky.urs.cz/item/CS_URS_2024_02/725220842</t>
  </si>
  <si>
    <t>725310823</t>
  </si>
  <si>
    <t>Demontáž dřezů jednodílných bez výtokových armatur vestavěných v kuchyňských sestavách</t>
  </si>
  <si>
    <t>https://podminky.urs.cz/item/CS_URS_2024_02/725310823</t>
  </si>
  <si>
    <t>722220861</t>
  </si>
  <si>
    <t>Demontáž armatur závitových se dvěma závity do G 3/4</t>
  </si>
  <si>
    <t>https://podminky.urs.cz/item/CS_URS_2024_02/722220861</t>
  </si>
  <si>
    <t>725810811</t>
  </si>
  <si>
    <t>Demontáž výtokových ventilů nástěnných</t>
  </si>
  <si>
    <t>https://podminky.urs.cz/item/CS_URS_2024_02/725810811</t>
  </si>
  <si>
    <t>997013212</t>
  </si>
  <si>
    <t>Vnitrostaveništní doprava suti a vybouraných hmot vodorovně do 50 m s naložením ručně pro budovy a haly výšky přes 6 do 9 m</t>
  </si>
  <si>
    <t>https://podminky.urs.cz/item/CS_URS_2024_02/997013212</t>
  </si>
  <si>
    <t>06 - Venkovní kanalizace - hlavní</t>
  </si>
  <si>
    <t>800-1 - Zemní práce</t>
  </si>
  <si>
    <t>827-1 A01 - Zřízení konstrukcí pro kanalizaci</t>
  </si>
  <si>
    <t>827-1 A03 - Venkovní kanalizace a přípojka</t>
  </si>
  <si>
    <t>800-1</t>
  </si>
  <si>
    <t>132251702</t>
  </si>
  <si>
    <t>Hloubení rýh š do 800 mm v hornině třídy těžitelnosti I skupiny 3 objem do 50 m3 pro LTM</t>
  </si>
  <si>
    <t>M3</t>
  </si>
  <si>
    <t>132201109</t>
  </si>
  <si>
    <t>PŘÍPL ZA LEPIVOST TŘ. 3</t>
  </si>
  <si>
    <t>161151103</t>
  </si>
  <si>
    <t>SVISLÉ PŘEMÍST VÝKOPKU TŘ.4 2,5M</t>
  </si>
  <si>
    <t>162751117</t>
  </si>
  <si>
    <t>Vodorovné přemístění přes 9 000 do 10000 m výkopku/sypaniny z horniny třídy těžitelnosti I skupiny 1 až 3</t>
  </si>
  <si>
    <t>Nakládání výkopku z hornin třídy těžitelnosti I skupiny 1 až 3 ručně</t>
  </si>
  <si>
    <t>166111101</t>
  </si>
  <si>
    <t>PŘEHOZENÍ VÝKOPKU TŘ. 3</t>
  </si>
  <si>
    <t>171152111</t>
  </si>
  <si>
    <t>NÁSYPY SOUDR.HUT 103PS</t>
  </si>
  <si>
    <t>171111104</t>
  </si>
  <si>
    <t>ULOŽENI SYPANINY</t>
  </si>
  <si>
    <t>174111101</t>
  </si>
  <si>
    <t>POPLATEK ZA ULŽENÍ STAVEBNÍHO ODPADU - SKLÁDKOVNÉ</t>
  </si>
  <si>
    <t>174111101.1</t>
  </si>
  <si>
    <t>Zásyp šachet, rýh nebo kolem objektů sypaninou se zhutněním ručně</t>
  </si>
  <si>
    <t>175112101</t>
  </si>
  <si>
    <t>OBSYP POTR BEZ PROHOZ SYPANINY - PÍSEK</t>
  </si>
  <si>
    <t>451573111</t>
  </si>
  <si>
    <t>Lože pod potrubí</t>
  </si>
  <si>
    <t>827-1 A01</t>
  </si>
  <si>
    <t>Zřízení konstrukcí pro kanalizaci</t>
  </si>
  <si>
    <t>894812255</t>
  </si>
  <si>
    <t>Revizní a čistící šachta z PP DN 425 - poklop pro šachtu plastový pachotěsný s madlem</t>
  </si>
  <si>
    <t>894812262</t>
  </si>
  <si>
    <t>Revizní a čistící šachta z PP DN 425 - poklop litinový plný do teleskopické trubky pro třídu zatížení D400</t>
  </si>
  <si>
    <t>894812231</t>
  </si>
  <si>
    <t>Revizní a čistící šachta z PP DN 425 - šachtová roura korugovaná bez hrdla světlé hloubky 1500 mm</t>
  </si>
  <si>
    <t>894812201</t>
  </si>
  <si>
    <t>Revizní a čistící šachta z PP šachtové dno DN 425/150 průtočné</t>
  </si>
  <si>
    <t>894411110</t>
  </si>
  <si>
    <t>MTZ kanalizační plastové šachty DN 425</t>
  </si>
  <si>
    <t>827-1 A03</t>
  </si>
  <si>
    <t>Venkovní kanalizace a přípojka</t>
  </si>
  <si>
    <t>871273120</t>
  </si>
  <si>
    <t>Montáž potrubí ve výkopu DN 125 SN 4</t>
  </si>
  <si>
    <t>871315221</t>
  </si>
  <si>
    <t>Potrubí kanalizační KG-Systém SN 4 DN 125</t>
  </si>
  <si>
    <t>06,1 - Kanalizační přípojka - nezpůsobilý</t>
  </si>
  <si>
    <t>119001422</t>
  </si>
  <si>
    <t>DOČASNÉ ZAJIŠTĚNÍ PODZEMNÍCH VEDENÍ</t>
  </si>
  <si>
    <t>130001101</t>
  </si>
  <si>
    <t>PŘÍPL. ZTÍŽENÍ VYKOP VEDENÍ PODZEMNÍ</t>
  </si>
  <si>
    <t>132201101</t>
  </si>
  <si>
    <t>JÁMA NAPOJENÍ 1,0x2,0 m hloubka 3,7 m</t>
  </si>
  <si>
    <t>151201102</t>
  </si>
  <si>
    <t>Zřízení zátažného pažení a rozepření stěn rýh</t>
  </si>
  <si>
    <t>M2</t>
  </si>
  <si>
    <t>151201112</t>
  </si>
  <si>
    <t>Odstranění zátažného pažení a rozepření stěn rýh</t>
  </si>
  <si>
    <t>POPLATEK ZA ULOŽENÍ STAVEBNÍHO ODPADU - SKLÁDKOVNÉ</t>
  </si>
  <si>
    <t>Lože pod potrubí z písku</t>
  </si>
  <si>
    <t>919735114</t>
  </si>
  <si>
    <t>ŘEZÁNÍ ASFALTU V TL. 15CM</t>
  </si>
  <si>
    <t>167111101.1</t>
  </si>
  <si>
    <t>ODVOZ ASFALTU NA SKLÁDKU A ULOŽENÍ</t>
  </si>
  <si>
    <t>T</t>
  </si>
  <si>
    <t>572341113</t>
  </si>
  <si>
    <t>Vyspravení krytu komunikací po překopech pl přes 15 m2 asfalt betonem ACO (AB) tl do 150 mm</t>
  </si>
  <si>
    <t>176202100</t>
  </si>
  <si>
    <t>VYTYČENÍ INŽENÝRSKÝCH SÍTÍ</t>
  </si>
  <si>
    <t>SOU</t>
  </si>
  <si>
    <t>176202101</t>
  </si>
  <si>
    <t>ZKOUŠKA HUTNĚNÍ</t>
  </si>
  <si>
    <t>877315120</t>
  </si>
  <si>
    <t>Sedlová odbočka na betonové potrubí DN 150</t>
  </si>
  <si>
    <t>877315124</t>
  </si>
  <si>
    <t>Montáž navrtávacího sedla pro potrubí plastové plnostěnné přípojka DN 150</t>
  </si>
  <si>
    <t>871313121</t>
  </si>
  <si>
    <t>Montáž potrubí ve výkopu DN 160 SN 8</t>
  </si>
  <si>
    <t>871313120</t>
  </si>
  <si>
    <t>Potrubí kanalizační KG-Systém SN 8 DN 160</t>
  </si>
  <si>
    <t>07 - Silnoproud - hlavní</t>
  </si>
  <si>
    <t>VC 7/32 - Rozvaděče RC1.1, RB1.1, RB2.1, RB3.1, RB3.2</t>
  </si>
  <si>
    <t>Materiály - Materiály Silno,Blesko</t>
  </si>
  <si>
    <t xml:space="preserve">    D3 - BLESKOSVOD</t>
  </si>
  <si>
    <t xml:space="preserve">    D2 - SILNOPROUD</t>
  </si>
  <si>
    <t>210000000</t>
  </si>
  <si>
    <t>demontáže</t>
  </si>
  <si>
    <t>h</t>
  </si>
  <si>
    <t>210000001</t>
  </si>
  <si>
    <t>elektromontáže</t>
  </si>
  <si>
    <t>VC 7/32</t>
  </si>
  <si>
    <t>Rozvaděče RC1.1, RB1.1, RB2.1, RB3.1, RB3.2</t>
  </si>
  <si>
    <t>A-0104-0</t>
  </si>
  <si>
    <t>plechová rozvodnice pod omítku 72M, 808x488x130 mm, IP30</t>
  </si>
  <si>
    <t>ks</t>
  </si>
  <si>
    <t>B-1501-1</t>
  </si>
  <si>
    <t>připojení jednožil. vodiče do 60A</t>
  </si>
  <si>
    <t>B-1524-1</t>
  </si>
  <si>
    <t>propojovací lišta 63A 3 pólová</t>
  </si>
  <si>
    <t>B-9000-1</t>
  </si>
  <si>
    <t>propojení pomocných obvodů</t>
  </si>
  <si>
    <t>B-9010-1</t>
  </si>
  <si>
    <t>technologicky složité zapojení</t>
  </si>
  <si>
    <t>B-9030-1</t>
  </si>
  <si>
    <t>drobný spojovací materiál</t>
  </si>
  <si>
    <t>C-0104-1</t>
  </si>
  <si>
    <t>vypinač 100/3 na lištu</t>
  </si>
  <si>
    <t>E-0001-1</t>
  </si>
  <si>
    <t>jistič B6/1</t>
  </si>
  <si>
    <t>E-0003-1</t>
  </si>
  <si>
    <t>jistič B16/1</t>
  </si>
  <si>
    <t>E-0022-1</t>
  </si>
  <si>
    <t>jistič B16/3</t>
  </si>
  <si>
    <t>E-0023-1</t>
  </si>
  <si>
    <t>jistič B20/3</t>
  </si>
  <si>
    <t>E-0068-1</t>
  </si>
  <si>
    <t>proudový chránič 25/4/0,03</t>
  </si>
  <si>
    <t>E-0076-1</t>
  </si>
  <si>
    <t>jistič s proudovým chráničem 10/1N/0,03</t>
  </si>
  <si>
    <t>E-0090-1</t>
  </si>
  <si>
    <t>svodič přepětí SPD 1+2, zapojení3+0</t>
  </si>
  <si>
    <t>H-0920-1</t>
  </si>
  <si>
    <t>relé paměťové na lištu</t>
  </si>
  <si>
    <t>E-0091-1</t>
  </si>
  <si>
    <t>svodič přepětí T2-280/4</t>
  </si>
  <si>
    <t>S-0102-1</t>
  </si>
  <si>
    <t>svorkovnice N- 15p modrá</t>
  </si>
  <si>
    <t>S-0103-1</t>
  </si>
  <si>
    <t>svorkovnice PE- 15p zelená</t>
  </si>
  <si>
    <t>Materiály</t>
  </si>
  <si>
    <t>Materiály Silno,Blesko</t>
  </si>
  <si>
    <t>D3</t>
  </si>
  <si>
    <t>BLESKOSVOD</t>
  </si>
  <si>
    <t>90302</t>
  </si>
  <si>
    <t>pásek pozinkovaný 30x4 mm</t>
  </si>
  <si>
    <t>258</t>
  </si>
  <si>
    <t>90311</t>
  </si>
  <si>
    <t>vodič pozinkovaný o 10 mm (0,62 kg/m)</t>
  </si>
  <si>
    <t>260</t>
  </si>
  <si>
    <t>90313</t>
  </si>
  <si>
    <t>vodič hliníkový o 8 mm</t>
  </si>
  <si>
    <t>262</t>
  </si>
  <si>
    <t>90314</t>
  </si>
  <si>
    <t>vodič hliníkový s izolací bezhalogen.</t>
  </si>
  <si>
    <t>264</t>
  </si>
  <si>
    <t>90341</t>
  </si>
  <si>
    <t>podpěra do zdi 200mm</t>
  </si>
  <si>
    <t>266</t>
  </si>
  <si>
    <t>90349</t>
  </si>
  <si>
    <t>podpěra na hřeben</t>
  </si>
  <si>
    <t>268</t>
  </si>
  <si>
    <t>90356</t>
  </si>
  <si>
    <t>podpěra na svah</t>
  </si>
  <si>
    <t>270</t>
  </si>
  <si>
    <t>90360</t>
  </si>
  <si>
    <t>ochranná stříška</t>
  </si>
  <si>
    <t>272</t>
  </si>
  <si>
    <t>90368</t>
  </si>
  <si>
    <t>ochranná trubka 1,7 zinek</t>
  </si>
  <si>
    <t>274</t>
  </si>
  <si>
    <t>90369</t>
  </si>
  <si>
    <t>držák ochranné trubky do zdiva</t>
  </si>
  <si>
    <t>276</t>
  </si>
  <si>
    <t>90380</t>
  </si>
  <si>
    <t>svorka spojovací</t>
  </si>
  <si>
    <t>278</t>
  </si>
  <si>
    <t>90381</t>
  </si>
  <si>
    <t>svorka křížová</t>
  </si>
  <si>
    <t>280</t>
  </si>
  <si>
    <t>90383</t>
  </si>
  <si>
    <t>svorka okapová</t>
  </si>
  <si>
    <t>282</t>
  </si>
  <si>
    <t>90384</t>
  </si>
  <si>
    <t>svorka zkušební</t>
  </si>
  <si>
    <t>284</t>
  </si>
  <si>
    <t>90386</t>
  </si>
  <si>
    <t>svorka pro spojení dvou pásků</t>
  </si>
  <si>
    <t>286</t>
  </si>
  <si>
    <t>90387</t>
  </si>
  <si>
    <t>svorka pro spojení pásku a kulatiny</t>
  </si>
  <si>
    <t>288</t>
  </si>
  <si>
    <t>90390</t>
  </si>
  <si>
    <t>svorka pro připojení jímací tyče 20mm</t>
  </si>
  <si>
    <t>290</t>
  </si>
  <si>
    <t>90415</t>
  </si>
  <si>
    <t>označovací štítek z umělé hmoty</t>
  </si>
  <si>
    <t>292</t>
  </si>
  <si>
    <t>90426</t>
  </si>
  <si>
    <t>jímací tyč 1m se závitem do dřeva</t>
  </si>
  <si>
    <t>294</t>
  </si>
  <si>
    <t>D2</t>
  </si>
  <si>
    <t>SILNOPROUD</t>
  </si>
  <si>
    <t>00053</t>
  </si>
  <si>
    <t>krabice zapuštěná 255x205x68 mm</t>
  </si>
  <si>
    <t>00060</t>
  </si>
  <si>
    <t>krabice instalační pod omítku o 68 mm</t>
  </si>
  <si>
    <t>00062</t>
  </si>
  <si>
    <t>krabice odbočná pod omítku s víčkem</t>
  </si>
  <si>
    <t>00072</t>
  </si>
  <si>
    <t>krabice šedá na povrch prázdná IP54 75x75x35mm</t>
  </si>
  <si>
    <t>00253</t>
  </si>
  <si>
    <t>trubka elektroinstalační tuhá o 30 mm šedá</t>
  </si>
  <si>
    <t>00255</t>
  </si>
  <si>
    <t>lišta vkládací 20x25 vč. víka 2m</t>
  </si>
  <si>
    <t>00260</t>
  </si>
  <si>
    <t>lišta vkládací 60x40 vč. víka 2m</t>
  </si>
  <si>
    <t>00600</t>
  </si>
  <si>
    <t>kabel s Cu jádrem 2Ax1.5mm2</t>
  </si>
  <si>
    <t>00602</t>
  </si>
  <si>
    <t>kabel s Cu jádrem 3Ax1.5mm2</t>
  </si>
  <si>
    <t>00604</t>
  </si>
  <si>
    <t>kabel s Cu jádrem 3Cx1.5mm2</t>
  </si>
  <si>
    <t>00606</t>
  </si>
  <si>
    <t>kabel s Cu jádrem 5Cx1.5mm2</t>
  </si>
  <si>
    <t>00624</t>
  </si>
  <si>
    <t>kabel s Cu jádrem 3Cx2,5mm2</t>
  </si>
  <si>
    <t>00626</t>
  </si>
  <si>
    <t>kabel s Cu jádrem 5Cx2.5mm2</t>
  </si>
  <si>
    <t>00644</t>
  </si>
  <si>
    <t>kabel s Cu jádrem 5Cx4mm2</t>
  </si>
  <si>
    <t>00662</t>
  </si>
  <si>
    <t>kabel s Cu jádrem 5Cx16mm2</t>
  </si>
  <si>
    <t>00663</t>
  </si>
  <si>
    <t>kabel s Cu jádrem 5Cx25mm2</t>
  </si>
  <si>
    <t>00792</t>
  </si>
  <si>
    <t>slaněný vodič s Cu jádrem 4mm2 zelenožlutý</t>
  </si>
  <si>
    <t>00793</t>
  </si>
  <si>
    <t>slaněný vodič s Cu jádrem 6mm2 zelenožlutý</t>
  </si>
  <si>
    <t>00794</t>
  </si>
  <si>
    <t>slaněný vodič s Cu jádrem 10mm2 zelenožlutý</t>
  </si>
  <si>
    <t>00796</t>
  </si>
  <si>
    <t>slaněný vodič s Cu jádrem 25mm2 zelenožlutý</t>
  </si>
  <si>
    <t>00802</t>
  </si>
  <si>
    <t>protahovací vodič s Cu jádrem 1 mm2</t>
  </si>
  <si>
    <t>01062</t>
  </si>
  <si>
    <t>hmoždinka o 10 mm</t>
  </si>
  <si>
    <t>01081</t>
  </si>
  <si>
    <t>hmoždinka 6x40 + vrut</t>
  </si>
  <si>
    <t>01513</t>
  </si>
  <si>
    <t>sporáková kombinace s krytem a instalační krabicí pod omítku</t>
  </si>
  <si>
    <t>01530</t>
  </si>
  <si>
    <t>vypínač jednopólový bílý pod omítku komplet</t>
  </si>
  <si>
    <t>01531</t>
  </si>
  <si>
    <t>vypínač dvojpólový bílý pod omítku komplet</t>
  </si>
  <si>
    <t>01533</t>
  </si>
  <si>
    <t>přepínač střídavý bílý pod omítku komplet</t>
  </si>
  <si>
    <t>01550</t>
  </si>
  <si>
    <t>tlačítko bílé pod omítku komplet</t>
  </si>
  <si>
    <t>01615</t>
  </si>
  <si>
    <t>spínač jednopólový bílý na povrch IP44</t>
  </si>
  <si>
    <t>01624</t>
  </si>
  <si>
    <t>časový spínač do instalační krabice</t>
  </si>
  <si>
    <t>01703</t>
  </si>
  <si>
    <t>kabelová chránička červená o 75/61 mm do země</t>
  </si>
  <si>
    <t>05002</t>
  </si>
  <si>
    <t>"A" svítidlo LED průmyslové stropní 1200x75x25 mm, 36W, 3100lm, 4000K, IP20</t>
  </si>
  <si>
    <t>05012</t>
  </si>
  <si>
    <t>"B" svítidlo LED kulaté přisazené o 265 mm s nouzovým modulem, 18W, 2100lm, 4300K, IP65</t>
  </si>
  <si>
    <t>05017</t>
  </si>
  <si>
    <t>"C" svítidlo LED kulaté přisazené 260x140 mm, LED žárovka 10W, 4000K, IP44</t>
  </si>
  <si>
    <t>05027</t>
  </si>
  <si>
    <t>"D" svítidlo LED kulaté přisazené o 220 mm, 18W, 1550lm, 4000K, IP54</t>
  </si>
  <si>
    <t>05034</t>
  </si>
  <si>
    <t>"E" svítidlo LED pod kuchyňskou linku s vypínačem 4W, 400lm, 4000K, IP20</t>
  </si>
  <si>
    <t>05060</t>
  </si>
  <si>
    <t>"F" svítidlo LED kancelářské s mřížkou 44W, 4000lm, 4000K, IP20</t>
  </si>
  <si>
    <t>05101</t>
  </si>
  <si>
    <t>"G" svítidlo LED bílé, kulaté, přisazení o 220 mm s pohybovým čidlem, 18W, 1550lm, 4000K, IP54</t>
  </si>
  <si>
    <t>05188</t>
  </si>
  <si>
    <t>"H" svítidlo LED kulaté přisazené o 600 mm, 50W, 5000lm, 3000-6500K, IP20 s dálkovým ovládáním</t>
  </si>
  <si>
    <t>05203</t>
  </si>
  <si>
    <t>"N" svítidlo LED nouzové 3W, 140lm, 7500K, IP65, 3 hodiny</t>
  </si>
  <si>
    <t>05238</t>
  </si>
  <si>
    <t>"N1" svítidlo LED nouzové stropní 3W, 140lm, 6000K, IP20, 3 hodiny</t>
  </si>
  <si>
    <t>234</t>
  </si>
  <si>
    <t>07020</t>
  </si>
  <si>
    <t>svorkovnice hlavního pospojení 7x25</t>
  </si>
  <si>
    <t>236</t>
  </si>
  <si>
    <t>07040</t>
  </si>
  <si>
    <t>svorka 4x1,5</t>
  </si>
  <si>
    <t>238</t>
  </si>
  <si>
    <t>07044</t>
  </si>
  <si>
    <t>svorka 3x2,5</t>
  </si>
  <si>
    <t>240</t>
  </si>
  <si>
    <t>08038</t>
  </si>
  <si>
    <t>sada pro nouzovou signalizaci</t>
  </si>
  <si>
    <t>242</t>
  </si>
  <si>
    <t>09041</t>
  </si>
  <si>
    <t>zásuvka bílá na povrch IP44</t>
  </si>
  <si>
    <t>244</t>
  </si>
  <si>
    <t>09050</t>
  </si>
  <si>
    <t>zásuvka nástěnná 5x16A IP44</t>
  </si>
  <si>
    <t>246</t>
  </si>
  <si>
    <t>09101</t>
  </si>
  <si>
    <t>zásuvka dvojitá bílá pod omítku komplet</t>
  </si>
  <si>
    <t>248</t>
  </si>
  <si>
    <t>09111</t>
  </si>
  <si>
    <t>zásuvka dvojitá bílá pod omítku s přepěťovou ochranou komplet</t>
  </si>
  <si>
    <t>250</t>
  </si>
  <si>
    <t>11200</t>
  </si>
  <si>
    <t>sádra stavební</t>
  </si>
  <si>
    <t>kg</t>
  </si>
  <si>
    <t>252</t>
  </si>
  <si>
    <t>20703</t>
  </si>
  <si>
    <t>rozvaděč elektroměrový zapuštěný s jedním elektroměrem vč. jističe 3x40A a 1x6A</t>
  </si>
  <si>
    <t>254</t>
  </si>
  <si>
    <t>21110</t>
  </si>
  <si>
    <t>čistý kopaný písek</t>
  </si>
  <si>
    <t>256</t>
  </si>
  <si>
    <t>Pol8</t>
  </si>
  <si>
    <t>Úprava stávajícího rozvaděče</t>
  </si>
  <si>
    <t>hod.</t>
  </si>
  <si>
    <t>296</t>
  </si>
  <si>
    <t>Pol9</t>
  </si>
  <si>
    <t>Úklid pracoviště</t>
  </si>
  <si>
    <t>298</t>
  </si>
  <si>
    <t>Pol10</t>
  </si>
  <si>
    <t>Revize elektro</t>
  </si>
  <si>
    <t>300</t>
  </si>
  <si>
    <t>Pol11</t>
  </si>
  <si>
    <t>Pomocné a přípravné práce</t>
  </si>
  <si>
    <t>302</t>
  </si>
  <si>
    <t>Pol12</t>
  </si>
  <si>
    <t>Kontrola obvodů</t>
  </si>
  <si>
    <t>304</t>
  </si>
  <si>
    <t>Pol13</t>
  </si>
  <si>
    <t>Vyhledání napojovacích bodů</t>
  </si>
  <si>
    <t>306</t>
  </si>
  <si>
    <t>Pol14</t>
  </si>
  <si>
    <t>Přepojování</t>
  </si>
  <si>
    <t>308</t>
  </si>
  <si>
    <t>08 - Slaboproud - hlavní</t>
  </si>
  <si>
    <t>Pol1</t>
  </si>
  <si>
    <t>Drátěný kabelový žlab 100/50mm, včetně spojek a stropního závěsu</t>
  </si>
  <si>
    <t>Pol2</t>
  </si>
  <si>
    <t>Kabelová příchytka svazková GRIP 30</t>
  </si>
  <si>
    <t>Pol3</t>
  </si>
  <si>
    <t>Trubka ohebná instalační 2336</t>
  </si>
  <si>
    <t>Pol4</t>
  </si>
  <si>
    <t>Trubka ohebná instalační 2323</t>
  </si>
  <si>
    <t>Pol5</t>
  </si>
  <si>
    <t>Kopoflex 50, dvouplášťová</t>
  </si>
  <si>
    <t>Pol6</t>
  </si>
  <si>
    <t>Nízkooběrový elektronický zámek (součástí dveří)</t>
  </si>
  <si>
    <t>Pol7</t>
  </si>
  <si>
    <t>IP interkom venkovní, video + hlas. 4 tlačítka, dle specifikace v TZ, včetně montážní krabice a stříšky</t>
  </si>
  <si>
    <t>Pol15</t>
  </si>
  <si>
    <t>IP video telefon platforma Android</t>
  </si>
  <si>
    <t>Pol16</t>
  </si>
  <si>
    <t>IP audiotelefon</t>
  </si>
  <si>
    <t>Pol17</t>
  </si>
  <si>
    <t>Přístupový WiFi AP, dle technické specifikace v TZ, stopní držák</t>
  </si>
  <si>
    <t>Pol18</t>
  </si>
  <si>
    <t>Sada pro nouzovou signalizaci WC</t>
  </si>
  <si>
    <t>Pol19</t>
  </si>
  <si>
    <t>Autonomní detektor kouře</t>
  </si>
  <si>
    <t>Pol20</t>
  </si>
  <si>
    <t>Datový zásuvka 2xRJ45 CAT 6a</t>
  </si>
  <si>
    <t>Pol21</t>
  </si>
  <si>
    <t>Televizní zásuvka TV+R+SAT</t>
  </si>
  <si>
    <t>Pol22</t>
  </si>
  <si>
    <t>Parapetní kanál PK 170x70</t>
  </si>
  <si>
    <t>Pol23</t>
  </si>
  <si>
    <t>Datový kabel UTP CAT 6A</t>
  </si>
  <si>
    <t>Pol24</t>
  </si>
  <si>
    <t>Kabel TV, Koax</t>
  </si>
  <si>
    <t>Pol25</t>
  </si>
  <si>
    <t>Patch cord kabel 0,5m CAT6a</t>
  </si>
  <si>
    <t>Pol26</t>
  </si>
  <si>
    <t>Kabel pro připojení zámku SYKFY 3x2x0,5</t>
  </si>
  <si>
    <t>Pol27</t>
  </si>
  <si>
    <t>IP kamera 4Mpix, IR 30m DOME dle specifikace v TZ</t>
  </si>
  <si>
    <t>Pol28</t>
  </si>
  <si>
    <t>Soket pod IP kameru</t>
  </si>
  <si>
    <t>Pol29</t>
  </si>
  <si>
    <t>Rozvaděč RACK 60x60cm 21U</t>
  </si>
  <si>
    <t>Pol30</t>
  </si>
  <si>
    <t>Vyvazovací panel do RACKu</t>
  </si>
  <si>
    <t>Pol31</t>
  </si>
  <si>
    <t>Napájecí panel 8x 230V, přepěťová ochrana pro RACK</t>
  </si>
  <si>
    <t>Pol32</t>
  </si>
  <si>
    <t>Patch panel 24 port CAT 6a, včetně ukončení vodičů</t>
  </si>
  <si>
    <t>Pol33</t>
  </si>
  <si>
    <t>Switch POE 24 port, konfigurovatelný, 1GBit</t>
  </si>
  <si>
    <t>Pol34</t>
  </si>
  <si>
    <t>Switch 24 port, konfigurovatelný, 1GBit</t>
  </si>
  <si>
    <t>Pol35</t>
  </si>
  <si>
    <t>Záložní zdroj USP do RACKU dle specifikace TZ</t>
  </si>
  <si>
    <t>Pol36</t>
  </si>
  <si>
    <t>Krabice instalační pod omítku</t>
  </si>
  <si>
    <t>Pol37</t>
  </si>
  <si>
    <t>Krabice protahovací s víčkem</t>
  </si>
  <si>
    <t>Pol38</t>
  </si>
  <si>
    <t>NVR-nahrávací zařízení pro 4 kamery, včetně 2x2TB HDD</t>
  </si>
  <si>
    <t>Pol39</t>
  </si>
  <si>
    <t>Aktivní rozbočovač TV signálu</t>
  </si>
  <si>
    <t>Pol40</t>
  </si>
  <si>
    <t>Antenní stožár, včetně přijímače TV signálu</t>
  </si>
  <si>
    <t>Pol41</t>
  </si>
  <si>
    <t>Certifikované měření kabeláže</t>
  </si>
  <si>
    <t>Pol42</t>
  </si>
  <si>
    <t>Ukončení metalické kabeláže v RACKU</t>
  </si>
  <si>
    <t>Pol43</t>
  </si>
  <si>
    <t>Nastavení a oživení IP telefonů</t>
  </si>
  <si>
    <t>Pol44</t>
  </si>
  <si>
    <t>Nastavení a oživení EKV, přidělení přístupových práv</t>
  </si>
  <si>
    <t>Pol45</t>
  </si>
  <si>
    <t>Nastavení a oživení AP WiFi</t>
  </si>
  <si>
    <t>Pol46</t>
  </si>
  <si>
    <t>Koordinace se stavbou a ostatními prof.</t>
  </si>
  <si>
    <t>Pol47</t>
  </si>
  <si>
    <t>Úklid stavby</t>
  </si>
  <si>
    <t>Pol48</t>
  </si>
  <si>
    <t>Průraz zdí</t>
  </si>
  <si>
    <t>Pol49</t>
  </si>
  <si>
    <t>Stavební přípomoce, sekání, drážkování</t>
  </si>
  <si>
    <t>Pol50</t>
  </si>
  <si>
    <t>Výchozí revize SLP</t>
  </si>
  <si>
    <t>Pol51</t>
  </si>
  <si>
    <t>Uvedení do provozu</t>
  </si>
  <si>
    <t>soub</t>
  </si>
  <si>
    <t>VRN - VRN - vedlejší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</si>
  <si>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</si>
  <si>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</si>
  <si>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</si>
  <si>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</si>
  <si>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</si>
  <si>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VRN9 - Ostatní náklady</t>
  </si>
  <si>
    <t>Vedlejší rozpočtové náklady</t>
  </si>
  <si>
    <t>VRN1</t>
  </si>
  <si>
    <t>Průzkumné, geodetické a projektové práce</t>
  </si>
  <si>
    <t>010001000</t>
  </si>
  <si>
    <t>1024</t>
  </si>
  <si>
    <t>-1544863992</t>
  </si>
  <si>
    <t>https://podminky.urs.cz/item/CS_URS_2024_01/010001000</t>
  </si>
  <si>
    <t>013254000</t>
  </si>
  <si>
    <t>Dokumentace skutečného provedení stavby</t>
  </si>
  <si>
    <t>1547273908</t>
  </si>
  <si>
    <t>https://podminky.urs.cz/item/CS_URS_2024_01/013254000</t>
  </si>
  <si>
    <t>VRN2</t>
  </si>
  <si>
    <t>Příprava staveniště</t>
  </si>
  <si>
    <t>020001000</t>
  </si>
  <si>
    <t>-345378696</t>
  </si>
  <si>
    <t>https://podminky.urs.cz/item/CS_URS_2024_01/020001000</t>
  </si>
  <si>
    <t>VRN3</t>
  </si>
  <si>
    <t>Zařízení staveniště</t>
  </si>
  <si>
    <t>030001000</t>
  </si>
  <si>
    <t>284371440</t>
  </si>
  <si>
    <t>https://podminky.urs.cz/item/CS_URS_2024_01/030001000</t>
  </si>
  <si>
    <t>032002000</t>
  </si>
  <si>
    <t>Vybavení staveniště</t>
  </si>
  <si>
    <t>-344689825</t>
  </si>
  <si>
    <t>https://podminky.urs.cz/item/CS_URS_2024_01/032002000</t>
  </si>
  <si>
    <t>032103000</t>
  </si>
  <si>
    <t>Náklady na stavební buňky, úpravu stávajících objektů</t>
  </si>
  <si>
    <t>měsíc</t>
  </si>
  <si>
    <t>-1638303634</t>
  </si>
  <si>
    <t>https://podminky.urs.cz/item/CS_URS_2024_02/032103000</t>
  </si>
  <si>
    <t xml:space="preserve">1 x stavební dvojbuňku vč. WC pro provoz objednatele, TDS, AD a koordinátora BOZP; </t>
  </si>
  <si>
    <t>Buňka bude vybavena elektřinou, vytápěním a chlazením, osvětlením, barevnou tiskárnou A4, 1x velký stůl pro min 10 osob, 10x židle,</t>
  </si>
  <si>
    <t>min 2x skříň s policemi, 1x věšák na kabáty a odpadkový koš, připojení k internetu. Součástí vybavení bude kávovar a lednice.</t>
  </si>
  <si>
    <t>Tato kancelář bude ve formě stavební buňky, okna a dveře budou zajištěny uzamykatelnou bezpečnostní mříží.</t>
  </si>
  <si>
    <t>032903000</t>
  </si>
  <si>
    <t>Náklady na provoz a údržbu vybavení staveniště</t>
  </si>
  <si>
    <t>-1893966557</t>
  </si>
  <si>
    <t>https://podminky.urs.cz/item/CS_URS_2024_02/032903000</t>
  </si>
  <si>
    <t>033002000</t>
  </si>
  <si>
    <t>Připojení staveniště na inženýrské sítě</t>
  </si>
  <si>
    <t>-117146681</t>
  </si>
  <si>
    <t>https://podminky.urs.cz/item/CS_URS_2024_01/033002000</t>
  </si>
  <si>
    <t>034103000</t>
  </si>
  <si>
    <t>Oplocení staveniště</t>
  </si>
  <si>
    <t>954044962</t>
  </si>
  <si>
    <t>https://podminky.urs.cz/item/CS_URS_2024_01/034103000</t>
  </si>
  <si>
    <t>VRN4</t>
  </si>
  <si>
    <t>Inženýrská činnost</t>
  </si>
  <si>
    <t>040001000</t>
  </si>
  <si>
    <t>258678479</t>
  </si>
  <si>
    <t>https://podminky.urs.cz/item/CS_URS_2024_01/040001000</t>
  </si>
  <si>
    <t>043002000</t>
  </si>
  <si>
    <t>Zkoušky a ostatní měření</t>
  </si>
  <si>
    <t>-1634155208</t>
  </si>
  <si>
    <t>https://podminky.urs.cz/item/CS_URS_2024_02/043002000</t>
  </si>
  <si>
    <t>VRN9</t>
  </si>
  <si>
    <t>Ostatní náklady</t>
  </si>
  <si>
    <t>0001R</t>
  </si>
  <si>
    <t>Publicitní pamětní deska</t>
  </si>
  <si>
    <t>-785505</t>
  </si>
  <si>
    <t>0002R</t>
  </si>
  <si>
    <t>Dočasný billboard - doporučení euroformát 5100x2400mm</t>
  </si>
  <si>
    <t>458329513</t>
  </si>
  <si>
    <t>"od zahájení realizace projektu min. rozměr 2100x2200mm" 1</t>
  </si>
  <si>
    <t>SEZNAM FIGUR</t>
  </si>
  <si>
    <t>Výměra</t>
  </si>
  <si>
    <t>Použití figury:</t>
  </si>
  <si>
    <t>Bourání potěrů cementových nebo pískocementových tl do 50 mm pl do 4 m2</t>
  </si>
  <si>
    <t>Demontáž záklopů stropů z hrubých prken tl do 32 mm</t>
  </si>
  <si>
    <t>Bourání podkladů pod dlažby nebo mazanin betonových nebo z litého asfaltu tl do 100 mm pl přes 4 m2</t>
  </si>
  <si>
    <t>Odstranění násypů pod podlahami mezi trámy tl do 200 mm pl přes 2 m2</t>
  </si>
  <si>
    <t>Otlučení (osekání) vnitřní vápenné nebo vápenocementové omítky stropů rákosových v rozsahu přes 50 do 100 %</t>
  </si>
  <si>
    <t>Demontáž lepených povlakových podlah s podložkou ručně</t>
  </si>
  <si>
    <t>Bourání podlah z cihel kladených na plocho pl přes 1 m2</t>
  </si>
  <si>
    <t>Odstranění tepelné izolace podlah lepené z vláknitých materiálů suchých tl do 100 mm</t>
  </si>
  <si>
    <t>Skladba podlah DP2</t>
  </si>
  <si>
    <t>Bourání potěrů cementových nebo pískocementových tl do 50 mm pl přes 4 m2</t>
  </si>
  <si>
    <t>Odstranění izolace proti zemní vlhkosti vodorovné</t>
  </si>
  <si>
    <t>Bourání základů ze ŽB</t>
  </si>
  <si>
    <t>Bourání podkladů pod dlažby betonových s potěrem nebo teracem tl do 100 mm pl přes 4 m2</t>
  </si>
  <si>
    <t>Příplatek k broušení stávajících betonových podlah za každý další 1 mm úběru</t>
  </si>
  <si>
    <t>Oškrabání malby v místnostech v do 3,80 m</t>
  </si>
  <si>
    <t>Rozmývání podkladu po oškrabání malby v místnostech v do 3,80 m</t>
  </si>
  <si>
    <t>53,36</t>
  </si>
  <si>
    <t>Montáž kontaktního zateplení vnějších podhledů lepením a mechanickým kotvením polystyrénových desek do betonu nebo zdiva tl přes 160 do 200 mm</t>
  </si>
  <si>
    <t>Penetrační silikátový nátěr vnějších pastovitých tenkovrstvých omítek stěn</t>
  </si>
  <si>
    <t>Tenkovrstvá silikátová zatíraná omítka zrnitost 2,0 mm vnějších stěn</t>
  </si>
  <si>
    <t>Montáž lešení řadového trubkového lehkého s podlahami zatížení do 200 kg/m2 š od 0,6 do 0,9 m v přes 10 do 25 m</t>
  </si>
  <si>
    <t>Příplatek k lešení řadovému trubkovému lehkému s podlahami do 200 kg/m2 š od 0,6 do 0,9 m v přes 10 do 25 m za každý den použití</t>
  </si>
  <si>
    <t>Demontáž lešení řadového trubkového lehkého s podlahami zatížení do 200 kg/m2 š od 0,6 do 0,9 m v přes 10 do 25 m</t>
  </si>
  <si>
    <t>Montáž ochranné sítě z textilie z umělých vláken</t>
  </si>
  <si>
    <t>Příplatek k ochranné síti za každý den použití</t>
  </si>
  <si>
    <t>Demontáž ochranné sítě z textilie z umělých vláken</t>
  </si>
  <si>
    <t>Lešení pomocné pro objekty pozemních staveb s lešeňovou podlahou v do 1,9 m zatížení do 150 kg/m2</t>
  </si>
  <si>
    <t>Dovoz a odvoz lešení řadového do 10 km včetně naložení a složení</t>
  </si>
  <si>
    <t>Příplatek k ceně dovozu a odvozu lešení řadového ZKD 10 km přes 10 km</t>
  </si>
  <si>
    <t>Zatření spár vápennou maltou vnitřních stropů z cihel</t>
  </si>
  <si>
    <t>Cementový samonivelační potěr ze suchých směsí tl přes 5 do 10 mm</t>
  </si>
  <si>
    <t>Penetrační epoxidový nátěr podlahy na podklad z čerstvého betonu</t>
  </si>
  <si>
    <t>Krycí epoxidový průmyslový nátěr podlahy</t>
  </si>
  <si>
    <t>Uzavírací epoxidový transparentní nátěr podlahy</t>
  </si>
  <si>
    <t>Penetrační disperzní nátěr vnitřních stěn nanášený ručně</t>
  </si>
  <si>
    <t>Vápenocementová omítka štuková dvouvrstvá vnitřních stěn nanášená ručně</t>
  </si>
  <si>
    <t>Mazanina tl přes 50 do 80 mm z betonu prostého bez zvýšených nároků na prostředí tř. C 16/20</t>
  </si>
  <si>
    <t>SDK podhled deska 1xDF 12,5 bez izolace dvouvrstvá spodní kce profil CD+UD REI do 90</t>
  </si>
  <si>
    <t>Příplatek k podlahám z přírodního litého teraca za plochu do 5 m2</t>
  </si>
  <si>
    <t>Vysátí podlahy před provedením litého teraca</t>
  </si>
  <si>
    <t>Penetrační nátěr podlahy před provedením litého teraca</t>
  </si>
  <si>
    <t>Montáž pohltivých desek na sraz volně stropů a stěn</t>
  </si>
  <si>
    <t>Provedení izolace proti zemní vlhkosti pásy přitavením vodorovné NAIP</t>
  </si>
  <si>
    <t>Broušení betonového podkladu povlakových podlah</t>
  </si>
  <si>
    <t>Podsyp pod základové konstrukce se zhutněním z netříděné štěrkodrtě</t>
  </si>
  <si>
    <t>Základové desky ze ŽB bez zvýšených nároků na prostředí tř. C 25/30</t>
  </si>
  <si>
    <t>Výztuž základových desek svařovanými sítěmi Kari</t>
  </si>
  <si>
    <t>Montáž izolace tepelné podlah volně kladenými rohožemi, pásy, dílci, deskami 1 vrstva</t>
  </si>
  <si>
    <t>Vysátí podkladu povlakových podlah</t>
  </si>
  <si>
    <t>Vodou ředitelná penetrace savého podkladu povlakových podlah</t>
  </si>
  <si>
    <t>Stěrka podlahová nivelační pro vyrovnání podkladu povlakových podlah pevnosti 30 MPa tl přes 3 do 5 mm</t>
  </si>
  <si>
    <t>Lepení lamel a čtverců z vinylu standardním lepidlem</t>
  </si>
  <si>
    <t>Základní čištění nově položených podlahovin vysátím a setřením vlhkým mopem</t>
  </si>
  <si>
    <t>Montáž izolace tepelné spodem stropů nastřelením rohoží, pásů, dílců, desek</t>
  </si>
  <si>
    <t>Cementový samonivelační potěr ze suchých směsí tl přes 15 do 20 mm</t>
  </si>
  <si>
    <t>Broušení podkladu pod povlakové povrchy stěn</t>
  </si>
  <si>
    <t>Vodou ředitelná penetrace savého podkladu pod povlakové povrchy stěn</t>
  </si>
  <si>
    <t>Dvousložková penetrace podkladu pod povlakové povrchy proti vlhkosti stěn</t>
  </si>
  <si>
    <t>Lepení pásů z PVC na stěnu výšky do 2,0 m</t>
  </si>
  <si>
    <t>Oprášení (ometení ) podkladu v místnostech v do 3,80 m</t>
  </si>
  <si>
    <t>Penetrační akrylátový nátěr vnějších mozaikových tenkovrstvých omítek stěn</t>
  </si>
  <si>
    <t>Tenkovrstvá akrylátová mozaiková střednězrnná omítka vnějších stěn</t>
  </si>
  <si>
    <t>Zatření spár vápennou maltou vnitřních stěn z cihel</t>
  </si>
  <si>
    <t>Penetrační disperzní nátěr vnitřních stropů nanášený ručně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</si>
</sst>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342" TargetMode="External" /><Relationship Id="rId2" Type="http://schemas.openxmlformats.org/officeDocument/2006/relationships/hyperlink" Target="https://podminky.urs.cz/item/CS_URS_2024_02/113154514" TargetMode="External" /><Relationship Id="rId3" Type="http://schemas.openxmlformats.org/officeDocument/2006/relationships/hyperlink" Target="https://podminky.urs.cz/item/CS_URS_2024_02/122151101" TargetMode="External" /><Relationship Id="rId4" Type="http://schemas.openxmlformats.org/officeDocument/2006/relationships/hyperlink" Target="https://podminky.urs.cz/item/CS_URS_2024_02/162251102" TargetMode="External" /><Relationship Id="rId5" Type="http://schemas.openxmlformats.org/officeDocument/2006/relationships/hyperlink" Target="https://podminky.urs.cz/item/CS_URS_2024_02/167111101" TargetMode="External" /><Relationship Id="rId6" Type="http://schemas.openxmlformats.org/officeDocument/2006/relationships/hyperlink" Target="https://podminky.urs.cz/item/CS_URS_2024_02/167111121" TargetMode="External" /><Relationship Id="rId7" Type="http://schemas.openxmlformats.org/officeDocument/2006/relationships/hyperlink" Target="https://podminky.urs.cz/item/CS_URS_2024_02/171251201" TargetMode="External" /><Relationship Id="rId8" Type="http://schemas.openxmlformats.org/officeDocument/2006/relationships/hyperlink" Target="https://podminky.urs.cz/item/CS_URS_2024_02/175151201" TargetMode="External" /><Relationship Id="rId9" Type="http://schemas.openxmlformats.org/officeDocument/2006/relationships/hyperlink" Target="https://podminky.urs.cz/item/CS_URS_2024_02/564831011" TargetMode="External" /><Relationship Id="rId10" Type="http://schemas.openxmlformats.org/officeDocument/2006/relationships/hyperlink" Target="https://podminky.urs.cz/item/CS_URS_2024_02/577155111" TargetMode="External" /><Relationship Id="rId11" Type="http://schemas.openxmlformats.org/officeDocument/2006/relationships/hyperlink" Target="https://podminky.urs.cz/item/CS_URS_2024_02/961055111" TargetMode="External" /><Relationship Id="rId12" Type="http://schemas.openxmlformats.org/officeDocument/2006/relationships/hyperlink" Target="https://podminky.urs.cz/item/CS_URS_2024_02/962031132" TargetMode="External" /><Relationship Id="rId13" Type="http://schemas.openxmlformats.org/officeDocument/2006/relationships/hyperlink" Target="https://podminky.urs.cz/item/CS_URS_2024_02/962031133" TargetMode="External" /><Relationship Id="rId14" Type="http://schemas.openxmlformats.org/officeDocument/2006/relationships/hyperlink" Target="https://podminky.urs.cz/item/CS_URS_2024_02/962032231" TargetMode="External" /><Relationship Id="rId15" Type="http://schemas.openxmlformats.org/officeDocument/2006/relationships/hyperlink" Target="https://podminky.urs.cz/item/CS_URS_2024_02/965031131" TargetMode="External" /><Relationship Id="rId16" Type="http://schemas.openxmlformats.org/officeDocument/2006/relationships/hyperlink" Target="https://podminky.urs.cz/item/CS_URS_2024_02/965042141" TargetMode="External" /><Relationship Id="rId17" Type="http://schemas.openxmlformats.org/officeDocument/2006/relationships/hyperlink" Target="https://podminky.urs.cz/item/CS_URS_2024_02/965043341" TargetMode="External" /><Relationship Id="rId18" Type="http://schemas.openxmlformats.org/officeDocument/2006/relationships/hyperlink" Target="https://podminky.urs.cz/item/CS_URS_2024_02/965045112" TargetMode="External" /><Relationship Id="rId19" Type="http://schemas.openxmlformats.org/officeDocument/2006/relationships/hyperlink" Target="https://podminky.urs.cz/item/CS_URS_2024_02/965045113" TargetMode="External" /><Relationship Id="rId20" Type="http://schemas.openxmlformats.org/officeDocument/2006/relationships/hyperlink" Target="https://podminky.urs.cz/item/CS_URS_2024_02/965046111" TargetMode="External" /><Relationship Id="rId21" Type="http://schemas.openxmlformats.org/officeDocument/2006/relationships/hyperlink" Target="https://podminky.urs.cz/item/CS_URS_2024_02/965046119" TargetMode="External" /><Relationship Id="rId22" Type="http://schemas.openxmlformats.org/officeDocument/2006/relationships/hyperlink" Target="https://podminky.urs.cz/item/CS_URS_2024_02/965083122" TargetMode="External" /><Relationship Id="rId23" Type="http://schemas.openxmlformats.org/officeDocument/2006/relationships/hyperlink" Target="https://podminky.urs.cz/item/CS_URS_2024_02/968072455" TargetMode="External" /><Relationship Id="rId24" Type="http://schemas.openxmlformats.org/officeDocument/2006/relationships/hyperlink" Target="https://podminky.urs.cz/item/CS_URS_2024_02/968082015" TargetMode="External" /><Relationship Id="rId25" Type="http://schemas.openxmlformats.org/officeDocument/2006/relationships/hyperlink" Target="https://podminky.urs.cz/item/CS_URS_2024_02/968082017" TargetMode="External" /><Relationship Id="rId26" Type="http://schemas.openxmlformats.org/officeDocument/2006/relationships/hyperlink" Target="https://podminky.urs.cz/item/CS_URS_2024_02/973031325" TargetMode="External" /><Relationship Id="rId27" Type="http://schemas.openxmlformats.org/officeDocument/2006/relationships/hyperlink" Target="https://podminky.urs.cz/item/CS_URS_2024_02/978011191" TargetMode="External" /><Relationship Id="rId28" Type="http://schemas.openxmlformats.org/officeDocument/2006/relationships/hyperlink" Target="https://podminky.urs.cz/item/CS_URS_2024_02/978012191" TargetMode="External" /><Relationship Id="rId29" Type="http://schemas.openxmlformats.org/officeDocument/2006/relationships/hyperlink" Target="https://podminky.urs.cz/item/CS_URS_2024_02/978013191" TargetMode="External" /><Relationship Id="rId30" Type="http://schemas.openxmlformats.org/officeDocument/2006/relationships/hyperlink" Target="https://podminky.urs.cz/item/CS_URS_2024_02/997013153" TargetMode="External" /><Relationship Id="rId31" Type="http://schemas.openxmlformats.org/officeDocument/2006/relationships/hyperlink" Target="https://podminky.urs.cz/item/CS_URS_2024_02/997013501" TargetMode="External" /><Relationship Id="rId32" Type="http://schemas.openxmlformats.org/officeDocument/2006/relationships/hyperlink" Target="https://podminky.urs.cz/item/CS_URS_2024_02/997013509" TargetMode="External" /><Relationship Id="rId33" Type="http://schemas.openxmlformats.org/officeDocument/2006/relationships/hyperlink" Target="https://podminky.urs.cz/item/CS_URS_2024_02/997013609" TargetMode="External" /><Relationship Id="rId34" Type="http://schemas.openxmlformats.org/officeDocument/2006/relationships/hyperlink" Target="https://podminky.urs.cz/item/CS_URS_2024_02/997013811" TargetMode="External" /><Relationship Id="rId35" Type="http://schemas.openxmlformats.org/officeDocument/2006/relationships/hyperlink" Target="https://podminky.urs.cz/item/CS_URS_2024_02/997013812" TargetMode="External" /><Relationship Id="rId36" Type="http://schemas.openxmlformats.org/officeDocument/2006/relationships/hyperlink" Target="https://podminky.urs.cz/item/CS_URS_2024_02/997013821" TargetMode="External" /><Relationship Id="rId37" Type="http://schemas.openxmlformats.org/officeDocument/2006/relationships/hyperlink" Target="https://podminky.urs.cz/item/CS_URS_2024_02/997221571" TargetMode="External" /><Relationship Id="rId38" Type="http://schemas.openxmlformats.org/officeDocument/2006/relationships/hyperlink" Target="https://podminky.urs.cz/item/CS_URS_2024_02/997221579" TargetMode="External" /><Relationship Id="rId39" Type="http://schemas.openxmlformats.org/officeDocument/2006/relationships/hyperlink" Target="https://podminky.urs.cz/item/CS_URS_2024_02/997221612" TargetMode="External" /><Relationship Id="rId40" Type="http://schemas.openxmlformats.org/officeDocument/2006/relationships/hyperlink" Target="https://podminky.urs.cz/item/CS_URS_2024_02/997221645" TargetMode="External" /><Relationship Id="rId41" Type="http://schemas.openxmlformats.org/officeDocument/2006/relationships/hyperlink" Target="https://podminky.urs.cz/item/CS_URS_2024_02/998225111" TargetMode="External" /><Relationship Id="rId42" Type="http://schemas.openxmlformats.org/officeDocument/2006/relationships/hyperlink" Target="https://podminky.urs.cz/item/CS_URS_2024_01/711131811" TargetMode="External" /><Relationship Id="rId43" Type="http://schemas.openxmlformats.org/officeDocument/2006/relationships/hyperlink" Target="https://podminky.urs.cz/item/CS_URS_2024_02/998711212" TargetMode="External" /><Relationship Id="rId44" Type="http://schemas.openxmlformats.org/officeDocument/2006/relationships/hyperlink" Target="https://podminky.urs.cz/item/CS_URS_2024_02/713120841" TargetMode="External" /><Relationship Id="rId45" Type="http://schemas.openxmlformats.org/officeDocument/2006/relationships/hyperlink" Target="https://podminky.urs.cz/item/CS_URS_2024_02/713130831" TargetMode="External" /><Relationship Id="rId46" Type="http://schemas.openxmlformats.org/officeDocument/2006/relationships/hyperlink" Target="https://podminky.urs.cz/item/CS_URS_2024_02/998713212" TargetMode="External" /><Relationship Id="rId47" Type="http://schemas.openxmlformats.org/officeDocument/2006/relationships/hyperlink" Target="https://podminky.urs.cz/item/CS_URS_2024_02/762331812" TargetMode="External" /><Relationship Id="rId48" Type="http://schemas.openxmlformats.org/officeDocument/2006/relationships/hyperlink" Target="https://podminky.urs.cz/item/CS_URS_2024_02/762331813" TargetMode="External" /><Relationship Id="rId49" Type="http://schemas.openxmlformats.org/officeDocument/2006/relationships/hyperlink" Target="https://podminky.urs.cz/item/CS_URS_2024_02/762341811" TargetMode="External" /><Relationship Id="rId50" Type="http://schemas.openxmlformats.org/officeDocument/2006/relationships/hyperlink" Target="https://podminky.urs.cz/item/CS_URS_2024_02/762811811" TargetMode="External" /><Relationship Id="rId51" Type="http://schemas.openxmlformats.org/officeDocument/2006/relationships/hyperlink" Target="https://podminky.urs.cz/item/CS_URS_2024_02/762822820" TargetMode="External" /><Relationship Id="rId52" Type="http://schemas.openxmlformats.org/officeDocument/2006/relationships/hyperlink" Target="https://podminky.urs.cz/item/CS_URS_2024_02/998762112" TargetMode="External" /><Relationship Id="rId53" Type="http://schemas.openxmlformats.org/officeDocument/2006/relationships/hyperlink" Target="https://podminky.urs.cz/item/CS_URS_2024_02/763131831" TargetMode="External" /><Relationship Id="rId54" Type="http://schemas.openxmlformats.org/officeDocument/2006/relationships/hyperlink" Target="https://podminky.urs.cz/item/CS_URS_2024_02/998763412" TargetMode="External" /><Relationship Id="rId55" Type="http://schemas.openxmlformats.org/officeDocument/2006/relationships/hyperlink" Target="https://podminky.urs.cz/item/CS_URS_2024_02/764002871" TargetMode="External" /><Relationship Id="rId56" Type="http://schemas.openxmlformats.org/officeDocument/2006/relationships/hyperlink" Target="https://podminky.urs.cz/item/CS_URS_2024_02/764002821" TargetMode="External" /><Relationship Id="rId57" Type="http://schemas.openxmlformats.org/officeDocument/2006/relationships/hyperlink" Target="https://podminky.urs.cz/item/CS_URS_2024_02/764002825" TargetMode="External" /><Relationship Id="rId58" Type="http://schemas.openxmlformats.org/officeDocument/2006/relationships/hyperlink" Target="https://podminky.urs.cz/item/CS_URS_2024_02/764004801" TargetMode="External" /><Relationship Id="rId59" Type="http://schemas.openxmlformats.org/officeDocument/2006/relationships/hyperlink" Target="https://podminky.urs.cz/item/CS_URS_2024_02/764004841" TargetMode="External" /><Relationship Id="rId60" Type="http://schemas.openxmlformats.org/officeDocument/2006/relationships/hyperlink" Target="https://podminky.urs.cz/item/CS_URS_2024_02/764004861" TargetMode="External" /><Relationship Id="rId61" Type="http://schemas.openxmlformats.org/officeDocument/2006/relationships/hyperlink" Target="https://podminky.urs.cz/item/CS_URS_2024_02/998764212" TargetMode="External" /><Relationship Id="rId62" Type="http://schemas.openxmlformats.org/officeDocument/2006/relationships/hyperlink" Target="https://podminky.urs.cz/item/CS_URS_2024_02/765131803" TargetMode="External" /><Relationship Id="rId63" Type="http://schemas.openxmlformats.org/officeDocument/2006/relationships/hyperlink" Target="https://podminky.urs.cz/item/CS_URS_2024_02/765131843" TargetMode="External" /><Relationship Id="rId64" Type="http://schemas.openxmlformats.org/officeDocument/2006/relationships/hyperlink" Target="https://podminky.urs.cz/item/CS_URS_2024_02/766111820" TargetMode="External" /><Relationship Id="rId65" Type="http://schemas.openxmlformats.org/officeDocument/2006/relationships/hyperlink" Target="https://podminky.urs.cz/item/CS_URS_2024_02/766221811" TargetMode="External" /><Relationship Id="rId66" Type="http://schemas.openxmlformats.org/officeDocument/2006/relationships/hyperlink" Target="https://podminky.urs.cz/item/CS_URS_2024_02/766311811" TargetMode="External" /><Relationship Id="rId67" Type="http://schemas.openxmlformats.org/officeDocument/2006/relationships/hyperlink" Target="https://podminky.urs.cz/item/CS_URS_2024_02/766812840" TargetMode="External" /><Relationship Id="rId68" Type="http://schemas.openxmlformats.org/officeDocument/2006/relationships/hyperlink" Target="https://podminky.urs.cz/item/CS_URS_2024_02/998766212" TargetMode="External" /><Relationship Id="rId69" Type="http://schemas.openxmlformats.org/officeDocument/2006/relationships/hyperlink" Target="https://podminky.urs.cz/item/CS_URS_2024_02/767161824" TargetMode="External" /><Relationship Id="rId70" Type="http://schemas.openxmlformats.org/officeDocument/2006/relationships/hyperlink" Target="https://podminky.urs.cz/item/CS_URS_2024_02/767161851" TargetMode="External" /><Relationship Id="rId71" Type="http://schemas.openxmlformats.org/officeDocument/2006/relationships/hyperlink" Target="https://podminky.urs.cz/item/CS_URS_2024_02/767661811" TargetMode="External" /><Relationship Id="rId72" Type="http://schemas.openxmlformats.org/officeDocument/2006/relationships/hyperlink" Target="https://podminky.urs.cz/item/CS_URS_2024_02/767851803" TargetMode="External" /><Relationship Id="rId73" Type="http://schemas.openxmlformats.org/officeDocument/2006/relationships/hyperlink" Target="https://podminky.urs.cz/item/CS_URS_2024_02/767893815" TargetMode="External" /><Relationship Id="rId74" Type="http://schemas.openxmlformats.org/officeDocument/2006/relationships/hyperlink" Target="https://podminky.urs.cz/item/CS_URS_2024_02/998767212" TargetMode="External" /><Relationship Id="rId75" Type="http://schemas.openxmlformats.org/officeDocument/2006/relationships/hyperlink" Target="https://podminky.urs.cz/item/CS_URS_2024_02/771571810" TargetMode="External" /><Relationship Id="rId76" Type="http://schemas.openxmlformats.org/officeDocument/2006/relationships/hyperlink" Target="https://podminky.urs.cz/item/CS_URS_2024_02/998771212" TargetMode="External" /><Relationship Id="rId77" Type="http://schemas.openxmlformats.org/officeDocument/2006/relationships/hyperlink" Target="https://podminky.urs.cz/item/CS_URS_2024_02/776201812" TargetMode="External" /><Relationship Id="rId78" Type="http://schemas.openxmlformats.org/officeDocument/2006/relationships/hyperlink" Target="https://podminky.urs.cz/item/CS_URS_2024_02/998776212" TargetMode="External" /><Relationship Id="rId79" Type="http://schemas.openxmlformats.org/officeDocument/2006/relationships/hyperlink" Target="https://podminky.urs.cz/item/CS_URS_2024_02/781471810" TargetMode="External" /><Relationship Id="rId80" Type="http://schemas.openxmlformats.org/officeDocument/2006/relationships/hyperlink" Target="https://podminky.urs.cz/item/CS_URS_2024_02/998781212" TargetMode="External" /><Relationship Id="rId81" Type="http://schemas.openxmlformats.org/officeDocument/2006/relationships/hyperlink" Target="https://podminky.urs.cz/item/CS_URS_2024_02/784121001" TargetMode="External" /><Relationship Id="rId82" Type="http://schemas.openxmlformats.org/officeDocument/2006/relationships/hyperlink" Target="https://podminky.urs.cz/item/CS_URS_2024_02/784121007" TargetMode="External" /><Relationship Id="rId83" Type="http://schemas.openxmlformats.org/officeDocument/2006/relationships/hyperlink" Target="https://podminky.urs.cz/item/CS_URS_2024_02/784121011" TargetMode="External" /><Relationship Id="rId84" Type="http://schemas.openxmlformats.org/officeDocument/2006/relationships/hyperlink" Target="https://podminky.urs.cz/item/CS_URS_2024_02/HZS1291" TargetMode="External" /><Relationship Id="rId8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71542211" TargetMode="External" /><Relationship Id="rId2" Type="http://schemas.openxmlformats.org/officeDocument/2006/relationships/hyperlink" Target="https://podminky.urs.cz/item/CS_URS_2024_02/273321511" TargetMode="External" /><Relationship Id="rId3" Type="http://schemas.openxmlformats.org/officeDocument/2006/relationships/hyperlink" Target="https://podminky.urs.cz/item/CS_URS_2024_02/273362021" TargetMode="External" /><Relationship Id="rId4" Type="http://schemas.openxmlformats.org/officeDocument/2006/relationships/hyperlink" Target="https://podminky.urs.cz/item/CS_URS_2024_02/311235161" TargetMode="External" /><Relationship Id="rId5" Type="http://schemas.openxmlformats.org/officeDocument/2006/relationships/hyperlink" Target="https://podminky.urs.cz/item/CS_URS_2024_02/317168055" TargetMode="External" /><Relationship Id="rId6" Type="http://schemas.openxmlformats.org/officeDocument/2006/relationships/hyperlink" Target="https://podminky.urs.cz/item/CS_URS_2024_02/317941121" TargetMode="External" /><Relationship Id="rId7" Type="http://schemas.openxmlformats.org/officeDocument/2006/relationships/hyperlink" Target="https://podminky.urs.cz/item/CS_URS_2024_02/317941123" TargetMode="External" /><Relationship Id="rId8" Type="http://schemas.openxmlformats.org/officeDocument/2006/relationships/hyperlink" Target="https://podminky.urs.cz/item/CS_URS_2024_02/317941125" TargetMode="External" /><Relationship Id="rId9" Type="http://schemas.openxmlformats.org/officeDocument/2006/relationships/hyperlink" Target="https://podminky.urs.cz/item/CS_URS_2024_02/319202112" TargetMode="External" /><Relationship Id="rId10" Type="http://schemas.openxmlformats.org/officeDocument/2006/relationships/hyperlink" Target="https://podminky.urs.cz/item/CS_URS_2024_02/319202114" TargetMode="External" /><Relationship Id="rId11" Type="http://schemas.openxmlformats.org/officeDocument/2006/relationships/hyperlink" Target="https://podminky.urs.cz/item/CS_URS_2024_02/330321510" TargetMode="External" /><Relationship Id="rId12" Type="http://schemas.openxmlformats.org/officeDocument/2006/relationships/hyperlink" Target="https://podminky.urs.cz/item/CS_URS_2024_02/331351325" TargetMode="External" /><Relationship Id="rId13" Type="http://schemas.openxmlformats.org/officeDocument/2006/relationships/hyperlink" Target="https://podminky.urs.cz/item/CS_URS_2024_02/331351326" TargetMode="External" /><Relationship Id="rId14" Type="http://schemas.openxmlformats.org/officeDocument/2006/relationships/hyperlink" Target="https://podminky.urs.cz/item/CS_URS_2024_02/331361821" TargetMode="External" /><Relationship Id="rId15" Type="http://schemas.openxmlformats.org/officeDocument/2006/relationships/hyperlink" Target="https://podminky.urs.cz/item/CS_URS_2024_02/340238212" TargetMode="External" /><Relationship Id="rId16" Type="http://schemas.openxmlformats.org/officeDocument/2006/relationships/hyperlink" Target="https://podminky.urs.cz/item/CS_URS_2024_02/342272235" TargetMode="External" /><Relationship Id="rId17" Type="http://schemas.openxmlformats.org/officeDocument/2006/relationships/hyperlink" Target="https://podminky.urs.cz/item/CS_URS_2024_02/346272256" TargetMode="External" /><Relationship Id="rId18" Type="http://schemas.openxmlformats.org/officeDocument/2006/relationships/hyperlink" Target="https://podminky.urs.cz/item/CS_URS_2024_02/611121100" TargetMode="External" /><Relationship Id="rId19" Type="http://schemas.openxmlformats.org/officeDocument/2006/relationships/hyperlink" Target="https://podminky.urs.cz/item/CS_URS_2024_02/611131121" TargetMode="External" /><Relationship Id="rId20" Type="http://schemas.openxmlformats.org/officeDocument/2006/relationships/hyperlink" Target="https://podminky.urs.cz/item/CS_URS_2024_02/611315423" TargetMode="External" /><Relationship Id="rId21" Type="http://schemas.openxmlformats.org/officeDocument/2006/relationships/hyperlink" Target="https://podminky.urs.cz/item/CS_URS_2024_02/611321145" TargetMode="External" /><Relationship Id="rId22" Type="http://schemas.openxmlformats.org/officeDocument/2006/relationships/hyperlink" Target="https://podminky.urs.cz/item/CS_URS_2024_02/612121100" TargetMode="External" /><Relationship Id="rId23" Type="http://schemas.openxmlformats.org/officeDocument/2006/relationships/hyperlink" Target="https://podminky.urs.cz/item/CS_URS_2024_02/612131121" TargetMode="External" /><Relationship Id="rId24" Type="http://schemas.openxmlformats.org/officeDocument/2006/relationships/hyperlink" Target="https://podminky.urs.cz/item/CS_URS_2024_02/612315423" TargetMode="External" /><Relationship Id="rId25" Type="http://schemas.openxmlformats.org/officeDocument/2006/relationships/hyperlink" Target="https://podminky.urs.cz/item/CS_URS_2024_02/612321141" TargetMode="External" /><Relationship Id="rId26" Type="http://schemas.openxmlformats.org/officeDocument/2006/relationships/hyperlink" Target="https://podminky.urs.cz/item/CS_URS_2024_02/619995001" TargetMode="External" /><Relationship Id="rId27" Type="http://schemas.openxmlformats.org/officeDocument/2006/relationships/hyperlink" Target="https://podminky.urs.cz/item/CS_URS_2024_02/621211041" TargetMode="External" /><Relationship Id="rId28" Type="http://schemas.openxmlformats.org/officeDocument/2006/relationships/hyperlink" Target="https://podminky.urs.cz/item/CS_URS_2024_02/622151011" TargetMode="External" /><Relationship Id="rId29" Type="http://schemas.openxmlformats.org/officeDocument/2006/relationships/hyperlink" Target="https://podminky.urs.cz/item/CS_URS_2024_02/622151021" TargetMode="External" /><Relationship Id="rId30" Type="http://schemas.openxmlformats.org/officeDocument/2006/relationships/hyperlink" Target="https://podminky.urs.cz/item/CS_URS_2024_02/622511112" TargetMode="External" /><Relationship Id="rId31" Type="http://schemas.openxmlformats.org/officeDocument/2006/relationships/hyperlink" Target="https://podminky.urs.cz/item/CS_URS_2024_02/622521022" TargetMode="External" /><Relationship Id="rId32" Type="http://schemas.openxmlformats.org/officeDocument/2006/relationships/hyperlink" Target="https://podminky.urs.cz/item/CS_URS_2024_02/642945111" TargetMode="External" /><Relationship Id="rId33" Type="http://schemas.openxmlformats.org/officeDocument/2006/relationships/hyperlink" Target="https://podminky.urs.cz/item/CS_URS_2024_02/985131111" TargetMode="External" /><Relationship Id="rId34" Type="http://schemas.openxmlformats.org/officeDocument/2006/relationships/hyperlink" Target="https://podminky.urs.cz/item/CS_URS_2024_02/631311114" TargetMode="External" /><Relationship Id="rId35" Type="http://schemas.openxmlformats.org/officeDocument/2006/relationships/hyperlink" Target="https://podminky.urs.cz/item/CS_URS_2024_02/632451103" TargetMode="External" /><Relationship Id="rId36" Type="http://schemas.openxmlformats.org/officeDocument/2006/relationships/hyperlink" Target="https://podminky.urs.cz/item/CS_URS_2024_02/632451107" TargetMode="External" /><Relationship Id="rId37" Type="http://schemas.openxmlformats.org/officeDocument/2006/relationships/hyperlink" Target="https://podminky.urs.cz/item/CS_URS_2024_02/941111112" TargetMode="External" /><Relationship Id="rId38" Type="http://schemas.openxmlformats.org/officeDocument/2006/relationships/hyperlink" Target="https://podminky.urs.cz/item/CS_URS_2024_02/941111212" TargetMode="External" /><Relationship Id="rId39" Type="http://schemas.openxmlformats.org/officeDocument/2006/relationships/hyperlink" Target="https://podminky.urs.cz/item/CS_URS_2024_02/941111812" TargetMode="External" /><Relationship Id="rId40" Type="http://schemas.openxmlformats.org/officeDocument/2006/relationships/hyperlink" Target="https://podminky.urs.cz/item/CS_URS_2024_02/944511111" TargetMode="External" /><Relationship Id="rId41" Type="http://schemas.openxmlformats.org/officeDocument/2006/relationships/hyperlink" Target="https://podminky.urs.cz/item/CS_URS_2024_02/944511211" TargetMode="External" /><Relationship Id="rId42" Type="http://schemas.openxmlformats.org/officeDocument/2006/relationships/hyperlink" Target="https://podminky.urs.cz/item/CS_URS_2024_02/944511811" TargetMode="External" /><Relationship Id="rId43" Type="http://schemas.openxmlformats.org/officeDocument/2006/relationships/hyperlink" Target="https://podminky.urs.cz/item/CS_URS_2024_02/949101111" TargetMode="External" /><Relationship Id="rId44" Type="http://schemas.openxmlformats.org/officeDocument/2006/relationships/hyperlink" Target="https://podminky.urs.cz/item/CS_URS_2024_02/953943211" TargetMode="External" /><Relationship Id="rId45" Type="http://schemas.openxmlformats.org/officeDocument/2006/relationships/hyperlink" Target="https://podminky.urs.cz/item/CS_URS_2024_02/953965133" TargetMode="External" /><Relationship Id="rId46" Type="http://schemas.openxmlformats.org/officeDocument/2006/relationships/hyperlink" Target="https://podminky.urs.cz/item/CS_URS_2024_02/993111111" TargetMode="External" /><Relationship Id="rId47" Type="http://schemas.openxmlformats.org/officeDocument/2006/relationships/hyperlink" Target="https://podminky.urs.cz/item/CS_URS_2024_02/993111119" TargetMode="External" /><Relationship Id="rId48" Type="http://schemas.openxmlformats.org/officeDocument/2006/relationships/hyperlink" Target="https://podminky.urs.cz/item/CS_URS_2024_02/998011009" TargetMode="External" /><Relationship Id="rId49" Type="http://schemas.openxmlformats.org/officeDocument/2006/relationships/hyperlink" Target="https://podminky.urs.cz/item/CS_URS_2024_02/711141559" TargetMode="External" /><Relationship Id="rId50" Type="http://schemas.openxmlformats.org/officeDocument/2006/relationships/hyperlink" Target="https://podminky.urs.cz/item/CS_URS_2024_02/711161112" TargetMode="External" /><Relationship Id="rId51" Type="http://schemas.openxmlformats.org/officeDocument/2006/relationships/hyperlink" Target="https://podminky.urs.cz/item/CS_URS_2024_02/711491471" TargetMode="External" /><Relationship Id="rId52" Type="http://schemas.openxmlformats.org/officeDocument/2006/relationships/hyperlink" Target="https://podminky.urs.cz/item/CS_URS_2024_02/998711212" TargetMode="External" /><Relationship Id="rId53" Type="http://schemas.openxmlformats.org/officeDocument/2006/relationships/hyperlink" Target="https://podminky.urs.cz/item/CS_URS_2024_02/713111124" TargetMode="External" /><Relationship Id="rId54" Type="http://schemas.openxmlformats.org/officeDocument/2006/relationships/hyperlink" Target="https://podminky.urs.cz/item/CS_URS_2024_02/713121111" TargetMode="External" /><Relationship Id="rId55" Type="http://schemas.openxmlformats.org/officeDocument/2006/relationships/hyperlink" Target="https://podminky.urs.cz/item/CS_URS_2024_02/713121121" TargetMode="External" /><Relationship Id="rId56" Type="http://schemas.openxmlformats.org/officeDocument/2006/relationships/hyperlink" Target="https://podminky.urs.cz/item/CS_URS_2024_02/998713212" TargetMode="External" /><Relationship Id="rId57" Type="http://schemas.openxmlformats.org/officeDocument/2006/relationships/hyperlink" Target="https://podminky.urs.cz/item/CS_URS_2024_02/714183002" TargetMode="External" /><Relationship Id="rId58" Type="http://schemas.openxmlformats.org/officeDocument/2006/relationships/hyperlink" Target="https://podminky.urs.cz/item/CS_URS_2024_02/998714212" TargetMode="External" /><Relationship Id="rId59" Type="http://schemas.openxmlformats.org/officeDocument/2006/relationships/hyperlink" Target="https://podminky.urs.cz/item/CS_URS_2024_02/725291652" TargetMode="External" /><Relationship Id="rId60" Type="http://schemas.openxmlformats.org/officeDocument/2006/relationships/hyperlink" Target="https://podminky.urs.cz/item/CS_URS_2024_02/725291653" TargetMode="External" /><Relationship Id="rId61" Type="http://schemas.openxmlformats.org/officeDocument/2006/relationships/hyperlink" Target="https://podminky.urs.cz/item/CS_URS_2024_02/725291662" TargetMode="External" /><Relationship Id="rId62" Type="http://schemas.openxmlformats.org/officeDocument/2006/relationships/hyperlink" Target="https://podminky.urs.cz/item/CS_URS_2024_02/725291664" TargetMode="External" /><Relationship Id="rId63" Type="http://schemas.openxmlformats.org/officeDocument/2006/relationships/hyperlink" Target="https://podminky.urs.cz/item/CS_URS_2024_02/725291668" TargetMode="External" /><Relationship Id="rId64" Type="http://schemas.openxmlformats.org/officeDocument/2006/relationships/hyperlink" Target="https://podminky.urs.cz/item/CS_URS_2024_02/725291672" TargetMode="External" /><Relationship Id="rId65" Type="http://schemas.openxmlformats.org/officeDocument/2006/relationships/hyperlink" Target="https://podminky.urs.cz/item/CS_URS_2024_02/725291673" TargetMode="External" /><Relationship Id="rId66" Type="http://schemas.openxmlformats.org/officeDocument/2006/relationships/hyperlink" Target="https://podminky.urs.cz/item/CS_URS_2024_02/998725202" TargetMode="External" /><Relationship Id="rId67" Type="http://schemas.openxmlformats.org/officeDocument/2006/relationships/hyperlink" Target="https://podminky.urs.cz/item/CS_URS_2024_02/751111012" TargetMode="External" /><Relationship Id="rId68" Type="http://schemas.openxmlformats.org/officeDocument/2006/relationships/hyperlink" Target="https://podminky.urs.cz/item/CS_URS_2024_02/751398012" TargetMode="External" /><Relationship Id="rId69" Type="http://schemas.openxmlformats.org/officeDocument/2006/relationships/hyperlink" Target="https://podminky.urs.cz/item/CS_URS_2024_02/751510042" TargetMode="External" /><Relationship Id="rId70" Type="http://schemas.openxmlformats.org/officeDocument/2006/relationships/hyperlink" Target="https://podminky.urs.cz/item/CS_URS_2024_02/751572141" TargetMode="External" /><Relationship Id="rId71" Type="http://schemas.openxmlformats.org/officeDocument/2006/relationships/hyperlink" Target="https://podminky.urs.cz/item/CS_URS_2024_02/998751201" TargetMode="External" /><Relationship Id="rId72" Type="http://schemas.openxmlformats.org/officeDocument/2006/relationships/hyperlink" Target="https://podminky.urs.cz/item/CS_URS_2024_02/762085103" TargetMode="External" /><Relationship Id="rId73" Type="http://schemas.openxmlformats.org/officeDocument/2006/relationships/hyperlink" Target="https://podminky.urs.cz/item/CS_URS_2024_02/762332142" TargetMode="External" /><Relationship Id="rId74" Type="http://schemas.openxmlformats.org/officeDocument/2006/relationships/hyperlink" Target="https://podminky.urs.cz/item/CS_URS_2024_02/762332143" TargetMode="External" /><Relationship Id="rId75" Type="http://schemas.openxmlformats.org/officeDocument/2006/relationships/hyperlink" Target="https://podminky.urs.cz/item/CS_URS_2024_02/762342211" TargetMode="External" /><Relationship Id="rId76" Type="http://schemas.openxmlformats.org/officeDocument/2006/relationships/hyperlink" Target="https://podminky.urs.cz/item/CS_URS_2024_02/762342511" TargetMode="External" /><Relationship Id="rId77" Type="http://schemas.openxmlformats.org/officeDocument/2006/relationships/hyperlink" Target="https://podminky.urs.cz/item/CS_URS_2024_02/762395000" TargetMode="External" /><Relationship Id="rId78" Type="http://schemas.openxmlformats.org/officeDocument/2006/relationships/hyperlink" Target="https://podminky.urs.cz/item/CS_URS_2024_02/762810024" TargetMode="External" /><Relationship Id="rId79" Type="http://schemas.openxmlformats.org/officeDocument/2006/relationships/hyperlink" Target="https://podminky.urs.cz/item/CS_URS_2024_02/762811210" TargetMode="External" /><Relationship Id="rId80" Type="http://schemas.openxmlformats.org/officeDocument/2006/relationships/hyperlink" Target="https://podminky.urs.cz/item/CS_URS_2024_02/998762212" TargetMode="External" /><Relationship Id="rId81" Type="http://schemas.openxmlformats.org/officeDocument/2006/relationships/hyperlink" Target="https://podminky.urs.cz/item/CS_URS_2024_02/763111316" TargetMode="External" /><Relationship Id="rId82" Type="http://schemas.openxmlformats.org/officeDocument/2006/relationships/hyperlink" Target="https://podminky.urs.cz/item/CS_URS_2024_02/763111327" TargetMode="External" /><Relationship Id="rId83" Type="http://schemas.openxmlformats.org/officeDocument/2006/relationships/hyperlink" Target="https://podminky.urs.cz/item/CS_URS_2024_02/763111462" TargetMode="External" /><Relationship Id="rId84" Type="http://schemas.openxmlformats.org/officeDocument/2006/relationships/hyperlink" Target="https://podminky.urs.cz/item/CS_URS_2024_02/763131431" TargetMode="External" /><Relationship Id="rId85" Type="http://schemas.openxmlformats.org/officeDocument/2006/relationships/hyperlink" Target="https://podminky.urs.cz/item/CS_URS_2024_02/763164631" TargetMode="External" /><Relationship Id="rId86" Type="http://schemas.openxmlformats.org/officeDocument/2006/relationships/hyperlink" Target="https://podminky.urs.cz/item/CS_URS_2024_02/763164791" TargetMode="External" /><Relationship Id="rId87" Type="http://schemas.openxmlformats.org/officeDocument/2006/relationships/hyperlink" Target="https://podminky.urs.cz/item/CS_URS_2024_02/763181311" TargetMode="External" /><Relationship Id="rId88" Type="http://schemas.openxmlformats.org/officeDocument/2006/relationships/hyperlink" Target="https://podminky.urs.cz/item/CS_URS_2024_02/763183112" TargetMode="External" /><Relationship Id="rId89" Type="http://schemas.openxmlformats.org/officeDocument/2006/relationships/hyperlink" Target="https://podminky.urs.cz/item/CS_URS_2024_02/998763412" TargetMode="External" /><Relationship Id="rId90" Type="http://schemas.openxmlformats.org/officeDocument/2006/relationships/hyperlink" Target="https://podminky.urs.cz/item/CS_URS_2024_02/764111403" TargetMode="External" /><Relationship Id="rId91" Type="http://schemas.openxmlformats.org/officeDocument/2006/relationships/hyperlink" Target="https://podminky.urs.cz/item/CS_URS_2024_02/764212634" TargetMode="External" /><Relationship Id="rId92" Type="http://schemas.openxmlformats.org/officeDocument/2006/relationships/hyperlink" Target="https://podminky.urs.cz/item/CS_URS_2024_02/764213456" TargetMode="External" /><Relationship Id="rId93" Type="http://schemas.openxmlformats.org/officeDocument/2006/relationships/hyperlink" Target="https://podminky.urs.cz/item/CS_URS_2024_02/764213652" TargetMode="External" /><Relationship Id="rId94" Type="http://schemas.openxmlformats.org/officeDocument/2006/relationships/hyperlink" Target="https://podminky.urs.cz/item/CS_URS_2024_02/764214608" TargetMode="External" /><Relationship Id="rId95" Type="http://schemas.openxmlformats.org/officeDocument/2006/relationships/hyperlink" Target="https://podminky.urs.cz/item/CS_URS_2024_02/764216603" TargetMode="External" /><Relationship Id="rId96" Type="http://schemas.openxmlformats.org/officeDocument/2006/relationships/hyperlink" Target="https://podminky.urs.cz/item/CS_URS_2024_02/764216665" TargetMode="External" /><Relationship Id="rId97" Type="http://schemas.openxmlformats.org/officeDocument/2006/relationships/hyperlink" Target="https://podminky.urs.cz/item/CS_URS_2024_02/764311604" TargetMode="External" /><Relationship Id="rId98" Type="http://schemas.openxmlformats.org/officeDocument/2006/relationships/hyperlink" Target="https://podminky.urs.cz/item/CS_URS_2024_02/764326441" TargetMode="External" /><Relationship Id="rId99" Type="http://schemas.openxmlformats.org/officeDocument/2006/relationships/hyperlink" Target="https://podminky.urs.cz/item/CS_URS_2024_02/764511612" TargetMode="External" /><Relationship Id="rId100" Type="http://schemas.openxmlformats.org/officeDocument/2006/relationships/hyperlink" Target="https://podminky.urs.cz/item/CS_URS_2024_02/764518401" TargetMode="External" /><Relationship Id="rId101" Type="http://schemas.openxmlformats.org/officeDocument/2006/relationships/hyperlink" Target="https://podminky.urs.cz/item/CS_URS_2024_02/998764212" TargetMode="External" /><Relationship Id="rId102" Type="http://schemas.openxmlformats.org/officeDocument/2006/relationships/hyperlink" Target="https://podminky.urs.cz/item/CS_URS_2024_02/766231113" TargetMode="External" /><Relationship Id="rId103" Type="http://schemas.openxmlformats.org/officeDocument/2006/relationships/hyperlink" Target="https://podminky.urs.cz/item/CS_URS_2024_02/766622131" TargetMode="External" /><Relationship Id="rId104" Type="http://schemas.openxmlformats.org/officeDocument/2006/relationships/hyperlink" Target="https://podminky.urs.cz/item/CS_URS_2024_02/766622216" TargetMode="External" /><Relationship Id="rId105" Type="http://schemas.openxmlformats.org/officeDocument/2006/relationships/hyperlink" Target="https://podminky.urs.cz/item/CS_URS_2024_02/766660001" TargetMode="External" /><Relationship Id="rId106" Type="http://schemas.openxmlformats.org/officeDocument/2006/relationships/hyperlink" Target="https://podminky.urs.cz/item/CS_URS_2024_02/766660002" TargetMode="External" /><Relationship Id="rId107" Type="http://schemas.openxmlformats.org/officeDocument/2006/relationships/hyperlink" Target="https://podminky.urs.cz/item/CS_URS_2024_02/766660021" TargetMode="External" /><Relationship Id="rId108" Type="http://schemas.openxmlformats.org/officeDocument/2006/relationships/hyperlink" Target="https://podminky.urs.cz/item/CS_URS_2024_02/766660022" TargetMode="External" /><Relationship Id="rId109" Type="http://schemas.openxmlformats.org/officeDocument/2006/relationships/hyperlink" Target="https://podminky.urs.cz/item/CS_URS_2024_02/766660312" TargetMode="External" /><Relationship Id="rId110" Type="http://schemas.openxmlformats.org/officeDocument/2006/relationships/hyperlink" Target="https://podminky.urs.cz/item/CS_URS_2024_02/766660411" TargetMode="External" /><Relationship Id="rId111" Type="http://schemas.openxmlformats.org/officeDocument/2006/relationships/hyperlink" Target="https://podminky.urs.cz/item/CS_URS_2024_02/766694116" TargetMode="External" /><Relationship Id="rId112" Type="http://schemas.openxmlformats.org/officeDocument/2006/relationships/hyperlink" Target="https://podminky.urs.cz/item/CS_URS_2024_02/766694126" TargetMode="External" /><Relationship Id="rId113" Type="http://schemas.openxmlformats.org/officeDocument/2006/relationships/hyperlink" Target="https://podminky.urs.cz/item/CS_URS_2024_02/998766212" TargetMode="External" /><Relationship Id="rId114" Type="http://schemas.openxmlformats.org/officeDocument/2006/relationships/hyperlink" Target="https://podminky.urs.cz/item/CS_URS_2024_02/767165111" TargetMode="External" /><Relationship Id="rId115" Type="http://schemas.openxmlformats.org/officeDocument/2006/relationships/hyperlink" Target="https://podminky.urs.cz/item/CS_URS_2024_02/767391112" TargetMode="External" /><Relationship Id="rId116" Type="http://schemas.openxmlformats.org/officeDocument/2006/relationships/hyperlink" Target="https://podminky.urs.cz/item/CS_URS_2024_02/767391235" TargetMode="External" /><Relationship Id="rId117" Type="http://schemas.openxmlformats.org/officeDocument/2006/relationships/hyperlink" Target="https://podminky.urs.cz/item/CS_URS_2024_02/767531121" TargetMode="External" /><Relationship Id="rId118" Type="http://schemas.openxmlformats.org/officeDocument/2006/relationships/hyperlink" Target="https://podminky.urs.cz/item/CS_URS_2024_02/767531211" TargetMode="External" /><Relationship Id="rId119" Type="http://schemas.openxmlformats.org/officeDocument/2006/relationships/hyperlink" Target="https://podminky.urs.cz/item/CS_URS_2024_02/998767212" TargetMode="External" /><Relationship Id="rId120" Type="http://schemas.openxmlformats.org/officeDocument/2006/relationships/hyperlink" Target="https://podminky.urs.cz/item/CS_URS_2024_02/773511260" TargetMode="External" /><Relationship Id="rId121" Type="http://schemas.openxmlformats.org/officeDocument/2006/relationships/hyperlink" Target="https://podminky.urs.cz/item/CS_URS_2024_02/773519190" TargetMode="External" /><Relationship Id="rId122" Type="http://schemas.openxmlformats.org/officeDocument/2006/relationships/hyperlink" Target="https://podminky.urs.cz/item/CS_URS_2024_02/773591111" TargetMode="External" /><Relationship Id="rId123" Type="http://schemas.openxmlformats.org/officeDocument/2006/relationships/hyperlink" Target="https://podminky.urs.cz/item/CS_URS_2024_02/773591171" TargetMode="External" /><Relationship Id="rId124" Type="http://schemas.openxmlformats.org/officeDocument/2006/relationships/hyperlink" Target="https://podminky.urs.cz/item/CS_URS_2024_02/773993903" TargetMode="External" /><Relationship Id="rId125" Type="http://schemas.openxmlformats.org/officeDocument/2006/relationships/hyperlink" Target="https://podminky.urs.cz/item/CS_URS_2024_02/998773212" TargetMode="External" /><Relationship Id="rId126" Type="http://schemas.openxmlformats.org/officeDocument/2006/relationships/hyperlink" Target="https://podminky.urs.cz/item/CS_URS_2024_02/776111112" TargetMode="External" /><Relationship Id="rId127" Type="http://schemas.openxmlformats.org/officeDocument/2006/relationships/hyperlink" Target="https://podminky.urs.cz/item/CS_URS_2024_02/776111131" TargetMode="External" /><Relationship Id="rId128" Type="http://schemas.openxmlformats.org/officeDocument/2006/relationships/hyperlink" Target="https://podminky.urs.cz/item/CS_URS_2024_02/776111311" TargetMode="External" /><Relationship Id="rId129" Type="http://schemas.openxmlformats.org/officeDocument/2006/relationships/hyperlink" Target="https://podminky.urs.cz/item/CS_URS_2024_02/776121112" TargetMode="External" /><Relationship Id="rId130" Type="http://schemas.openxmlformats.org/officeDocument/2006/relationships/hyperlink" Target="https://podminky.urs.cz/item/CS_URS_2024_02/776121114" TargetMode="External" /><Relationship Id="rId131" Type="http://schemas.openxmlformats.org/officeDocument/2006/relationships/hyperlink" Target="https://podminky.urs.cz/item/CS_URS_2024_02/776121511" TargetMode="External" /><Relationship Id="rId132" Type="http://schemas.openxmlformats.org/officeDocument/2006/relationships/hyperlink" Target="https://podminky.urs.cz/item/CS_URS_2024_02/776121513" TargetMode="External" /><Relationship Id="rId133" Type="http://schemas.openxmlformats.org/officeDocument/2006/relationships/hyperlink" Target="https://podminky.urs.cz/item/CS_URS_2024_02/776141122" TargetMode="External" /><Relationship Id="rId134" Type="http://schemas.openxmlformats.org/officeDocument/2006/relationships/hyperlink" Target="https://podminky.urs.cz/item/CS_URS_2024_02/776211111" TargetMode="External" /><Relationship Id="rId135" Type="http://schemas.openxmlformats.org/officeDocument/2006/relationships/hyperlink" Target="https://podminky.urs.cz/item/CS_URS_2024_02/776231111" TargetMode="External" /><Relationship Id="rId136" Type="http://schemas.openxmlformats.org/officeDocument/2006/relationships/hyperlink" Target="https://podminky.urs.cz/item/CS_URS_2024_02/776232111" TargetMode="External" /><Relationship Id="rId137" Type="http://schemas.openxmlformats.org/officeDocument/2006/relationships/hyperlink" Target="https://podminky.urs.cz/item/CS_URS_2024_02/776521111" TargetMode="External" /><Relationship Id="rId138" Type="http://schemas.openxmlformats.org/officeDocument/2006/relationships/hyperlink" Target="https://podminky.urs.cz/item/CS_URS_2024_02/776411111" TargetMode="External" /><Relationship Id="rId139" Type="http://schemas.openxmlformats.org/officeDocument/2006/relationships/hyperlink" Target="https://podminky.urs.cz/item/CS_URS_2024_02/776991111" TargetMode="External" /><Relationship Id="rId140" Type="http://schemas.openxmlformats.org/officeDocument/2006/relationships/hyperlink" Target="https://podminky.urs.cz/item/CS_URS_2024_02/776991121" TargetMode="External" /><Relationship Id="rId141" Type="http://schemas.openxmlformats.org/officeDocument/2006/relationships/hyperlink" Target="https://podminky.urs.cz/item/CS_URS_2024_02/998776212" TargetMode="External" /><Relationship Id="rId142" Type="http://schemas.openxmlformats.org/officeDocument/2006/relationships/hyperlink" Target="https://podminky.urs.cz/item/CS_URS_2024_02/777131105" TargetMode="External" /><Relationship Id="rId143" Type="http://schemas.openxmlformats.org/officeDocument/2006/relationships/hyperlink" Target="https://podminky.urs.cz/item/CS_URS_2024_02/777611121" TargetMode="External" /><Relationship Id="rId144" Type="http://schemas.openxmlformats.org/officeDocument/2006/relationships/hyperlink" Target="https://podminky.urs.cz/item/CS_URS_2024_02/777612103" TargetMode="External" /><Relationship Id="rId145" Type="http://schemas.openxmlformats.org/officeDocument/2006/relationships/hyperlink" Target="https://podminky.urs.cz/item/CS_URS_2024_02/998777212" TargetMode="External" /><Relationship Id="rId146" Type="http://schemas.openxmlformats.org/officeDocument/2006/relationships/hyperlink" Target="https://podminky.urs.cz/item/CS_URS_2024_02/781491021" TargetMode="External" /><Relationship Id="rId147" Type="http://schemas.openxmlformats.org/officeDocument/2006/relationships/hyperlink" Target="https://podminky.urs.cz/item/CS_URS_2024_02/998781202" TargetMode="External" /><Relationship Id="rId148" Type="http://schemas.openxmlformats.org/officeDocument/2006/relationships/hyperlink" Target="https://podminky.urs.cz/item/CS_URS_2024_02/783301311" TargetMode="External" /><Relationship Id="rId149" Type="http://schemas.openxmlformats.org/officeDocument/2006/relationships/hyperlink" Target="https://podminky.urs.cz/item/CS_URS_2024_02/783314101" TargetMode="External" /><Relationship Id="rId150" Type="http://schemas.openxmlformats.org/officeDocument/2006/relationships/hyperlink" Target="https://podminky.urs.cz/item/CS_URS_2024_02/783315101" TargetMode="External" /><Relationship Id="rId151" Type="http://schemas.openxmlformats.org/officeDocument/2006/relationships/hyperlink" Target="https://podminky.urs.cz/item/CS_URS_2024_02/783317101" TargetMode="External" /><Relationship Id="rId152" Type="http://schemas.openxmlformats.org/officeDocument/2006/relationships/hyperlink" Target="https://podminky.urs.cz/item/CS_URS_2024_02/784111001" TargetMode="External" /><Relationship Id="rId153" Type="http://schemas.openxmlformats.org/officeDocument/2006/relationships/hyperlink" Target="https://podminky.urs.cz/item/CS_URS_2024_02/784181101" TargetMode="External" /><Relationship Id="rId154" Type="http://schemas.openxmlformats.org/officeDocument/2006/relationships/hyperlink" Target="https://podminky.urs.cz/item/CS_URS_2024_02/784211101" TargetMode="External" /><Relationship Id="rId15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23" TargetMode="External" /><Relationship Id="rId2" Type="http://schemas.openxmlformats.org/officeDocument/2006/relationships/hyperlink" Target="https://podminky.urs.cz/item/CS_URS_2024_02/271542211" TargetMode="External" /><Relationship Id="rId3" Type="http://schemas.openxmlformats.org/officeDocument/2006/relationships/hyperlink" Target="https://podminky.urs.cz/item/CS_URS_2024_02/279311961" TargetMode="External" /><Relationship Id="rId4" Type="http://schemas.openxmlformats.org/officeDocument/2006/relationships/hyperlink" Target="https://podminky.urs.cz/item/CS_URS_2024_02/279351121" TargetMode="External" /><Relationship Id="rId5" Type="http://schemas.openxmlformats.org/officeDocument/2006/relationships/hyperlink" Target="https://podminky.urs.cz/item/CS_URS_2024_02/279351122" TargetMode="External" /><Relationship Id="rId6" Type="http://schemas.openxmlformats.org/officeDocument/2006/relationships/hyperlink" Target="https://podminky.urs.cz/item/CS_URS_2024_02/564531011" TargetMode="External" /><Relationship Id="rId7" Type="http://schemas.openxmlformats.org/officeDocument/2006/relationships/hyperlink" Target="https://podminky.urs.cz/item/CS_URS_2024_02/564871016" TargetMode="External" /><Relationship Id="rId8" Type="http://schemas.openxmlformats.org/officeDocument/2006/relationships/hyperlink" Target="https://podminky.urs.cz/item/CS_URS_2024_02/596211110" TargetMode="External" /><Relationship Id="rId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13463125" TargetMode="External" /><Relationship Id="rId2" Type="http://schemas.openxmlformats.org/officeDocument/2006/relationships/hyperlink" Target="https://podminky.urs.cz/item/CS_URS_2024_02/998713202" TargetMode="External" /><Relationship Id="rId3" Type="http://schemas.openxmlformats.org/officeDocument/2006/relationships/hyperlink" Target="https://podminky.urs.cz/item/CS_URS_2024_02/731244492" TargetMode="External" /><Relationship Id="rId4" Type="http://schemas.openxmlformats.org/officeDocument/2006/relationships/hyperlink" Target="https://podminky.urs.cz/item/CS_URS_2024_02/731321812" TargetMode="External" /><Relationship Id="rId5" Type="http://schemas.openxmlformats.org/officeDocument/2006/relationships/hyperlink" Target="https://podminky.urs.cz/item/CS_URS_2024_02/731341130" TargetMode="External" /><Relationship Id="rId6" Type="http://schemas.openxmlformats.org/officeDocument/2006/relationships/hyperlink" Target="https://podminky.urs.cz/item/CS_URS_2024_02/998731202" TargetMode="External" /><Relationship Id="rId7" Type="http://schemas.openxmlformats.org/officeDocument/2006/relationships/hyperlink" Target="https://podminky.urs.cz/item/CS_URS_2024_02/733222302" TargetMode="External" /><Relationship Id="rId8" Type="http://schemas.openxmlformats.org/officeDocument/2006/relationships/hyperlink" Target="https://podminky.urs.cz/item/CS_URS_2024_02/733222304" TargetMode="External" /><Relationship Id="rId9" Type="http://schemas.openxmlformats.org/officeDocument/2006/relationships/hyperlink" Target="https://podminky.urs.cz/item/CS_URS_2024_02/733223304" TargetMode="External" /><Relationship Id="rId10" Type="http://schemas.openxmlformats.org/officeDocument/2006/relationships/hyperlink" Target="https://podminky.urs.cz/item/CS_URS_2024_02/723181025" TargetMode="External" /><Relationship Id="rId11" Type="http://schemas.openxmlformats.org/officeDocument/2006/relationships/hyperlink" Target="https://podminky.urs.cz/item/CS_URS_2024_02/733224222" TargetMode="External" /><Relationship Id="rId12" Type="http://schemas.openxmlformats.org/officeDocument/2006/relationships/hyperlink" Target="https://podminky.urs.cz/item/CS_URS_2024_02/733291101" TargetMode="External" /><Relationship Id="rId13" Type="http://schemas.openxmlformats.org/officeDocument/2006/relationships/hyperlink" Target="https://podminky.urs.cz/item/CS_URS_2024_02/998733202" TargetMode="External" /><Relationship Id="rId14" Type="http://schemas.openxmlformats.org/officeDocument/2006/relationships/hyperlink" Target="https://podminky.urs.cz/item/CS_URS_2024_02/734261234" TargetMode="External" /><Relationship Id="rId15" Type="http://schemas.openxmlformats.org/officeDocument/2006/relationships/hyperlink" Target="https://podminky.urs.cz/item/CS_URS_2024_02/734261235" TargetMode="External" /><Relationship Id="rId16" Type="http://schemas.openxmlformats.org/officeDocument/2006/relationships/hyperlink" Target="https://podminky.urs.cz/item/CS_URS_2024_02/734261418" TargetMode="External" /><Relationship Id="rId17" Type="http://schemas.openxmlformats.org/officeDocument/2006/relationships/hyperlink" Target="https://podminky.urs.cz/item/CS_URS_2024_02/734292816" TargetMode="External" /><Relationship Id="rId18" Type="http://schemas.openxmlformats.org/officeDocument/2006/relationships/hyperlink" Target="https://podminky.urs.cz/item/CS_URS_2024_02/734291123" TargetMode="External" /><Relationship Id="rId19" Type="http://schemas.openxmlformats.org/officeDocument/2006/relationships/hyperlink" Target="https://podminky.urs.cz/item/CS_URS_2024_02/734211120" TargetMode="External" /><Relationship Id="rId20" Type="http://schemas.openxmlformats.org/officeDocument/2006/relationships/hyperlink" Target="https://podminky.urs.cz/item/CS_URS_2024_02/998734202" TargetMode="External" /><Relationship Id="rId21" Type="http://schemas.openxmlformats.org/officeDocument/2006/relationships/hyperlink" Target="https://podminky.urs.cz/item/CS_URS_2024_02/735160133" TargetMode="External" /><Relationship Id="rId22" Type="http://schemas.openxmlformats.org/officeDocument/2006/relationships/hyperlink" Target="https://podminky.urs.cz/item/CS_URS_2024_02/735160143" TargetMode="External" /><Relationship Id="rId23" Type="http://schemas.openxmlformats.org/officeDocument/2006/relationships/hyperlink" Target="https://podminky.urs.cz/item/CS_URS_2024_02/735164512" TargetMode="External" /><Relationship Id="rId24" Type="http://schemas.openxmlformats.org/officeDocument/2006/relationships/hyperlink" Target="https://podminky.urs.cz/item/CS_URS_2024_02/735191905" TargetMode="External" /><Relationship Id="rId25" Type="http://schemas.openxmlformats.org/officeDocument/2006/relationships/hyperlink" Target="https://podminky.urs.cz/item/CS_URS_2024_02/998735201" TargetMode="External" /><Relationship Id="rId26" Type="http://schemas.openxmlformats.org/officeDocument/2006/relationships/hyperlink" Target="https://podminky.urs.cz/item/CS_URS_2024_02/736110653" TargetMode="External" /><Relationship Id="rId27" Type="http://schemas.openxmlformats.org/officeDocument/2006/relationships/hyperlink" Target="https://podminky.urs.cz/item/CS_URS_2024_02/736110652" TargetMode="External" /><Relationship Id="rId28" Type="http://schemas.openxmlformats.org/officeDocument/2006/relationships/hyperlink" Target="https://podminky.urs.cz/item/CS_URS_2024_02/736110262" TargetMode="External" /><Relationship Id="rId29" Type="http://schemas.openxmlformats.org/officeDocument/2006/relationships/hyperlink" Target="https://podminky.urs.cz/item/CS_URS_2024_02/735511143" TargetMode="External" /><Relationship Id="rId30" Type="http://schemas.openxmlformats.org/officeDocument/2006/relationships/hyperlink" Target="https://podminky.urs.cz/item/CS_URS_2024_02/735511142" TargetMode="External" /><Relationship Id="rId31" Type="http://schemas.openxmlformats.org/officeDocument/2006/relationships/hyperlink" Target="https://podminky.urs.cz/item/CS_URS_2024_02/731200823" TargetMode="External" /><Relationship Id="rId32" Type="http://schemas.openxmlformats.org/officeDocument/2006/relationships/hyperlink" Target="https://podminky.urs.cz/item/CS_URS_2024_02/733110808" TargetMode="External" /><Relationship Id="rId33" Type="http://schemas.openxmlformats.org/officeDocument/2006/relationships/hyperlink" Target="https://podminky.urs.cz/item/CS_URS_2024_02/735121810" TargetMode="External" /><Relationship Id="rId34" Type="http://schemas.openxmlformats.org/officeDocument/2006/relationships/hyperlink" Target="https://podminky.urs.cz/item/CS_URS_2024_02/734200824" TargetMode="External" /><Relationship Id="rId35" Type="http://schemas.openxmlformats.org/officeDocument/2006/relationships/hyperlink" Target="https://podminky.urs.cz/item/CS_URS_2024_02/998735202" TargetMode="External" /><Relationship Id="rId3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23181011" TargetMode="External" /><Relationship Id="rId2" Type="http://schemas.openxmlformats.org/officeDocument/2006/relationships/hyperlink" Target="https://podminky.urs.cz/item/CS_URS_2024_02/723181013" TargetMode="External" /><Relationship Id="rId3" Type="http://schemas.openxmlformats.org/officeDocument/2006/relationships/hyperlink" Target="https://podminky.urs.cz/item/CS_URS_2024_02/723111204" TargetMode="External" /><Relationship Id="rId4" Type="http://schemas.openxmlformats.org/officeDocument/2006/relationships/hyperlink" Target="https://podminky.urs.cz/item/CS_URS_2024_02/723190202" TargetMode="External" /><Relationship Id="rId5" Type="http://schemas.openxmlformats.org/officeDocument/2006/relationships/hyperlink" Target="https://podminky.urs.cz/item/CS_URS_2024_02/723190204" TargetMode="External" /><Relationship Id="rId6" Type="http://schemas.openxmlformats.org/officeDocument/2006/relationships/hyperlink" Target="https://podminky.urs.cz/item/CS_URS_2024_02/723190109" TargetMode="External" /><Relationship Id="rId7" Type="http://schemas.openxmlformats.org/officeDocument/2006/relationships/hyperlink" Target="https://podminky.urs.cz/item/CS_URS_2024_02/723231162" TargetMode="External" /><Relationship Id="rId8" Type="http://schemas.openxmlformats.org/officeDocument/2006/relationships/hyperlink" Target="https://podminky.urs.cz/item/CS_URS_2024_02/723234311" TargetMode="External" /><Relationship Id="rId9" Type="http://schemas.openxmlformats.org/officeDocument/2006/relationships/hyperlink" Target="https://podminky.urs.cz/item/CS_URS_2024_02/723181026" TargetMode="External" /><Relationship Id="rId10" Type="http://schemas.openxmlformats.org/officeDocument/2006/relationships/hyperlink" Target="https://podminky.urs.cz/item/CS_URS_2024_02/723190251" TargetMode="External" /><Relationship Id="rId11" Type="http://schemas.openxmlformats.org/officeDocument/2006/relationships/hyperlink" Target="https://podminky.urs.cz/item/CS_URS_2024_02/723190254" TargetMode="External" /><Relationship Id="rId12" Type="http://schemas.openxmlformats.org/officeDocument/2006/relationships/hyperlink" Target="https://podminky.urs.cz/item/CS_URS_2024_02/723234351" TargetMode="External" /><Relationship Id="rId13" Type="http://schemas.openxmlformats.org/officeDocument/2006/relationships/hyperlink" Target="https://podminky.urs.cz/item/CS_URS_2024_02/998723202" TargetMode="External" /><Relationship Id="rId14" Type="http://schemas.openxmlformats.org/officeDocument/2006/relationships/hyperlink" Target="https://podminky.urs.cz/item/CS_URS_2024_02/723120804" TargetMode="External" /><Relationship Id="rId15" Type="http://schemas.openxmlformats.org/officeDocument/2006/relationships/hyperlink" Target="https://podminky.urs.cz/item/CS_URS_2024_02/723160804" TargetMode="External" /><Relationship Id="rId16" Type="http://schemas.openxmlformats.org/officeDocument/2006/relationships/hyperlink" Target="https://podminky.urs.cz/item/CS_URS_2024_02/723160831" TargetMode="External" /><Relationship Id="rId17" Type="http://schemas.openxmlformats.org/officeDocument/2006/relationships/hyperlink" Target="https://podminky.urs.cz/item/CS_URS_2024_02/723260801" TargetMode="External" /><Relationship Id="rId1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21174041" TargetMode="External" /><Relationship Id="rId2" Type="http://schemas.openxmlformats.org/officeDocument/2006/relationships/hyperlink" Target="https://podminky.urs.cz/item/CS_URS_2024_02/722175004" TargetMode="External" /><Relationship Id="rId3" Type="http://schemas.openxmlformats.org/officeDocument/2006/relationships/hyperlink" Target="https://podminky.urs.cz/item/CS_URS_2024_02/721174042" TargetMode="External" /><Relationship Id="rId4" Type="http://schemas.openxmlformats.org/officeDocument/2006/relationships/hyperlink" Target="https://podminky.urs.cz/item/CS_URS_2024_02/721174043" TargetMode="External" /><Relationship Id="rId5" Type="http://schemas.openxmlformats.org/officeDocument/2006/relationships/hyperlink" Target="https://podminky.urs.cz/item/CS_URS_2024_02/721174044" TargetMode="External" /><Relationship Id="rId6" Type="http://schemas.openxmlformats.org/officeDocument/2006/relationships/hyperlink" Target="https://podminky.urs.cz/item/CS_URS_2024_02/721174045" TargetMode="External" /><Relationship Id="rId7" Type="http://schemas.openxmlformats.org/officeDocument/2006/relationships/hyperlink" Target="https://podminky.urs.cz/item/CS_URS_2024_02/721175211" TargetMode="External" /><Relationship Id="rId8" Type="http://schemas.openxmlformats.org/officeDocument/2006/relationships/hyperlink" Target="https://podminky.urs.cz/item/CS_URS_2024_02/721175212" TargetMode="External" /><Relationship Id="rId9" Type="http://schemas.openxmlformats.org/officeDocument/2006/relationships/hyperlink" Target="https://podminky.urs.cz/item/CS_URS_2024_02/721173401" TargetMode="External" /><Relationship Id="rId10" Type="http://schemas.openxmlformats.org/officeDocument/2006/relationships/hyperlink" Target="https://podminky.urs.cz/item/CS_URS_2024_02/721173402" TargetMode="External" /><Relationship Id="rId11" Type="http://schemas.openxmlformats.org/officeDocument/2006/relationships/hyperlink" Target="https://podminky.urs.cz/item/CS_URS_2024_02/721194103" TargetMode="External" /><Relationship Id="rId12" Type="http://schemas.openxmlformats.org/officeDocument/2006/relationships/hyperlink" Target="https://podminky.urs.cz/item/CS_URS_2024_02/721194104" TargetMode="External" /><Relationship Id="rId13" Type="http://schemas.openxmlformats.org/officeDocument/2006/relationships/hyperlink" Target="https://podminky.urs.cz/item/CS_URS_2024_02/721194105" TargetMode="External" /><Relationship Id="rId14" Type="http://schemas.openxmlformats.org/officeDocument/2006/relationships/hyperlink" Target="https://podminky.urs.cz/item/CS_URS_2024_02/721194109" TargetMode="External" /><Relationship Id="rId15" Type="http://schemas.openxmlformats.org/officeDocument/2006/relationships/hyperlink" Target="https://podminky.urs.cz/item/CS_URS_2024_02/721212122" TargetMode="External" /><Relationship Id="rId16" Type="http://schemas.openxmlformats.org/officeDocument/2006/relationships/hyperlink" Target="https://podminky.urs.cz/item/CS_URS_2024_02/721219128" TargetMode="External" /><Relationship Id="rId17" Type="http://schemas.openxmlformats.org/officeDocument/2006/relationships/hyperlink" Target="https://podminky.urs.cz/item/CS_URS_2024_02/721242115" TargetMode="External" /><Relationship Id="rId18" Type="http://schemas.openxmlformats.org/officeDocument/2006/relationships/hyperlink" Target="https://podminky.urs.cz/item/CS_URS_2024_02/721290112" TargetMode="External" /><Relationship Id="rId19" Type="http://schemas.openxmlformats.org/officeDocument/2006/relationships/hyperlink" Target="https://podminky.urs.cz/item/CS_URS_2024_02/998721202" TargetMode="External" /><Relationship Id="rId20" Type="http://schemas.openxmlformats.org/officeDocument/2006/relationships/hyperlink" Target="https://podminky.urs.cz/item/CS_URS_2024_02/722175002" TargetMode="External" /><Relationship Id="rId21" Type="http://schemas.openxmlformats.org/officeDocument/2006/relationships/hyperlink" Target="https://podminky.urs.cz/item/CS_URS_2024_02/722175003" TargetMode="External" /><Relationship Id="rId22" Type="http://schemas.openxmlformats.org/officeDocument/2006/relationships/hyperlink" Target="https://podminky.urs.cz/item/CS_URS_2024_02/722175005" TargetMode="External" /><Relationship Id="rId23" Type="http://schemas.openxmlformats.org/officeDocument/2006/relationships/hyperlink" Target="https://podminky.urs.cz/item/CS_URS_2024_02/722181241" TargetMode="External" /><Relationship Id="rId24" Type="http://schemas.openxmlformats.org/officeDocument/2006/relationships/hyperlink" Target="https://podminky.urs.cz/item/CS_URS_2024_02/722181242" TargetMode="External" /><Relationship Id="rId25" Type="http://schemas.openxmlformats.org/officeDocument/2006/relationships/hyperlink" Target="https://podminky.urs.cz/item/CS_URS_2024_02/722190401" TargetMode="External" /><Relationship Id="rId26" Type="http://schemas.openxmlformats.org/officeDocument/2006/relationships/hyperlink" Target="https://podminky.urs.cz/item/CS_URS_2024_02/722230102" TargetMode="External" /><Relationship Id="rId27" Type="http://schemas.openxmlformats.org/officeDocument/2006/relationships/hyperlink" Target="https://podminky.urs.cz/item/CS_URS_2024_02/722230103" TargetMode="External" /><Relationship Id="rId28" Type="http://schemas.openxmlformats.org/officeDocument/2006/relationships/hyperlink" Target="https://podminky.urs.cz/item/CS_URS_2024_02/722231074" TargetMode="External" /><Relationship Id="rId29" Type="http://schemas.openxmlformats.org/officeDocument/2006/relationships/hyperlink" Target="https://podminky.urs.cz/item/CS_URS_2024_02/722231221" TargetMode="External" /><Relationship Id="rId30" Type="http://schemas.openxmlformats.org/officeDocument/2006/relationships/hyperlink" Target="https://podminky.urs.cz/item/CS_URS_2024_02/722220111" TargetMode="External" /><Relationship Id="rId31" Type="http://schemas.openxmlformats.org/officeDocument/2006/relationships/hyperlink" Target="https://podminky.urs.cz/item/CS_URS_2024_02/722220121" TargetMode="External" /><Relationship Id="rId32" Type="http://schemas.openxmlformats.org/officeDocument/2006/relationships/hyperlink" Target="https://podminky.urs.cz/item/CS_URS_2024_02/722224152" TargetMode="External" /><Relationship Id="rId33" Type="http://schemas.openxmlformats.org/officeDocument/2006/relationships/hyperlink" Target="https://podminky.urs.cz/item/CS_URS_2024_02/732421201" TargetMode="External" /><Relationship Id="rId34" Type="http://schemas.openxmlformats.org/officeDocument/2006/relationships/hyperlink" Target="https://podminky.urs.cz/item/CS_URS_2024_02/722224115" TargetMode="External" /><Relationship Id="rId35" Type="http://schemas.openxmlformats.org/officeDocument/2006/relationships/hyperlink" Target="https://podminky.urs.cz/item/CS_URS_2024_02/722290226" TargetMode="External" /><Relationship Id="rId36" Type="http://schemas.openxmlformats.org/officeDocument/2006/relationships/hyperlink" Target="https://podminky.urs.cz/item/CS_URS_2024_02/722290234" TargetMode="External" /><Relationship Id="rId37" Type="http://schemas.openxmlformats.org/officeDocument/2006/relationships/hyperlink" Target="https://podminky.urs.cz/item/CS_URS_2024_02/998722202" TargetMode="External" /><Relationship Id="rId38" Type="http://schemas.openxmlformats.org/officeDocument/2006/relationships/hyperlink" Target="https://podminky.urs.cz/item/CS_URS_2024_02/725112022" TargetMode="External" /><Relationship Id="rId39" Type="http://schemas.openxmlformats.org/officeDocument/2006/relationships/hyperlink" Target="https://podminky.urs.cz/item/CS_URS_2024_02/726111031" TargetMode="External" /><Relationship Id="rId40" Type="http://schemas.openxmlformats.org/officeDocument/2006/relationships/hyperlink" Target="https://podminky.urs.cz/item/CS_URS_2024_02/725119125" TargetMode="External" /><Relationship Id="rId41" Type="http://schemas.openxmlformats.org/officeDocument/2006/relationships/hyperlink" Target="https://podminky.urs.cz/item/CS_URS_2024_02/725211603" TargetMode="External" /><Relationship Id="rId42" Type="http://schemas.openxmlformats.org/officeDocument/2006/relationships/hyperlink" Target="https://podminky.urs.cz/item/CS_URS_2024_02/725211681" TargetMode="External" /><Relationship Id="rId43" Type="http://schemas.openxmlformats.org/officeDocument/2006/relationships/hyperlink" Target="https://podminky.urs.cz/item/CS_URS_2024_02/725822613" TargetMode="External" /><Relationship Id="rId44" Type="http://schemas.openxmlformats.org/officeDocument/2006/relationships/hyperlink" Target="https://podminky.urs.cz/item/CS_URS_2024_02/725219102" TargetMode="External" /><Relationship Id="rId45" Type="http://schemas.openxmlformats.org/officeDocument/2006/relationships/hyperlink" Target="https://podminky.urs.cz/item/CS_URS_2024_02/725829131" TargetMode="External" /><Relationship Id="rId46" Type="http://schemas.openxmlformats.org/officeDocument/2006/relationships/hyperlink" Target="https://podminky.urs.cz/item/CS_URS_2024_02/725861312" TargetMode="External" /><Relationship Id="rId47" Type="http://schemas.openxmlformats.org/officeDocument/2006/relationships/hyperlink" Target="https://podminky.urs.cz/item/CS_URS_2024_02/725311121" TargetMode="External" /><Relationship Id="rId48" Type="http://schemas.openxmlformats.org/officeDocument/2006/relationships/hyperlink" Target="https://podminky.urs.cz/item/CS_URS_2024_02/725821311" TargetMode="External" /><Relationship Id="rId49" Type="http://schemas.openxmlformats.org/officeDocument/2006/relationships/hyperlink" Target="https://podminky.urs.cz/item/CS_URS_2024_02/725319111" TargetMode="External" /><Relationship Id="rId50" Type="http://schemas.openxmlformats.org/officeDocument/2006/relationships/hyperlink" Target="https://podminky.urs.cz/item/CS_URS_2024_02/725241111" TargetMode="External" /><Relationship Id="rId51" Type="http://schemas.openxmlformats.org/officeDocument/2006/relationships/hyperlink" Target="https://podminky.urs.cz/item/CS_URS_2024_02/725241127" TargetMode="External" /><Relationship Id="rId52" Type="http://schemas.openxmlformats.org/officeDocument/2006/relationships/hyperlink" Target="https://podminky.urs.cz/item/CS_URS_2024_02/725241901" TargetMode="External" /><Relationship Id="rId53" Type="http://schemas.openxmlformats.org/officeDocument/2006/relationships/hyperlink" Target="https://podminky.urs.cz/item/CS_URS_2024_02/725841354" TargetMode="External" /><Relationship Id="rId54" Type="http://schemas.openxmlformats.org/officeDocument/2006/relationships/hyperlink" Target="https://podminky.urs.cz/item/CS_URS_2024_02/725244622" TargetMode="External" /><Relationship Id="rId55" Type="http://schemas.openxmlformats.org/officeDocument/2006/relationships/hyperlink" Target="https://podminky.urs.cz/item/CS_URS_2024_02/725244313" TargetMode="External" /><Relationship Id="rId56" Type="http://schemas.openxmlformats.org/officeDocument/2006/relationships/hyperlink" Target="https://podminky.urs.cz/item/CS_URS_2024_02/725244907" TargetMode="External" /><Relationship Id="rId57" Type="http://schemas.openxmlformats.org/officeDocument/2006/relationships/hyperlink" Target="https://podminky.urs.cz/item/CS_URS_2024_02/725339111" TargetMode="External" /><Relationship Id="rId58" Type="http://schemas.openxmlformats.org/officeDocument/2006/relationships/hyperlink" Target="https://podminky.urs.cz/item/CS_URS_2024_02/725813111" TargetMode="External" /><Relationship Id="rId59" Type="http://schemas.openxmlformats.org/officeDocument/2006/relationships/hyperlink" Target="https://podminky.urs.cz/item/CS_URS_2024_02/998725202" TargetMode="External" /><Relationship Id="rId60" Type="http://schemas.openxmlformats.org/officeDocument/2006/relationships/hyperlink" Target="https://podminky.urs.cz/item/CS_URS_2024_02/721171809" TargetMode="External" /><Relationship Id="rId61" Type="http://schemas.openxmlformats.org/officeDocument/2006/relationships/hyperlink" Target="https://podminky.urs.cz/item/CS_URS_2024_02/722130801" TargetMode="External" /><Relationship Id="rId62" Type="http://schemas.openxmlformats.org/officeDocument/2006/relationships/hyperlink" Target="https://podminky.urs.cz/item/CS_URS_2024_02/725530823" TargetMode="External" /><Relationship Id="rId63" Type="http://schemas.openxmlformats.org/officeDocument/2006/relationships/hyperlink" Target="https://podminky.urs.cz/item/CS_URS_2024_02/725110811" TargetMode="External" /><Relationship Id="rId64" Type="http://schemas.openxmlformats.org/officeDocument/2006/relationships/hyperlink" Target="https://podminky.urs.cz/item/CS_URS_2024_02/725210821" TargetMode="External" /><Relationship Id="rId65" Type="http://schemas.openxmlformats.org/officeDocument/2006/relationships/hyperlink" Target="https://podminky.urs.cz/item/CS_URS_2024_02/725220842" TargetMode="External" /><Relationship Id="rId66" Type="http://schemas.openxmlformats.org/officeDocument/2006/relationships/hyperlink" Target="https://podminky.urs.cz/item/CS_URS_2024_02/725310823" TargetMode="External" /><Relationship Id="rId67" Type="http://schemas.openxmlformats.org/officeDocument/2006/relationships/hyperlink" Target="https://podminky.urs.cz/item/CS_URS_2024_02/722220861" TargetMode="External" /><Relationship Id="rId68" Type="http://schemas.openxmlformats.org/officeDocument/2006/relationships/hyperlink" Target="https://podminky.urs.cz/item/CS_URS_2024_02/725810811" TargetMode="External" /><Relationship Id="rId69" Type="http://schemas.openxmlformats.org/officeDocument/2006/relationships/hyperlink" Target="https://podminky.urs.cz/item/CS_URS_2024_02/997013212" TargetMode="External" /><Relationship Id="rId70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0001000" TargetMode="External" /><Relationship Id="rId2" Type="http://schemas.openxmlformats.org/officeDocument/2006/relationships/hyperlink" Target="https://podminky.urs.cz/item/CS_URS_2024_01/013254000" TargetMode="External" /><Relationship Id="rId3" Type="http://schemas.openxmlformats.org/officeDocument/2006/relationships/hyperlink" Target="https://podminky.urs.cz/item/CS_URS_2024_01/020001000" TargetMode="External" /><Relationship Id="rId4" Type="http://schemas.openxmlformats.org/officeDocument/2006/relationships/hyperlink" Target="https://podminky.urs.cz/item/CS_URS_2024_01/030001000" TargetMode="External" /><Relationship Id="rId5" Type="http://schemas.openxmlformats.org/officeDocument/2006/relationships/hyperlink" Target="https://podminky.urs.cz/item/CS_URS_2024_01/032002000" TargetMode="External" /><Relationship Id="rId6" Type="http://schemas.openxmlformats.org/officeDocument/2006/relationships/hyperlink" Target="https://podminky.urs.cz/item/CS_URS_2024_02/032103000" TargetMode="External" /><Relationship Id="rId7" Type="http://schemas.openxmlformats.org/officeDocument/2006/relationships/hyperlink" Target="https://podminky.urs.cz/item/CS_URS_2024_02/032903000" TargetMode="External" /><Relationship Id="rId8" Type="http://schemas.openxmlformats.org/officeDocument/2006/relationships/hyperlink" Target="https://podminky.urs.cz/item/CS_URS_2024_01/033002000" TargetMode="External" /><Relationship Id="rId9" Type="http://schemas.openxmlformats.org/officeDocument/2006/relationships/hyperlink" Target="https://podminky.urs.cz/item/CS_URS_2024_01/034103000" TargetMode="External" /><Relationship Id="rId10" Type="http://schemas.openxmlformats.org/officeDocument/2006/relationships/hyperlink" Target="https://podminky.urs.cz/item/CS_URS_2024_01/040001000" TargetMode="External" /><Relationship Id="rId11" Type="http://schemas.openxmlformats.org/officeDocument/2006/relationships/hyperlink" Target="https://podminky.urs.cz/item/CS_URS_2024_02/043002000" TargetMode="External" /><Relationship Id="rId12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34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36</v>
      </c>
      <c r="AO17" s="23"/>
      <c r="AP17" s="23"/>
      <c r="AQ17" s="23"/>
      <c r="AR17" s="21"/>
      <c r="BE17" s="32"/>
      <c r="BS17" s="18" t="s">
        <v>37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42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43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44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45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46</v>
      </c>
      <c r="E29" s="48"/>
      <c r="F29" s="33" t="s">
        <v>47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48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49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50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51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52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53</v>
      </c>
      <c r="U35" s="55"/>
      <c r="V35" s="55"/>
      <c r="W35" s="55"/>
      <c r="X35" s="57" t="s">
        <v>54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55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03/2024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Rehabilitace Hronov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Hronov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3. 4. 2024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Královéhradecký kraj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>CE-ING s.r.o.</v>
      </c>
      <c r="AN49" s="65"/>
      <c r="AO49" s="65"/>
      <c r="AP49" s="65"/>
      <c r="AQ49" s="41"/>
      <c r="AR49" s="45"/>
      <c r="AS49" s="75" t="s">
        <v>56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38</v>
      </c>
      <c r="AJ50" s="41"/>
      <c r="AK50" s="41"/>
      <c r="AL50" s="41"/>
      <c r="AM50" s="74" t="str">
        <f>IF(E20="","",E20)</f>
        <v>Michael Hlušek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57</v>
      </c>
      <c r="D52" s="88"/>
      <c r="E52" s="88"/>
      <c r="F52" s="88"/>
      <c r="G52" s="88"/>
      <c r="H52" s="89"/>
      <c r="I52" s="90" t="s">
        <v>58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59</v>
      </c>
      <c r="AH52" s="88"/>
      <c r="AI52" s="88"/>
      <c r="AJ52" s="88"/>
      <c r="AK52" s="88"/>
      <c r="AL52" s="88"/>
      <c r="AM52" s="88"/>
      <c r="AN52" s="90" t="s">
        <v>60</v>
      </c>
      <c r="AO52" s="88"/>
      <c r="AP52" s="88"/>
      <c r="AQ52" s="92" t="s">
        <v>61</v>
      </c>
      <c r="AR52" s="45"/>
      <c r="AS52" s="93" t="s">
        <v>62</v>
      </c>
      <c r="AT52" s="94" t="s">
        <v>63</v>
      </c>
      <c r="AU52" s="94" t="s">
        <v>64</v>
      </c>
      <c r="AV52" s="94" t="s">
        <v>65</v>
      </c>
      <c r="AW52" s="94" t="s">
        <v>66</v>
      </c>
      <c r="AX52" s="94" t="s">
        <v>67</v>
      </c>
      <c r="AY52" s="94" t="s">
        <v>68</v>
      </c>
      <c r="AZ52" s="94" t="s">
        <v>69</v>
      </c>
      <c r="BA52" s="94" t="s">
        <v>70</v>
      </c>
      <c r="BB52" s="94" t="s">
        <v>71</v>
      </c>
      <c r="BC52" s="94" t="s">
        <v>72</v>
      </c>
      <c r="BD52" s="95" t="s">
        <v>73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74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ROUND(SUM(AG55:AG65),2)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ROUND(SUM(AS55:AS65),2)</f>
        <v>0</v>
      </c>
      <c r="AT54" s="107">
        <f>ROUND(SUM(AV54:AW54),2)</f>
        <v>0</v>
      </c>
      <c r="AU54" s="108">
        <f>ROUND(SUM(AU55:AU65),5)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ROUND(SUM(AZ55:AZ65),2)</f>
        <v>0</v>
      </c>
      <c r="BA54" s="107">
        <f>ROUND(SUM(BA55:BA65),2)</f>
        <v>0</v>
      </c>
      <c r="BB54" s="107">
        <f>ROUND(SUM(BB55:BB65),2)</f>
        <v>0</v>
      </c>
      <c r="BC54" s="107">
        <f>ROUND(SUM(BC55:BC65),2)</f>
        <v>0</v>
      </c>
      <c r="BD54" s="109">
        <f>ROUND(SUM(BD55:BD65),2)</f>
        <v>0</v>
      </c>
      <c r="BE54" s="6"/>
      <c r="BS54" s="110" t="s">
        <v>75</v>
      </c>
      <c r="BT54" s="110" t="s">
        <v>76</v>
      </c>
      <c r="BU54" s="111" t="s">
        <v>77</v>
      </c>
      <c r="BV54" s="110" t="s">
        <v>78</v>
      </c>
      <c r="BW54" s="110" t="s">
        <v>5</v>
      </c>
      <c r="BX54" s="110" t="s">
        <v>79</v>
      </c>
      <c r="CL54" s="110" t="s">
        <v>19</v>
      </c>
    </row>
    <row r="55" s="7" customFormat="1" ht="16.5" customHeight="1">
      <c r="A55" s="112" t="s">
        <v>80</v>
      </c>
      <c r="B55" s="113"/>
      <c r="C55" s="114"/>
      <c r="D55" s="115" t="s">
        <v>81</v>
      </c>
      <c r="E55" s="115"/>
      <c r="F55" s="115"/>
      <c r="G55" s="115"/>
      <c r="H55" s="115"/>
      <c r="I55" s="116"/>
      <c r="J55" s="115" t="s">
        <v>82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Bourané prvky - hlavní'!J30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83</v>
      </c>
      <c r="AR55" s="119"/>
      <c r="AS55" s="120">
        <v>0</v>
      </c>
      <c r="AT55" s="121">
        <f>ROUND(SUM(AV55:AW55),2)</f>
        <v>0</v>
      </c>
      <c r="AU55" s="122">
        <f>'01 - Bourané prvky - hlavní'!P99</f>
        <v>0</v>
      </c>
      <c r="AV55" s="121">
        <f>'01 - Bourané prvky - hlavní'!J33</f>
        <v>0</v>
      </c>
      <c r="AW55" s="121">
        <f>'01 - Bourané prvky - hlavní'!J34</f>
        <v>0</v>
      </c>
      <c r="AX55" s="121">
        <f>'01 - Bourané prvky - hlavní'!J35</f>
        <v>0</v>
      </c>
      <c r="AY55" s="121">
        <f>'01 - Bourané prvky - hlavní'!J36</f>
        <v>0</v>
      </c>
      <c r="AZ55" s="121">
        <f>'01 - Bourané prvky - hlavní'!F33</f>
        <v>0</v>
      </c>
      <c r="BA55" s="121">
        <f>'01 - Bourané prvky - hlavní'!F34</f>
        <v>0</v>
      </c>
      <c r="BB55" s="121">
        <f>'01 - Bourané prvky - hlavní'!F35</f>
        <v>0</v>
      </c>
      <c r="BC55" s="121">
        <f>'01 - Bourané prvky - hlavní'!F36</f>
        <v>0</v>
      </c>
      <c r="BD55" s="123">
        <f>'01 - Bourané prvky - hlavní'!F37</f>
        <v>0</v>
      </c>
      <c r="BE55" s="7"/>
      <c r="BT55" s="124" t="s">
        <v>84</v>
      </c>
      <c r="BV55" s="124" t="s">
        <v>78</v>
      </c>
      <c r="BW55" s="124" t="s">
        <v>85</v>
      </c>
      <c r="BX55" s="124" t="s">
        <v>5</v>
      </c>
      <c r="CL55" s="124" t="s">
        <v>19</v>
      </c>
      <c r="CM55" s="124" t="s">
        <v>84</v>
      </c>
    </row>
    <row r="56" s="7" customFormat="1" ht="16.5" customHeight="1">
      <c r="A56" s="112" t="s">
        <v>80</v>
      </c>
      <c r="B56" s="113"/>
      <c r="C56" s="114"/>
      <c r="D56" s="115" t="s">
        <v>86</v>
      </c>
      <c r="E56" s="115"/>
      <c r="F56" s="115"/>
      <c r="G56" s="115"/>
      <c r="H56" s="115"/>
      <c r="I56" s="116"/>
      <c r="J56" s="115" t="s">
        <v>87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'02 - Nový stav - hlavní'!J30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83</v>
      </c>
      <c r="AR56" s="119"/>
      <c r="AS56" s="120">
        <v>0</v>
      </c>
      <c r="AT56" s="121">
        <f>ROUND(SUM(AV56:AW56),2)</f>
        <v>0</v>
      </c>
      <c r="AU56" s="122">
        <f>'02 - Nový stav - hlavní'!P102</f>
        <v>0</v>
      </c>
      <c r="AV56" s="121">
        <f>'02 - Nový stav - hlavní'!J33</f>
        <v>0</v>
      </c>
      <c r="AW56" s="121">
        <f>'02 - Nový stav - hlavní'!J34</f>
        <v>0</v>
      </c>
      <c r="AX56" s="121">
        <f>'02 - Nový stav - hlavní'!J35</f>
        <v>0</v>
      </c>
      <c r="AY56" s="121">
        <f>'02 - Nový stav - hlavní'!J36</f>
        <v>0</v>
      </c>
      <c r="AZ56" s="121">
        <f>'02 - Nový stav - hlavní'!F33</f>
        <v>0</v>
      </c>
      <c r="BA56" s="121">
        <f>'02 - Nový stav - hlavní'!F34</f>
        <v>0</v>
      </c>
      <c r="BB56" s="121">
        <f>'02 - Nový stav - hlavní'!F35</f>
        <v>0</v>
      </c>
      <c r="BC56" s="121">
        <f>'02 - Nový stav - hlavní'!F36</f>
        <v>0</v>
      </c>
      <c r="BD56" s="123">
        <f>'02 - Nový stav - hlavní'!F37</f>
        <v>0</v>
      </c>
      <c r="BE56" s="7"/>
      <c r="BT56" s="124" t="s">
        <v>84</v>
      </c>
      <c r="BV56" s="124" t="s">
        <v>78</v>
      </c>
      <c r="BW56" s="124" t="s">
        <v>88</v>
      </c>
      <c r="BX56" s="124" t="s">
        <v>5</v>
      </c>
      <c r="CL56" s="124" t="s">
        <v>19</v>
      </c>
      <c r="CM56" s="124" t="s">
        <v>84</v>
      </c>
    </row>
    <row r="57" s="7" customFormat="1" ht="16.5" customHeight="1">
      <c r="A57" s="112" t="s">
        <v>80</v>
      </c>
      <c r="B57" s="113"/>
      <c r="C57" s="114"/>
      <c r="D57" s="115" t="s">
        <v>89</v>
      </c>
      <c r="E57" s="115"/>
      <c r="F57" s="115"/>
      <c r="G57" s="115"/>
      <c r="H57" s="115"/>
      <c r="I57" s="116"/>
      <c r="J57" s="115" t="s">
        <v>90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'02,1 - Venkovní úpravy - 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83</v>
      </c>
      <c r="AR57" s="119"/>
      <c r="AS57" s="120">
        <v>0</v>
      </c>
      <c r="AT57" s="121">
        <f>ROUND(SUM(AV57:AW57),2)</f>
        <v>0</v>
      </c>
      <c r="AU57" s="122">
        <f>'02,1 - Venkovní úpravy - ...'!P83</f>
        <v>0</v>
      </c>
      <c r="AV57" s="121">
        <f>'02,1 - Venkovní úpravy - ...'!J33</f>
        <v>0</v>
      </c>
      <c r="AW57" s="121">
        <f>'02,1 - Venkovní úpravy - ...'!J34</f>
        <v>0</v>
      </c>
      <c r="AX57" s="121">
        <f>'02,1 - Venkovní úpravy - ...'!J35</f>
        <v>0</v>
      </c>
      <c r="AY57" s="121">
        <f>'02,1 - Venkovní úpravy - ...'!J36</f>
        <v>0</v>
      </c>
      <c r="AZ57" s="121">
        <f>'02,1 - Venkovní úpravy - ...'!F33</f>
        <v>0</v>
      </c>
      <c r="BA57" s="121">
        <f>'02,1 - Venkovní úpravy - ...'!F34</f>
        <v>0</v>
      </c>
      <c r="BB57" s="121">
        <f>'02,1 - Venkovní úpravy - ...'!F35</f>
        <v>0</v>
      </c>
      <c r="BC57" s="121">
        <f>'02,1 - Venkovní úpravy - ...'!F36</f>
        <v>0</v>
      </c>
      <c r="BD57" s="123">
        <f>'02,1 - Venkovní úpravy - ...'!F37</f>
        <v>0</v>
      </c>
      <c r="BE57" s="7"/>
      <c r="BT57" s="124" t="s">
        <v>84</v>
      </c>
      <c r="BV57" s="124" t="s">
        <v>78</v>
      </c>
      <c r="BW57" s="124" t="s">
        <v>91</v>
      </c>
      <c r="BX57" s="124" t="s">
        <v>5</v>
      </c>
      <c r="CL57" s="124" t="s">
        <v>19</v>
      </c>
      <c r="CM57" s="124" t="s">
        <v>84</v>
      </c>
    </row>
    <row r="58" s="7" customFormat="1" ht="16.5" customHeight="1">
      <c r="A58" s="112" t="s">
        <v>80</v>
      </c>
      <c r="B58" s="113"/>
      <c r="C58" s="114"/>
      <c r="D58" s="115" t="s">
        <v>92</v>
      </c>
      <c r="E58" s="115"/>
      <c r="F58" s="115"/>
      <c r="G58" s="115"/>
      <c r="H58" s="115"/>
      <c r="I58" s="116"/>
      <c r="J58" s="115" t="s">
        <v>93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'03 - UT - hlavní'!J30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83</v>
      </c>
      <c r="AR58" s="119"/>
      <c r="AS58" s="120">
        <v>0</v>
      </c>
      <c r="AT58" s="121">
        <f>ROUND(SUM(AV58:AW58),2)</f>
        <v>0</v>
      </c>
      <c r="AU58" s="122">
        <f>'03 - UT - hlavní'!P86</f>
        <v>0</v>
      </c>
      <c r="AV58" s="121">
        <f>'03 - UT - hlavní'!J33</f>
        <v>0</v>
      </c>
      <c r="AW58" s="121">
        <f>'03 - UT - hlavní'!J34</f>
        <v>0</v>
      </c>
      <c r="AX58" s="121">
        <f>'03 - UT - hlavní'!J35</f>
        <v>0</v>
      </c>
      <c r="AY58" s="121">
        <f>'03 - UT - hlavní'!J36</f>
        <v>0</v>
      </c>
      <c r="AZ58" s="121">
        <f>'03 - UT - hlavní'!F33</f>
        <v>0</v>
      </c>
      <c r="BA58" s="121">
        <f>'03 - UT - hlavní'!F34</f>
        <v>0</v>
      </c>
      <c r="BB58" s="121">
        <f>'03 - UT - hlavní'!F35</f>
        <v>0</v>
      </c>
      <c r="BC58" s="121">
        <f>'03 - UT - hlavní'!F36</f>
        <v>0</v>
      </c>
      <c r="BD58" s="123">
        <f>'03 - UT - hlavní'!F37</f>
        <v>0</v>
      </c>
      <c r="BE58" s="7"/>
      <c r="BT58" s="124" t="s">
        <v>84</v>
      </c>
      <c r="BV58" s="124" t="s">
        <v>78</v>
      </c>
      <c r="BW58" s="124" t="s">
        <v>94</v>
      </c>
      <c r="BX58" s="124" t="s">
        <v>5</v>
      </c>
      <c r="CL58" s="124" t="s">
        <v>19</v>
      </c>
      <c r="CM58" s="124" t="s">
        <v>84</v>
      </c>
    </row>
    <row r="59" s="7" customFormat="1" ht="16.5" customHeight="1">
      <c r="A59" s="112" t="s">
        <v>80</v>
      </c>
      <c r="B59" s="113"/>
      <c r="C59" s="114"/>
      <c r="D59" s="115" t="s">
        <v>95</v>
      </c>
      <c r="E59" s="115"/>
      <c r="F59" s="115"/>
      <c r="G59" s="115"/>
      <c r="H59" s="115"/>
      <c r="I59" s="116"/>
      <c r="J59" s="115" t="s">
        <v>96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'04 - Plyn - hlavní'!J30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83</v>
      </c>
      <c r="AR59" s="119"/>
      <c r="AS59" s="120">
        <v>0</v>
      </c>
      <c r="AT59" s="121">
        <f>ROUND(SUM(AV59:AW59),2)</f>
        <v>0</v>
      </c>
      <c r="AU59" s="122">
        <f>'04 - Plyn - hlavní'!P81</f>
        <v>0</v>
      </c>
      <c r="AV59" s="121">
        <f>'04 - Plyn - hlavní'!J33</f>
        <v>0</v>
      </c>
      <c r="AW59" s="121">
        <f>'04 - Plyn - hlavní'!J34</f>
        <v>0</v>
      </c>
      <c r="AX59" s="121">
        <f>'04 - Plyn - hlavní'!J35</f>
        <v>0</v>
      </c>
      <c r="AY59" s="121">
        <f>'04 - Plyn - hlavní'!J36</f>
        <v>0</v>
      </c>
      <c r="AZ59" s="121">
        <f>'04 - Plyn - hlavní'!F33</f>
        <v>0</v>
      </c>
      <c r="BA59" s="121">
        <f>'04 - Plyn - hlavní'!F34</f>
        <v>0</v>
      </c>
      <c r="BB59" s="121">
        <f>'04 - Plyn - hlavní'!F35</f>
        <v>0</v>
      </c>
      <c r="BC59" s="121">
        <f>'04 - Plyn - hlavní'!F36</f>
        <v>0</v>
      </c>
      <c r="BD59" s="123">
        <f>'04 - Plyn - hlavní'!F37</f>
        <v>0</v>
      </c>
      <c r="BE59" s="7"/>
      <c r="BT59" s="124" t="s">
        <v>84</v>
      </c>
      <c r="BV59" s="124" t="s">
        <v>78</v>
      </c>
      <c r="BW59" s="124" t="s">
        <v>97</v>
      </c>
      <c r="BX59" s="124" t="s">
        <v>5</v>
      </c>
      <c r="CL59" s="124" t="s">
        <v>19</v>
      </c>
      <c r="CM59" s="124" t="s">
        <v>84</v>
      </c>
    </row>
    <row r="60" s="7" customFormat="1" ht="16.5" customHeight="1">
      <c r="A60" s="112" t="s">
        <v>80</v>
      </c>
      <c r="B60" s="113"/>
      <c r="C60" s="114"/>
      <c r="D60" s="115" t="s">
        <v>98</v>
      </c>
      <c r="E60" s="115"/>
      <c r="F60" s="115"/>
      <c r="G60" s="115"/>
      <c r="H60" s="115"/>
      <c r="I60" s="116"/>
      <c r="J60" s="115" t="s">
        <v>99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'05 - ZTI - hlavní'!J30</f>
        <v>0</v>
      </c>
      <c r="AH60" s="116"/>
      <c r="AI60" s="116"/>
      <c r="AJ60" s="116"/>
      <c r="AK60" s="116"/>
      <c r="AL60" s="116"/>
      <c r="AM60" s="116"/>
      <c r="AN60" s="117">
        <f>SUM(AG60,AT60)</f>
        <v>0</v>
      </c>
      <c r="AO60" s="116"/>
      <c r="AP60" s="116"/>
      <c r="AQ60" s="118" t="s">
        <v>83</v>
      </c>
      <c r="AR60" s="119"/>
      <c r="AS60" s="120">
        <v>0</v>
      </c>
      <c r="AT60" s="121">
        <f>ROUND(SUM(AV60:AW60),2)</f>
        <v>0</v>
      </c>
      <c r="AU60" s="122">
        <f>'05 - ZTI - hlavní'!P83</f>
        <v>0</v>
      </c>
      <c r="AV60" s="121">
        <f>'05 - ZTI - hlavní'!J33</f>
        <v>0</v>
      </c>
      <c r="AW60" s="121">
        <f>'05 - ZTI - hlavní'!J34</f>
        <v>0</v>
      </c>
      <c r="AX60" s="121">
        <f>'05 - ZTI - hlavní'!J35</f>
        <v>0</v>
      </c>
      <c r="AY60" s="121">
        <f>'05 - ZTI - hlavní'!J36</f>
        <v>0</v>
      </c>
      <c r="AZ60" s="121">
        <f>'05 - ZTI - hlavní'!F33</f>
        <v>0</v>
      </c>
      <c r="BA60" s="121">
        <f>'05 - ZTI - hlavní'!F34</f>
        <v>0</v>
      </c>
      <c r="BB60" s="121">
        <f>'05 - ZTI - hlavní'!F35</f>
        <v>0</v>
      </c>
      <c r="BC60" s="121">
        <f>'05 - ZTI - hlavní'!F36</f>
        <v>0</v>
      </c>
      <c r="BD60" s="123">
        <f>'05 - ZTI - hlavní'!F37</f>
        <v>0</v>
      </c>
      <c r="BE60" s="7"/>
      <c r="BT60" s="124" t="s">
        <v>84</v>
      </c>
      <c r="BV60" s="124" t="s">
        <v>78</v>
      </c>
      <c r="BW60" s="124" t="s">
        <v>100</v>
      </c>
      <c r="BX60" s="124" t="s">
        <v>5</v>
      </c>
      <c r="CL60" s="124" t="s">
        <v>19</v>
      </c>
      <c r="CM60" s="124" t="s">
        <v>84</v>
      </c>
    </row>
    <row r="61" s="7" customFormat="1" ht="16.5" customHeight="1">
      <c r="A61" s="112" t="s">
        <v>80</v>
      </c>
      <c r="B61" s="113"/>
      <c r="C61" s="114"/>
      <c r="D61" s="115" t="s">
        <v>101</v>
      </c>
      <c r="E61" s="115"/>
      <c r="F61" s="115"/>
      <c r="G61" s="115"/>
      <c r="H61" s="115"/>
      <c r="I61" s="116"/>
      <c r="J61" s="115" t="s">
        <v>102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'06 - Venkovní kanalizace ...'!J30</f>
        <v>0</v>
      </c>
      <c r="AH61" s="116"/>
      <c r="AI61" s="116"/>
      <c r="AJ61" s="116"/>
      <c r="AK61" s="116"/>
      <c r="AL61" s="116"/>
      <c r="AM61" s="116"/>
      <c r="AN61" s="117">
        <f>SUM(AG61,AT61)</f>
        <v>0</v>
      </c>
      <c r="AO61" s="116"/>
      <c r="AP61" s="116"/>
      <c r="AQ61" s="118" t="s">
        <v>83</v>
      </c>
      <c r="AR61" s="119"/>
      <c r="AS61" s="120">
        <v>0</v>
      </c>
      <c r="AT61" s="121">
        <f>ROUND(SUM(AV61:AW61),2)</f>
        <v>0</v>
      </c>
      <c r="AU61" s="122">
        <f>'06 - Venkovní kanalizace ...'!P82</f>
        <v>0</v>
      </c>
      <c r="AV61" s="121">
        <f>'06 - Venkovní kanalizace ...'!J33</f>
        <v>0</v>
      </c>
      <c r="AW61" s="121">
        <f>'06 - Venkovní kanalizace ...'!J34</f>
        <v>0</v>
      </c>
      <c r="AX61" s="121">
        <f>'06 - Venkovní kanalizace ...'!J35</f>
        <v>0</v>
      </c>
      <c r="AY61" s="121">
        <f>'06 - Venkovní kanalizace ...'!J36</f>
        <v>0</v>
      </c>
      <c r="AZ61" s="121">
        <f>'06 - Venkovní kanalizace ...'!F33</f>
        <v>0</v>
      </c>
      <c r="BA61" s="121">
        <f>'06 - Venkovní kanalizace ...'!F34</f>
        <v>0</v>
      </c>
      <c r="BB61" s="121">
        <f>'06 - Venkovní kanalizace ...'!F35</f>
        <v>0</v>
      </c>
      <c r="BC61" s="121">
        <f>'06 - Venkovní kanalizace ...'!F36</f>
        <v>0</v>
      </c>
      <c r="BD61" s="123">
        <f>'06 - Venkovní kanalizace ...'!F37</f>
        <v>0</v>
      </c>
      <c r="BE61" s="7"/>
      <c r="BT61" s="124" t="s">
        <v>84</v>
      </c>
      <c r="BV61" s="124" t="s">
        <v>78</v>
      </c>
      <c r="BW61" s="124" t="s">
        <v>103</v>
      </c>
      <c r="BX61" s="124" t="s">
        <v>5</v>
      </c>
      <c r="CL61" s="124" t="s">
        <v>19</v>
      </c>
      <c r="CM61" s="124" t="s">
        <v>84</v>
      </c>
    </row>
    <row r="62" s="7" customFormat="1" ht="16.5" customHeight="1">
      <c r="A62" s="112" t="s">
        <v>80</v>
      </c>
      <c r="B62" s="113"/>
      <c r="C62" s="114"/>
      <c r="D62" s="115" t="s">
        <v>104</v>
      </c>
      <c r="E62" s="115"/>
      <c r="F62" s="115"/>
      <c r="G62" s="115"/>
      <c r="H62" s="115"/>
      <c r="I62" s="116"/>
      <c r="J62" s="115" t="s">
        <v>105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'06,1 - Kanalizační přípoj...'!J30</f>
        <v>0</v>
      </c>
      <c r="AH62" s="116"/>
      <c r="AI62" s="116"/>
      <c r="AJ62" s="116"/>
      <c r="AK62" s="116"/>
      <c r="AL62" s="116"/>
      <c r="AM62" s="116"/>
      <c r="AN62" s="117">
        <f>SUM(AG62,AT62)</f>
        <v>0</v>
      </c>
      <c r="AO62" s="116"/>
      <c r="AP62" s="116"/>
      <c r="AQ62" s="118" t="s">
        <v>83</v>
      </c>
      <c r="AR62" s="119"/>
      <c r="AS62" s="120">
        <v>0</v>
      </c>
      <c r="AT62" s="121">
        <f>ROUND(SUM(AV62:AW62),2)</f>
        <v>0</v>
      </c>
      <c r="AU62" s="122">
        <f>'06,1 - Kanalizační přípoj...'!P82</f>
        <v>0</v>
      </c>
      <c r="AV62" s="121">
        <f>'06,1 - Kanalizační přípoj...'!J33</f>
        <v>0</v>
      </c>
      <c r="AW62" s="121">
        <f>'06,1 - Kanalizační přípoj...'!J34</f>
        <v>0</v>
      </c>
      <c r="AX62" s="121">
        <f>'06,1 - Kanalizační přípoj...'!J35</f>
        <v>0</v>
      </c>
      <c r="AY62" s="121">
        <f>'06,1 - Kanalizační přípoj...'!J36</f>
        <v>0</v>
      </c>
      <c r="AZ62" s="121">
        <f>'06,1 - Kanalizační přípoj...'!F33</f>
        <v>0</v>
      </c>
      <c r="BA62" s="121">
        <f>'06,1 - Kanalizační přípoj...'!F34</f>
        <v>0</v>
      </c>
      <c r="BB62" s="121">
        <f>'06,1 - Kanalizační přípoj...'!F35</f>
        <v>0</v>
      </c>
      <c r="BC62" s="121">
        <f>'06,1 - Kanalizační přípoj...'!F36</f>
        <v>0</v>
      </c>
      <c r="BD62" s="123">
        <f>'06,1 - Kanalizační přípoj...'!F37</f>
        <v>0</v>
      </c>
      <c r="BE62" s="7"/>
      <c r="BT62" s="124" t="s">
        <v>84</v>
      </c>
      <c r="BV62" s="124" t="s">
        <v>78</v>
      </c>
      <c r="BW62" s="124" t="s">
        <v>106</v>
      </c>
      <c r="BX62" s="124" t="s">
        <v>5</v>
      </c>
      <c r="CL62" s="124" t="s">
        <v>19</v>
      </c>
      <c r="CM62" s="124" t="s">
        <v>84</v>
      </c>
    </row>
    <row r="63" s="7" customFormat="1" ht="16.5" customHeight="1">
      <c r="A63" s="112" t="s">
        <v>80</v>
      </c>
      <c r="B63" s="113"/>
      <c r="C63" s="114"/>
      <c r="D63" s="115" t="s">
        <v>107</v>
      </c>
      <c r="E63" s="115"/>
      <c r="F63" s="115"/>
      <c r="G63" s="115"/>
      <c r="H63" s="115"/>
      <c r="I63" s="116"/>
      <c r="J63" s="115" t="s">
        <v>108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7">
        <f>'07 - Silnoproud - hlavní'!J30</f>
        <v>0</v>
      </c>
      <c r="AH63" s="116"/>
      <c r="AI63" s="116"/>
      <c r="AJ63" s="116"/>
      <c r="AK63" s="116"/>
      <c r="AL63" s="116"/>
      <c r="AM63" s="116"/>
      <c r="AN63" s="117">
        <f>SUM(AG63,AT63)</f>
        <v>0</v>
      </c>
      <c r="AO63" s="116"/>
      <c r="AP63" s="116"/>
      <c r="AQ63" s="118" t="s">
        <v>83</v>
      </c>
      <c r="AR63" s="119"/>
      <c r="AS63" s="120">
        <v>0</v>
      </c>
      <c r="AT63" s="121">
        <f>ROUND(SUM(AV63:AW63),2)</f>
        <v>0</v>
      </c>
      <c r="AU63" s="122">
        <f>'07 - Silnoproud - hlavní'!P84</f>
        <v>0</v>
      </c>
      <c r="AV63" s="121">
        <f>'07 - Silnoproud - hlavní'!J33</f>
        <v>0</v>
      </c>
      <c r="AW63" s="121">
        <f>'07 - Silnoproud - hlavní'!J34</f>
        <v>0</v>
      </c>
      <c r="AX63" s="121">
        <f>'07 - Silnoproud - hlavní'!J35</f>
        <v>0</v>
      </c>
      <c r="AY63" s="121">
        <f>'07 - Silnoproud - hlavní'!J36</f>
        <v>0</v>
      </c>
      <c r="AZ63" s="121">
        <f>'07 - Silnoproud - hlavní'!F33</f>
        <v>0</v>
      </c>
      <c r="BA63" s="121">
        <f>'07 - Silnoproud - hlavní'!F34</f>
        <v>0</v>
      </c>
      <c r="BB63" s="121">
        <f>'07 - Silnoproud - hlavní'!F35</f>
        <v>0</v>
      </c>
      <c r="BC63" s="121">
        <f>'07 - Silnoproud - hlavní'!F36</f>
        <v>0</v>
      </c>
      <c r="BD63" s="123">
        <f>'07 - Silnoproud - hlavní'!F37</f>
        <v>0</v>
      </c>
      <c r="BE63" s="7"/>
      <c r="BT63" s="124" t="s">
        <v>84</v>
      </c>
      <c r="BV63" s="124" t="s">
        <v>78</v>
      </c>
      <c r="BW63" s="124" t="s">
        <v>109</v>
      </c>
      <c r="BX63" s="124" t="s">
        <v>5</v>
      </c>
      <c r="CL63" s="124" t="s">
        <v>19</v>
      </c>
      <c r="CM63" s="124" t="s">
        <v>84</v>
      </c>
    </row>
    <row r="64" s="7" customFormat="1" ht="16.5" customHeight="1">
      <c r="A64" s="112" t="s">
        <v>80</v>
      </c>
      <c r="B64" s="113"/>
      <c r="C64" s="114"/>
      <c r="D64" s="115" t="s">
        <v>110</v>
      </c>
      <c r="E64" s="115"/>
      <c r="F64" s="115"/>
      <c r="G64" s="115"/>
      <c r="H64" s="115"/>
      <c r="I64" s="116"/>
      <c r="J64" s="115" t="s">
        <v>111</v>
      </c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7">
        <f>'08 - Slaboproud - hlavní'!J30</f>
        <v>0</v>
      </c>
      <c r="AH64" s="116"/>
      <c r="AI64" s="116"/>
      <c r="AJ64" s="116"/>
      <c r="AK64" s="116"/>
      <c r="AL64" s="116"/>
      <c r="AM64" s="116"/>
      <c r="AN64" s="117">
        <f>SUM(AG64,AT64)</f>
        <v>0</v>
      </c>
      <c r="AO64" s="116"/>
      <c r="AP64" s="116"/>
      <c r="AQ64" s="118" t="s">
        <v>83</v>
      </c>
      <c r="AR64" s="119"/>
      <c r="AS64" s="120">
        <v>0</v>
      </c>
      <c r="AT64" s="121">
        <f>ROUND(SUM(AV64:AW64),2)</f>
        <v>0</v>
      </c>
      <c r="AU64" s="122">
        <f>'08 - Slaboproud - hlavní'!P79</f>
        <v>0</v>
      </c>
      <c r="AV64" s="121">
        <f>'08 - Slaboproud - hlavní'!J33</f>
        <v>0</v>
      </c>
      <c r="AW64" s="121">
        <f>'08 - Slaboproud - hlavní'!J34</f>
        <v>0</v>
      </c>
      <c r="AX64" s="121">
        <f>'08 - Slaboproud - hlavní'!J35</f>
        <v>0</v>
      </c>
      <c r="AY64" s="121">
        <f>'08 - Slaboproud - hlavní'!J36</f>
        <v>0</v>
      </c>
      <c r="AZ64" s="121">
        <f>'08 - Slaboproud - hlavní'!F33</f>
        <v>0</v>
      </c>
      <c r="BA64" s="121">
        <f>'08 - Slaboproud - hlavní'!F34</f>
        <v>0</v>
      </c>
      <c r="BB64" s="121">
        <f>'08 - Slaboproud - hlavní'!F35</f>
        <v>0</v>
      </c>
      <c r="BC64" s="121">
        <f>'08 - Slaboproud - hlavní'!F36</f>
        <v>0</v>
      </c>
      <c r="BD64" s="123">
        <f>'08 - Slaboproud - hlavní'!F37</f>
        <v>0</v>
      </c>
      <c r="BE64" s="7"/>
      <c r="BT64" s="124" t="s">
        <v>84</v>
      </c>
      <c r="BV64" s="124" t="s">
        <v>78</v>
      </c>
      <c r="BW64" s="124" t="s">
        <v>112</v>
      </c>
      <c r="BX64" s="124" t="s">
        <v>5</v>
      </c>
      <c r="CL64" s="124" t="s">
        <v>19</v>
      </c>
      <c r="CM64" s="124" t="s">
        <v>84</v>
      </c>
    </row>
    <row r="65" s="7" customFormat="1" ht="16.5" customHeight="1">
      <c r="A65" s="112" t="s">
        <v>80</v>
      </c>
      <c r="B65" s="113"/>
      <c r="C65" s="114"/>
      <c r="D65" s="115" t="s">
        <v>113</v>
      </c>
      <c r="E65" s="115"/>
      <c r="F65" s="115"/>
      <c r="G65" s="115"/>
      <c r="H65" s="115"/>
      <c r="I65" s="116"/>
      <c r="J65" s="115" t="s">
        <v>114</v>
      </c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7">
        <f>'VRN - VRN - vedlejší'!J30</f>
        <v>0</v>
      </c>
      <c r="AH65" s="116"/>
      <c r="AI65" s="116"/>
      <c r="AJ65" s="116"/>
      <c r="AK65" s="116"/>
      <c r="AL65" s="116"/>
      <c r="AM65" s="116"/>
      <c r="AN65" s="117">
        <f>SUM(AG65,AT65)</f>
        <v>0</v>
      </c>
      <c r="AO65" s="116"/>
      <c r="AP65" s="116"/>
      <c r="AQ65" s="118" t="s">
        <v>83</v>
      </c>
      <c r="AR65" s="119"/>
      <c r="AS65" s="125">
        <v>0</v>
      </c>
      <c r="AT65" s="126">
        <f>ROUND(SUM(AV65:AW65),2)</f>
        <v>0</v>
      </c>
      <c r="AU65" s="127">
        <f>'VRN - VRN - vedlejší'!P85</f>
        <v>0</v>
      </c>
      <c r="AV65" s="126">
        <f>'VRN - VRN - vedlejší'!J33</f>
        <v>0</v>
      </c>
      <c r="AW65" s="126">
        <f>'VRN - VRN - vedlejší'!J34</f>
        <v>0</v>
      </c>
      <c r="AX65" s="126">
        <f>'VRN - VRN - vedlejší'!J35</f>
        <v>0</v>
      </c>
      <c r="AY65" s="126">
        <f>'VRN - VRN - vedlejší'!J36</f>
        <v>0</v>
      </c>
      <c r="AZ65" s="126">
        <f>'VRN - VRN - vedlejší'!F33</f>
        <v>0</v>
      </c>
      <c r="BA65" s="126">
        <f>'VRN - VRN - vedlejší'!F34</f>
        <v>0</v>
      </c>
      <c r="BB65" s="126">
        <f>'VRN - VRN - vedlejší'!F35</f>
        <v>0</v>
      </c>
      <c r="BC65" s="126">
        <f>'VRN - VRN - vedlejší'!F36</f>
        <v>0</v>
      </c>
      <c r="BD65" s="128">
        <f>'VRN - VRN - vedlejší'!F37</f>
        <v>0</v>
      </c>
      <c r="BE65" s="7"/>
      <c r="BT65" s="124" t="s">
        <v>84</v>
      </c>
      <c r="BV65" s="124" t="s">
        <v>78</v>
      </c>
      <c r="BW65" s="124" t="s">
        <v>115</v>
      </c>
      <c r="BX65" s="124" t="s">
        <v>5</v>
      </c>
      <c r="CL65" s="124" t="s">
        <v>19</v>
      </c>
      <c r="CM65" s="124" t="s">
        <v>84</v>
      </c>
    </row>
    <row r="66" s="2" customFormat="1" ht="30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5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45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</row>
  </sheetData>
  <sheetProtection sheet="1" formatColumns="0" formatRows="0" objects="1" scenarios="1" spinCount="100000" saltValue="ZkyoGt4MZjt0GaMHOmqasSzveOp5l4wBKvqF2rT5a9Xpt3lcGn7fQAFc3nWc+p55R4IY9HG3sF+imL0gjZzO4Q==" hashValue="pWLOUWbdlM8khqhKXT2ktyRzHTE7WpYUuaM1RKuC3TLnRbmvfjIQSbuGeMYmuxvxAjGJ7gJMSzRlp+uRW8Zo7Q==" algorithmName="SHA-512" password="CC35"/>
  <mergeCells count="82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54:AP54"/>
  </mergeCells>
  <hyperlinks>
    <hyperlink ref="A55" location="'01 - Bourané prvky - hlavní'!C2" display="/"/>
    <hyperlink ref="A56" location="'02 - Nový stav - hlavní'!C2" display="/"/>
    <hyperlink ref="A57" location="'02,1 - Venkovní úpravy - ...'!C2" display="/"/>
    <hyperlink ref="A58" location="'03 - UT - hlavní'!C2" display="/"/>
    <hyperlink ref="A59" location="'04 - Plyn - hlavní'!C2" display="/"/>
    <hyperlink ref="A60" location="'05 - ZTI - hlavní'!C2" display="/"/>
    <hyperlink ref="A61" location="'06 - Venkovní kanalizace ...'!C2" display="/"/>
    <hyperlink ref="A62" location="'06,1 - Kanalizační přípoj...'!C2" display="/"/>
    <hyperlink ref="A63" location="'07 - Silnoproud - hlavní'!C2" display="/"/>
    <hyperlink ref="A64" location="'08 - Slaboproud - hlavní'!C2" display="/"/>
    <hyperlink ref="A65" location="'VRN - VRN - vedlejší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  <c r="AZ2" s="129" t="s">
        <v>116</v>
      </c>
      <c r="BA2" s="129" t="s">
        <v>117</v>
      </c>
      <c r="BB2" s="129" t="s">
        <v>118</v>
      </c>
      <c r="BC2" s="129" t="s">
        <v>119</v>
      </c>
      <c r="BD2" s="129" t="s">
        <v>120</v>
      </c>
    </row>
    <row r="3" hidden="1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  <c r="AZ3" s="129" t="s">
        <v>121</v>
      </c>
      <c r="BA3" s="129" t="s">
        <v>122</v>
      </c>
      <c r="BB3" s="129" t="s">
        <v>118</v>
      </c>
      <c r="BC3" s="129" t="s">
        <v>123</v>
      </c>
      <c r="BD3" s="129" t="s">
        <v>120</v>
      </c>
    </row>
    <row r="4" hidden="1" s="1" customFormat="1" ht="24.96" customHeight="1">
      <c r="B4" s="21"/>
      <c r="D4" s="132" t="s">
        <v>124</v>
      </c>
      <c r="L4" s="21"/>
      <c r="M4" s="133" t="s">
        <v>10</v>
      </c>
      <c r="AT4" s="18" t="s">
        <v>4</v>
      </c>
      <c r="AZ4" s="129" t="s">
        <v>125</v>
      </c>
      <c r="BA4" s="129" t="s">
        <v>126</v>
      </c>
      <c r="BB4" s="129" t="s">
        <v>118</v>
      </c>
      <c r="BC4" s="129" t="s">
        <v>127</v>
      </c>
      <c r="BD4" s="129" t="s">
        <v>120</v>
      </c>
    </row>
    <row r="5" hidden="1" s="1" customFormat="1" ht="6.96" customHeight="1">
      <c r="B5" s="21"/>
      <c r="L5" s="21"/>
      <c r="AZ5" s="129" t="s">
        <v>128</v>
      </c>
      <c r="BA5" s="129" t="s">
        <v>129</v>
      </c>
      <c r="BB5" s="129" t="s">
        <v>118</v>
      </c>
      <c r="BC5" s="129" t="s">
        <v>130</v>
      </c>
      <c r="BD5" s="129" t="s">
        <v>120</v>
      </c>
    </row>
    <row r="6" hidden="1" s="1" customFormat="1" ht="12" customHeight="1">
      <c r="B6" s="21"/>
      <c r="D6" s="134" t="s">
        <v>16</v>
      </c>
      <c r="L6" s="21"/>
      <c r="AZ6" s="129" t="s">
        <v>131</v>
      </c>
      <c r="BA6" s="129" t="s">
        <v>132</v>
      </c>
      <c r="BB6" s="129" t="s">
        <v>118</v>
      </c>
      <c r="BC6" s="129" t="s">
        <v>133</v>
      </c>
      <c r="BD6" s="129" t="s">
        <v>120</v>
      </c>
    </row>
    <row r="7" hidden="1" s="1" customFormat="1" ht="16.5" customHeight="1">
      <c r="B7" s="21"/>
      <c r="E7" s="135" t="str">
        <f>'Rekapitulace stavby'!K6</f>
        <v>Rehabilitace Hronov</v>
      </c>
      <c r="F7" s="134"/>
      <c r="G7" s="134"/>
      <c r="H7" s="134"/>
      <c r="L7" s="21"/>
      <c r="AZ7" s="129" t="s">
        <v>134</v>
      </c>
      <c r="BA7" s="129" t="s">
        <v>135</v>
      </c>
      <c r="BB7" s="129" t="s">
        <v>120</v>
      </c>
      <c r="BC7" s="129" t="s">
        <v>136</v>
      </c>
      <c r="BD7" s="129" t="s">
        <v>120</v>
      </c>
    </row>
    <row r="8" hidden="1" s="2" customFormat="1" ht="12" customHeight="1">
      <c r="A8" s="39"/>
      <c r="B8" s="45"/>
      <c r="C8" s="39"/>
      <c r="D8" s="134" t="s">
        <v>137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29" t="s">
        <v>138</v>
      </c>
      <c r="BA8" s="129" t="s">
        <v>139</v>
      </c>
      <c r="BB8" s="129" t="s">
        <v>118</v>
      </c>
      <c r="BC8" s="129" t="s">
        <v>140</v>
      </c>
      <c r="BD8" s="129" t="s">
        <v>120</v>
      </c>
    </row>
    <row r="9" hidden="1" s="2" customFormat="1" ht="16.5" customHeight="1">
      <c r="A9" s="39"/>
      <c r="B9" s="45"/>
      <c r="C9" s="39"/>
      <c r="D9" s="39"/>
      <c r="E9" s="137" t="s">
        <v>141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29" t="s">
        <v>142</v>
      </c>
      <c r="BA9" s="129" t="s">
        <v>143</v>
      </c>
      <c r="BB9" s="129" t="s">
        <v>118</v>
      </c>
      <c r="BC9" s="129" t="s">
        <v>144</v>
      </c>
      <c r="BD9" s="129" t="s">
        <v>120</v>
      </c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29" t="s">
        <v>145</v>
      </c>
      <c r="BA10" s="129" t="s">
        <v>146</v>
      </c>
      <c r="BB10" s="129" t="s">
        <v>118</v>
      </c>
      <c r="BC10" s="129" t="s">
        <v>147</v>
      </c>
      <c r="BD10" s="129" t="s">
        <v>120</v>
      </c>
    </row>
    <row r="11" hidden="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29" t="s">
        <v>148</v>
      </c>
      <c r="BA11" s="129" t="s">
        <v>149</v>
      </c>
      <c r="BB11" s="129" t="s">
        <v>118</v>
      </c>
      <c r="BC11" s="129" t="s">
        <v>150</v>
      </c>
      <c r="BD11" s="129" t="s">
        <v>120</v>
      </c>
    </row>
    <row r="12" hidden="1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3. 4. 2024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29" t="s">
        <v>151</v>
      </c>
      <c r="BA12" s="129" t="s">
        <v>152</v>
      </c>
      <c r="BB12" s="129" t="s">
        <v>118</v>
      </c>
      <c r="BC12" s="129" t="s">
        <v>153</v>
      </c>
      <c r="BD12" s="129" t="s">
        <v>120</v>
      </c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29" t="s">
        <v>154</v>
      </c>
      <c r="BA13" s="129" t="s">
        <v>155</v>
      </c>
      <c r="BB13" s="129" t="s">
        <v>118</v>
      </c>
      <c r="BC13" s="129" t="s">
        <v>156</v>
      </c>
      <c r="BD13" s="129" t="s">
        <v>120</v>
      </c>
    </row>
    <row r="14" hidden="1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27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29" t="s">
        <v>157</v>
      </c>
      <c r="BA14" s="129" t="s">
        <v>158</v>
      </c>
      <c r="BB14" s="129" t="s">
        <v>118</v>
      </c>
      <c r="BC14" s="129" t="s">
        <v>159</v>
      </c>
      <c r="BD14" s="129" t="s">
        <v>160</v>
      </c>
    </row>
    <row r="15" hidden="1" s="2" customFormat="1" ht="18" customHeight="1">
      <c r="A15" s="39"/>
      <c r="B15" s="45"/>
      <c r="C15" s="39"/>
      <c r="D15" s="39"/>
      <c r="E15" s="138" t="s">
        <v>28</v>
      </c>
      <c r="F15" s="39"/>
      <c r="G15" s="39"/>
      <c r="H15" s="39"/>
      <c r="I15" s="134" t="s">
        <v>29</v>
      </c>
      <c r="J15" s="138" t="s">
        <v>30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129" t="s">
        <v>161</v>
      </c>
      <c r="BA15" s="129" t="s">
        <v>162</v>
      </c>
      <c r="BB15" s="129" t="s">
        <v>118</v>
      </c>
      <c r="BC15" s="129" t="s">
        <v>163</v>
      </c>
      <c r="BD15" s="129" t="s">
        <v>120</v>
      </c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34" t="s">
        <v>31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34" t="s">
        <v>33</v>
      </c>
      <c r="E20" s="39"/>
      <c r="F20" s="39"/>
      <c r="G20" s="39"/>
      <c r="H20" s="39"/>
      <c r="I20" s="134" t="s">
        <v>26</v>
      </c>
      <c r="J20" s="138" t="s">
        <v>34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38" t="s">
        <v>35</v>
      </c>
      <c r="F21" s="39"/>
      <c r="G21" s="39"/>
      <c r="H21" s="39"/>
      <c r="I21" s="134" t="s">
        <v>29</v>
      </c>
      <c r="J21" s="138" t="s">
        <v>36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34" t="s">
        <v>38</v>
      </c>
      <c r="E23" s="39"/>
      <c r="F23" s="39"/>
      <c r="G23" s="39"/>
      <c r="H23" s="39"/>
      <c r="I23" s="134" t="s">
        <v>26</v>
      </c>
      <c r="J23" s="138" t="s">
        <v>19</v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38" t="s">
        <v>39</v>
      </c>
      <c r="F24" s="39"/>
      <c r="G24" s="39"/>
      <c r="H24" s="39"/>
      <c r="I24" s="134" t="s">
        <v>29</v>
      </c>
      <c r="J24" s="138" t="s">
        <v>19</v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34" t="s">
        <v>40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45" t="s">
        <v>42</v>
      </c>
      <c r="E30" s="39"/>
      <c r="F30" s="39"/>
      <c r="G30" s="39"/>
      <c r="H30" s="39"/>
      <c r="I30" s="39"/>
      <c r="J30" s="146">
        <f>ROUND(J99,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47" t="s">
        <v>44</v>
      </c>
      <c r="G32" s="39"/>
      <c r="H32" s="39"/>
      <c r="I32" s="147" t="s">
        <v>43</v>
      </c>
      <c r="J32" s="147" t="s">
        <v>45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48" t="s">
        <v>46</v>
      </c>
      <c r="E33" s="134" t="s">
        <v>47</v>
      </c>
      <c r="F33" s="149">
        <f>ROUND((SUM(BE99:BE486)),  2)</f>
        <v>0</v>
      </c>
      <c r="G33" s="39"/>
      <c r="H33" s="39"/>
      <c r="I33" s="150">
        <v>0.20999999999999999</v>
      </c>
      <c r="J33" s="149">
        <f>ROUND(((SUM(BE99:BE486))*I33),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4" t="s">
        <v>48</v>
      </c>
      <c r="F34" s="149">
        <f>ROUND((SUM(BF99:BF486)),  2)</f>
        <v>0</v>
      </c>
      <c r="G34" s="39"/>
      <c r="H34" s="39"/>
      <c r="I34" s="150">
        <v>0.12</v>
      </c>
      <c r="J34" s="149">
        <f>ROUND(((SUM(BF99:BF486))*I34),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49</v>
      </c>
      <c r="F35" s="149">
        <f>ROUND((SUM(BG99:BG486)),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50</v>
      </c>
      <c r="F36" s="149">
        <f>ROUND((SUM(BH99:BH486)),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51</v>
      </c>
      <c r="F37" s="149">
        <f>ROUND((SUM(BI99:BI486)),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/>
    <row r="42" hidden="1"/>
    <row r="43" hidden="1"/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164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Rehabilitace Hronov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137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Bourané prvky - hlavní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Hronov</v>
      </c>
      <c r="G52" s="41"/>
      <c r="H52" s="41"/>
      <c r="I52" s="33" t="s">
        <v>23</v>
      </c>
      <c r="J52" s="73" t="str">
        <f>IF(J12="","",J12)</f>
        <v>3. 4. 2024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Královéhradecký kraj</v>
      </c>
      <c r="G54" s="41"/>
      <c r="H54" s="41"/>
      <c r="I54" s="33" t="s">
        <v>33</v>
      </c>
      <c r="J54" s="37" t="str">
        <f>E21</f>
        <v>CE-ING s.r.o.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Michael Hlušek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165</v>
      </c>
      <c r="D57" s="164"/>
      <c r="E57" s="164"/>
      <c r="F57" s="164"/>
      <c r="G57" s="164"/>
      <c r="H57" s="164"/>
      <c r="I57" s="164"/>
      <c r="J57" s="165" t="s">
        <v>166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74</v>
      </c>
      <c r="D59" s="41"/>
      <c r="E59" s="41"/>
      <c r="F59" s="41"/>
      <c r="G59" s="41"/>
      <c r="H59" s="41"/>
      <c r="I59" s="41"/>
      <c r="J59" s="103">
        <f>J99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167</v>
      </c>
    </row>
    <row r="60" s="9" customFormat="1" ht="24.96" customHeight="1">
      <c r="A60" s="9"/>
      <c r="B60" s="167"/>
      <c r="C60" s="168"/>
      <c r="D60" s="169" t="s">
        <v>168</v>
      </c>
      <c r="E60" s="170"/>
      <c r="F60" s="170"/>
      <c r="G60" s="170"/>
      <c r="H60" s="170"/>
      <c r="I60" s="170"/>
      <c r="J60" s="171">
        <f>J100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169</v>
      </c>
      <c r="E61" s="176"/>
      <c r="F61" s="176"/>
      <c r="G61" s="176"/>
      <c r="H61" s="176"/>
      <c r="I61" s="176"/>
      <c r="J61" s="177">
        <f>J101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170</v>
      </c>
      <c r="E62" s="176"/>
      <c r="F62" s="176"/>
      <c r="G62" s="176"/>
      <c r="H62" s="176"/>
      <c r="I62" s="176"/>
      <c r="J62" s="177">
        <f>J122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171</v>
      </c>
      <c r="E63" s="176"/>
      <c r="F63" s="176"/>
      <c r="G63" s="176"/>
      <c r="H63" s="176"/>
      <c r="I63" s="176"/>
      <c r="J63" s="177">
        <f>J127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172</v>
      </c>
      <c r="E64" s="176"/>
      <c r="F64" s="176"/>
      <c r="G64" s="176"/>
      <c r="H64" s="176"/>
      <c r="I64" s="176"/>
      <c r="J64" s="177">
        <f>J265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173</v>
      </c>
      <c r="E65" s="176"/>
      <c r="F65" s="176"/>
      <c r="G65" s="176"/>
      <c r="H65" s="176"/>
      <c r="I65" s="176"/>
      <c r="J65" s="177">
        <f>J295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174</v>
      </c>
      <c r="E66" s="170"/>
      <c r="F66" s="170"/>
      <c r="G66" s="170"/>
      <c r="H66" s="170"/>
      <c r="I66" s="170"/>
      <c r="J66" s="171">
        <f>J298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175</v>
      </c>
      <c r="E67" s="176"/>
      <c r="F67" s="176"/>
      <c r="G67" s="176"/>
      <c r="H67" s="176"/>
      <c r="I67" s="176"/>
      <c r="J67" s="177">
        <f>J299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176</v>
      </c>
      <c r="E68" s="176"/>
      <c r="F68" s="176"/>
      <c r="G68" s="176"/>
      <c r="H68" s="176"/>
      <c r="I68" s="176"/>
      <c r="J68" s="177">
        <f>J307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177</v>
      </c>
      <c r="E69" s="176"/>
      <c r="F69" s="176"/>
      <c r="G69" s="176"/>
      <c r="H69" s="176"/>
      <c r="I69" s="176"/>
      <c r="J69" s="177">
        <f>J316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178</v>
      </c>
      <c r="E70" s="176"/>
      <c r="F70" s="176"/>
      <c r="G70" s="176"/>
      <c r="H70" s="176"/>
      <c r="I70" s="176"/>
      <c r="J70" s="177">
        <f>J351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179</v>
      </c>
      <c r="E71" s="176"/>
      <c r="F71" s="176"/>
      <c r="G71" s="176"/>
      <c r="H71" s="176"/>
      <c r="I71" s="176"/>
      <c r="J71" s="177">
        <f>J357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180</v>
      </c>
      <c r="E72" s="176"/>
      <c r="F72" s="176"/>
      <c r="G72" s="176"/>
      <c r="H72" s="176"/>
      <c r="I72" s="176"/>
      <c r="J72" s="177">
        <f>J374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181</v>
      </c>
      <c r="E73" s="176"/>
      <c r="F73" s="176"/>
      <c r="G73" s="176"/>
      <c r="H73" s="176"/>
      <c r="I73" s="176"/>
      <c r="J73" s="177">
        <f>J380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182</v>
      </c>
      <c r="E74" s="176"/>
      <c r="F74" s="176"/>
      <c r="G74" s="176"/>
      <c r="H74" s="176"/>
      <c r="I74" s="176"/>
      <c r="J74" s="177">
        <f>J399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183</v>
      </c>
      <c r="E75" s="176"/>
      <c r="F75" s="176"/>
      <c r="G75" s="176"/>
      <c r="H75" s="176"/>
      <c r="I75" s="176"/>
      <c r="J75" s="177">
        <f>J415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184</v>
      </c>
      <c r="E76" s="176"/>
      <c r="F76" s="176"/>
      <c r="G76" s="176"/>
      <c r="H76" s="176"/>
      <c r="I76" s="176"/>
      <c r="J76" s="177">
        <f>J426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185</v>
      </c>
      <c r="E77" s="176"/>
      <c r="F77" s="176"/>
      <c r="G77" s="176"/>
      <c r="H77" s="176"/>
      <c r="I77" s="176"/>
      <c r="J77" s="177">
        <f>J438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186</v>
      </c>
      <c r="E78" s="176"/>
      <c r="F78" s="176"/>
      <c r="G78" s="176"/>
      <c r="H78" s="176"/>
      <c r="I78" s="176"/>
      <c r="J78" s="177">
        <f>J454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67"/>
      <c r="C79" s="168"/>
      <c r="D79" s="169" t="s">
        <v>187</v>
      </c>
      <c r="E79" s="170"/>
      <c r="F79" s="170"/>
      <c r="G79" s="170"/>
      <c r="H79" s="170"/>
      <c r="I79" s="170"/>
      <c r="J79" s="171">
        <f>J483</f>
        <v>0</v>
      </c>
      <c r="K79" s="168"/>
      <c r="L79" s="17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2" customFormat="1" ht="21.84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5" s="2" customFormat="1" ht="6.96" customHeight="1">
      <c r="A85" s="39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13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4.96" customHeight="1">
      <c r="A86" s="39"/>
      <c r="B86" s="40"/>
      <c r="C86" s="24" t="s">
        <v>188</v>
      </c>
      <c r="D86" s="41"/>
      <c r="E86" s="41"/>
      <c r="F86" s="41"/>
      <c r="G86" s="41"/>
      <c r="H86" s="41"/>
      <c r="I86" s="41"/>
      <c r="J86" s="41"/>
      <c r="K86" s="41"/>
      <c r="L86" s="13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</v>
      </c>
      <c r="D88" s="41"/>
      <c r="E88" s="41"/>
      <c r="F88" s="41"/>
      <c r="G88" s="41"/>
      <c r="H88" s="41"/>
      <c r="I88" s="41"/>
      <c r="J88" s="41"/>
      <c r="K88" s="41"/>
      <c r="L88" s="13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162" t="str">
        <f>E7</f>
        <v>Rehabilitace Hronov</v>
      </c>
      <c r="F89" s="33"/>
      <c r="G89" s="33"/>
      <c r="H89" s="33"/>
      <c r="I89" s="41"/>
      <c r="J89" s="41"/>
      <c r="K89" s="41"/>
      <c r="L89" s="13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137</v>
      </c>
      <c r="D90" s="41"/>
      <c r="E90" s="41"/>
      <c r="F90" s="41"/>
      <c r="G90" s="41"/>
      <c r="H90" s="41"/>
      <c r="I90" s="41"/>
      <c r="J90" s="41"/>
      <c r="K90" s="41"/>
      <c r="L90" s="13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0" t="str">
        <f>E9</f>
        <v>01 - Bourané prvky - hlavní</v>
      </c>
      <c r="F91" s="41"/>
      <c r="G91" s="41"/>
      <c r="H91" s="41"/>
      <c r="I91" s="41"/>
      <c r="J91" s="41"/>
      <c r="K91" s="41"/>
      <c r="L91" s="13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3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21</v>
      </c>
      <c r="D93" s="41"/>
      <c r="E93" s="41"/>
      <c r="F93" s="28" t="str">
        <f>F12</f>
        <v>Hronov</v>
      </c>
      <c r="G93" s="41"/>
      <c r="H93" s="41"/>
      <c r="I93" s="33" t="s">
        <v>23</v>
      </c>
      <c r="J93" s="73" t="str">
        <f>IF(J12="","",J12)</f>
        <v>3. 4. 2024</v>
      </c>
      <c r="K93" s="41"/>
      <c r="L93" s="13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3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25</v>
      </c>
      <c r="D95" s="41"/>
      <c r="E95" s="41"/>
      <c r="F95" s="28" t="str">
        <f>E15</f>
        <v>Královéhradecký kraj</v>
      </c>
      <c r="G95" s="41"/>
      <c r="H95" s="41"/>
      <c r="I95" s="33" t="s">
        <v>33</v>
      </c>
      <c r="J95" s="37" t="str">
        <f>E21</f>
        <v>CE-ING s.r.o.</v>
      </c>
      <c r="K95" s="41"/>
      <c r="L95" s="13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31</v>
      </c>
      <c r="D96" s="41"/>
      <c r="E96" s="41"/>
      <c r="F96" s="28" t="str">
        <f>IF(E18="","",E18)</f>
        <v>Vyplň údaj</v>
      </c>
      <c r="G96" s="41"/>
      <c r="H96" s="41"/>
      <c r="I96" s="33" t="s">
        <v>38</v>
      </c>
      <c r="J96" s="37" t="str">
        <f>E24</f>
        <v>Michael Hlušek</v>
      </c>
      <c r="K96" s="41"/>
      <c r="L96" s="13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3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79"/>
      <c r="B98" s="180"/>
      <c r="C98" s="181" t="s">
        <v>189</v>
      </c>
      <c r="D98" s="182" t="s">
        <v>61</v>
      </c>
      <c r="E98" s="182" t="s">
        <v>57</v>
      </c>
      <c r="F98" s="182" t="s">
        <v>58</v>
      </c>
      <c r="G98" s="182" t="s">
        <v>190</v>
      </c>
      <c r="H98" s="182" t="s">
        <v>191</v>
      </c>
      <c r="I98" s="182" t="s">
        <v>192</v>
      </c>
      <c r="J98" s="182" t="s">
        <v>166</v>
      </c>
      <c r="K98" s="183" t="s">
        <v>193</v>
      </c>
      <c r="L98" s="184"/>
      <c r="M98" s="93" t="s">
        <v>19</v>
      </c>
      <c r="N98" s="94" t="s">
        <v>46</v>
      </c>
      <c r="O98" s="94" t="s">
        <v>194</v>
      </c>
      <c r="P98" s="94" t="s">
        <v>195</v>
      </c>
      <c r="Q98" s="94" t="s">
        <v>196</v>
      </c>
      <c r="R98" s="94" t="s">
        <v>197</v>
      </c>
      <c r="S98" s="94" t="s">
        <v>198</v>
      </c>
      <c r="T98" s="95" t="s">
        <v>199</v>
      </c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</row>
    <row r="99" s="2" customFormat="1" ht="22.8" customHeight="1">
      <c r="A99" s="39"/>
      <c r="B99" s="40"/>
      <c r="C99" s="100" t="s">
        <v>200</v>
      </c>
      <c r="D99" s="41"/>
      <c r="E99" s="41"/>
      <c r="F99" s="41"/>
      <c r="G99" s="41"/>
      <c r="H99" s="41"/>
      <c r="I99" s="41"/>
      <c r="J99" s="185">
        <f>BK99</f>
        <v>0</v>
      </c>
      <c r="K99" s="41"/>
      <c r="L99" s="45"/>
      <c r="M99" s="96"/>
      <c r="N99" s="186"/>
      <c r="O99" s="97"/>
      <c r="P99" s="187">
        <f>P100+P298+P483</f>
        <v>0</v>
      </c>
      <c r="Q99" s="97"/>
      <c r="R99" s="187">
        <f>R100+R298+R483</f>
        <v>0.44272424000000005</v>
      </c>
      <c r="S99" s="97"/>
      <c r="T99" s="188">
        <f>T100+T298+T483</f>
        <v>201.47844178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75</v>
      </c>
      <c r="AU99" s="18" t="s">
        <v>167</v>
      </c>
      <c r="BK99" s="189">
        <f>BK100+BK298+BK483</f>
        <v>0</v>
      </c>
    </row>
    <row r="100" s="12" customFormat="1" ht="25.92" customHeight="1">
      <c r="A100" s="12"/>
      <c r="B100" s="190"/>
      <c r="C100" s="191"/>
      <c r="D100" s="192" t="s">
        <v>75</v>
      </c>
      <c r="E100" s="193" t="s">
        <v>201</v>
      </c>
      <c r="F100" s="193" t="s">
        <v>202</v>
      </c>
      <c r="G100" s="191"/>
      <c r="H100" s="191"/>
      <c r="I100" s="194"/>
      <c r="J100" s="195">
        <f>BK100</f>
        <v>0</v>
      </c>
      <c r="K100" s="191"/>
      <c r="L100" s="196"/>
      <c r="M100" s="197"/>
      <c r="N100" s="198"/>
      <c r="O100" s="198"/>
      <c r="P100" s="199">
        <f>P101+P122+P127+P265+P295</f>
        <v>0</v>
      </c>
      <c r="Q100" s="198"/>
      <c r="R100" s="199">
        <f>R101+R122+R127+R265+R295</f>
        <v>0.00018864000000000001</v>
      </c>
      <c r="S100" s="198"/>
      <c r="T100" s="200">
        <f>T101+T122+T127+T265+T295</f>
        <v>173.362833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84</v>
      </c>
      <c r="AT100" s="202" t="s">
        <v>75</v>
      </c>
      <c r="AU100" s="202" t="s">
        <v>76</v>
      </c>
      <c r="AY100" s="201" t="s">
        <v>203</v>
      </c>
      <c r="BK100" s="203">
        <f>BK101+BK122+BK127+BK265+BK295</f>
        <v>0</v>
      </c>
    </row>
    <row r="101" s="12" customFormat="1" ht="22.8" customHeight="1">
      <c r="A101" s="12"/>
      <c r="B101" s="190"/>
      <c r="C101" s="191"/>
      <c r="D101" s="192" t="s">
        <v>75</v>
      </c>
      <c r="E101" s="204" t="s">
        <v>84</v>
      </c>
      <c r="F101" s="204" t="s">
        <v>204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SUM(P102:P121)</f>
        <v>0</v>
      </c>
      <c r="Q101" s="198"/>
      <c r="R101" s="199">
        <f>SUM(R102:R121)</f>
        <v>0.00018864000000000001</v>
      </c>
      <c r="S101" s="198"/>
      <c r="T101" s="200">
        <f>SUM(T102:T121)</f>
        <v>3.3766560000000001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84</v>
      </c>
      <c r="AT101" s="202" t="s">
        <v>75</v>
      </c>
      <c r="AU101" s="202" t="s">
        <v>84</v>
      </c>
      <c r="AY101" s="201" t="s">
        <v>203</v>
      </c>
      <c r="BK101" s="203">
        <f>SUM(BK102:BK121)</f>
        <v>0</v>
      </c>
    </row>
    <row r="102" s="2" customFormat="1" ht="55.5" customHeight="1">
      <c r="A102" s="39"/>
      <c r="B102" s="40"/>
      <c r="C102" s="206" t="s">
        <v>84</v>
      </c>
      <c r="D102" s="206" t="s">
        <v>205</v>
      </c>
      <c r="E102" s="207" t="s">
        <v>206</v>
      </c>
      <c r="F102" s="208" t="s">
        <v>207</v>
      </c>
      <c r="G102" s="209" t="s">
        <v>118</v>
      </c>
      <c r="H102" s="210">
        <v>9.4320000000000004</v>
      </c>
      <c r="I102" s="211"/>
      <c r="J102" s="212">
        <f>ROUND(I102*H102,2)</f>
        <v>0</v>
      </c>
      <c r="K102" s="208" t="s">
        <v>208</v>
      </c>
      <c r="L102" s="45"/>
      <c r="M102" s="213" t="s">
        <v>19</v>
      </c>
      <c r="N102" s="214" t="s">
        <v>48</v>
      </c>
      <c r="O102" s="85"/>
      <c r="P102" s="215">
        <f>O102*H102</f>
        <v>0</v>
      </c>
      <c r="Q102" s="215">
        <v>0</v>
      </c>
      <c r="R102" s="215">
        <f>Q102*H102</f>
        <v>0</v>
      </c>
      <c r="S102" s="215">
        <v>0.22</v>
      </c>
      <c r="T102" s="216">
        <f>S102*H102</f>
        <v>2.07504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7" t="s">
        <v>209</v>
      </c>
      <c r="AT102" s="217" t="s">
        <v>205</v>
      </c>
      <c r="AU102" s="217" t="s">
        <v>120</v>
      </c>
      <c r="AY102" s="18" t="s">
        <v>203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8" t="s">
        <v>120</v>
      </c>
      <c r="BK102" s="218">
        <f>ROUND(I102*H102,2)</f>
        <v>0</v>
      </c>
      <c r="BL102" s="18" t="s">
        <v>209</v>
      </c>
      <c r="BM102" s="217" t="s">
        <v>210</v>
      </c>
    </row>
    <row r="103" s="2" customFormat="1">
      <c r="A103" s="39"/>
      <c r="B103" s="40"/>
      <c r="C103" s="41"/>
      <c r="D103" s="219" t="s">
        <v>211</v>
      </c>
      <c r="E103" s="41"/>
      <c r="F103" s="220" t="s">
        <v>212</v>
      </c>
      <c r="G103" s="41"/>
      <c r="H103" s="41"/>
      <c r="I103" s="221"/>
      <c r="J103" s="41"/>
      <c r="K103" s="41"/>
      <c r="L103" s="45"/>
      <c r="M103" s="222"/>
      <c r="N103" s="223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211</v>
      </c>
      <c r="AU103" s="18" t="s">
        <v>120</v>
      </c>
    </row>
    <row r="104" s="2" customFormat="1" ht="44.25" customHeight="1">
      <c r="A104" s="39"/>
      <c r="B104" s="40"/>
      <c r="C104" s="206" t="s">
        <v>120</v>
      </c>
      <c r="D104" s="206" t="s">
        <v>205</v>
      </c>
      <c r="E104" s="207" t="s">
        <v>213</v>
      </c>
      <c r="F104" s="208" t="s">
        <v>214</v>
      </c>
      <c r="G104" s="209" t="s">
        <v>118</v>
      </c>
      <c r="H104" s="210">
        <v>9.4320000000000004</v>
      </c>
      <c r="I104" s="211"/>
      <c r="J104" s="212">
        <f>ROUND(I104*H104,2)</f>
        <v>0</v>
      </c>
      <c r="K104" s="208" t="s">
        <v>208</v>
      </c>
      <c r="L104" s="45"/>
      <c r="M104" s="213" t="s">
        <v>19</v>
      </c>
      <c r="N104" s="214" t="s">
        <v>48</v>
      </c>
      <c r="O104" s="85"/>
      <c r="P104" s="215">
        <f>O104*H104</f>
        <v>0</v>
      </c>
      <c r="Q104" s="215">
        <v>2.0000000000000002E-05</v>
      </c>
      <c r="R104" s="215">
        <f>Q104*H104</f>
        <v>0.00018864000000000001</v>
      </c>
      <c r="S104" s="215">
        <v>0.13800000000000001</v>
      </c>
      <c r="T104" s="216">
        <f>S104*H104</f>
        <v>1.3016160000000001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7" t="s">
        <v>209</v>
      </c>
      <c r="AT104" s="217" t="s">
        <v>205</v>
      </c>
      <c r="AU104" s="217" t="s">
        <v>120</v>
      </c>
      <c r="AY104" s="18" t="s">
        <v>203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8" t="s">
        <v>120</v>
      </c>
      <c r="BK104" s="218">
        <f>ROUND(I104*H104,2)</f>
        <v>0</v>
      </c>
      <c r="BL104" s="18" t="s">
        <v>209</v>
      </c>
      <c r="BM104" s="217" t="s">
        <v>215</v>
      </c>
    </row>
    <row r="105" s="2" customFormat="1">
      <c r="A105" s="39"/>
      <c r="B105" s="40"/>
      <c r="C105" s="41"/>
      <c r="D105" s="219" t="s">
        <v>211</v>
      </c>
      <c r="E105" s="41"/>
      <c r="F105" s="220" t="s">
        <v>216</v>
      </c>
      <c r="G105" s="41"/>
      <c r="H105" s="41"/>
      <c r="I105" s="221"/>
      <c r="J105" s="41"/>
      <c r="K105" s="41"/>
      <c r="L105" s="45"/>
      <c r="M105" s="222"/>
      <c r="N105" s="223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211</v>
      </c>
      <c r="AU105" s="18" t="s">
        <v>120</v>
      </c>
    </row>
    <row r="106" s="2" customFormat="1" ht="33" customHeight="1">
      <c r="A106" s="39"/>
      <c r="B106" s="40"/>
      <c r="C106" s="206" t="s">
        <v>160</v>
      </c>
      <c r="D106" s="206" t="s">
        <v>205</v>
      </c>
      <c r="E106" s="207" t="s">
        <v>217</v>
      </c>
      <c r="F106" s="208" t="s">
        <v>218</v>
      </c>
      <c r="G106" s="209" t="s">
        <v>219</v>
      </c>
      <c r="H106" s="210">
        <v>10.026999999999999</v>
      </c>
      <c r="I106" s="211"/>
      <c r="J106" s="212">
        <f>ROUND(I106*H106,2)</f>
        <v>0</v>
      </c>
      <c r="K106" s="208" t="s">
        <v>208</v>
      </c>
      <c r="L106" s="45"/>
      <c r="M106" s="213" t="s">
        <v>19</v>
      </c>
      <c r="N106" s="214" t="s">
        <v>48</v>
      </c>
      <c r="O106" s="85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7" t="s">
        <v>209</v>
      </c>
      <c r="AT106" s="217" t="s">
        <v>205</v>
      </c>
      <c r="AU106" s="217" t="s">
        <v>120</v>
      </c>
      <c r="AY106" s="18" t="s">
        <v>203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8" t="s">
        <v>120</v>
      </c>
      <c r="BK106" s="218">
        <f>ROUND(I106*H106,2)</f>
        <v>0</v>
      </c>
      <c r="BL106" s="18" t="s">
        <v>209</v>
      </c>
      <c r="BM106" s="217" t="s">
        <v>220</v>
      </c>
    </row>
    <row r="107" s="2" customFormat="1">
      <c r="A107" s="39"/>
      <c r="B107" s="40"/>
      <c r="C107" s="41"/>
      <c r="D107" s="219" t="s">
        <v>211</v>
      </c>
      <c r="E107" s="41"/>
      <c r="F107" s="220" t="s">
        <v>221</v>
      </c>
      <c r="G107" s="41"/>
      <c r="H107" s="41"/>
      <c r="I107" s="221"/>
      <c r="J107" s="41"/>
      <c r="K107" s="41"/>
      <c r="L107" s="45"/>
      <c r="M107" s="222"/>
      <c r="N107" s="223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211</v>
      </c>
      <c r="AU107" s="18" t="s">
        <v>120</v>
      </c>
    </row>
    <row r="108" s="13" customFormat="1">
      <c r="A108" s="13"/>
      <c r="B108" s="224"/>
      <c r="C108" s="225"/>
      <c r="D108" s="226" t="s">
        <v>222</v>
      </c>
      <c r="E108" s="227" t="s">
        <v>19</v>
      </c>
      <c r="F108" s="228" t="s">
        <v>223</v>
      </c>
      <c r="G108" s="225"/>
      <c r="H108" s="229">
        <v>9.4320000000000004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222</v>
      </c>
      <c r="AU108" s="235" t="s">
        <v>120</v>
      </c>
      <c r="AV108" s="13" t="s">
        <v>120</v>
      </c>
      <c r="AW108" s="13" t="s">
        <v>37</v>
      </c>
      <c r="AX108" s="13" t="s">
        <v>76</v>
      </c>
      <c r="AY108" s="235" t="s">
        <v>203</v>
      </c>
    </row>
    <row r="109" s="13" customFormat="1">
      <c r="A109" s="13"/>
      <c r="B109" s="224"/>
      <c r="C109" s="225"/>
      <c r="D109" s="226" t="s">
        <v>222</v>
      </c>
      <c r="E109" s="227" t="s">
        <v>19</v>
      </c>
      <c r="F109" s="228" t="s">
        <v>224</v>
      </c>
      <c r="G109" s="225"/>
      <c r="H109" s="229">
        <v>0.59499999999999997</v>
      </c>
      <c r="I109" s="230"/>
      <c r="J109" s="225"/>
      <c r="K109" s="225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222</v>
      </c>
      <c r="AU109" s="235" t="s">
        <v>120</v>
      </c>
      <c r="AV109" s="13" t="s">
        <v>120</v>
      </c>
      <c r="AW109" s="13" t="s">
        <v>37</v>
      </c>
      <c r="AX109" s="13" t="s">
        <v>76</v>
      </c>
      <c r="AY109" s="235" t="s">
        <v>203</v>
      </c>
    </row>
    <row r="110" s="14" customFormat="1">
      <c r="A110" s="14"/>
      <c r="B110" s="236"/>
      <c r="C110" s="237"/>
      <c r="D110" s="226" t="s">
        <v>222</v>
      </c>
      <c r="E110" s="238" t="s">
        <v>19</v>
      </c>
      <c r="F110" s="239" t="s">
        <v>225</v>
      </c>
      <c r="G110" s="237"/>
      <c r="H110" s="240">
        <v>10.026999999999999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222</v>
      </c>
      <c r="AU110" s="246" t="s">
        <v>120</v>
      </c>
      <c r="AV110" s="14" t="s">
        <v>209</v>
      </c>
      <c r="AW110" s="14" t="s">
        <v>37</v>
      </c>
      <c r="AX110" s="14" t="s">
        <v>84</v>
      </c>
      <c r="AY110" s="246" t="s">
        <v>203</v>
      </c>
    </row>
    <row r="111" s="2" customFormat="1" ht="62.7" customHeight="1">
      <c r="A111" s="39"/>
      <c r="B111" s="40"/>
      <c r="C111" s="206" t="s">
        <v>209</v>
      </c>
      <c r="D111" s="206" t="s">
        <v>205</v>
      </c>
      <c r="E111" s="207" t="s">
        <v>226</v>
      </c>
      <c r="F111" s="208" t="s">
        <v>227</v>
      </c>
      <c r="G111" s="209" t="s">
        <v>219</v>
      </c>
      <c r="H111" s="210">
        <v>18.864000000000001</v>
      </c>
      <c r="I111" s="211"/>
      <c r="J111" s="212">
        <f>ROUND(I111*H111,2)</f>
        <v>0</v>
      </c>
      <c r="K111" s="208" t="s">
        <v>208</v>
      </c>
      <c r="L111" s="45"/>
      <c r="M111" s="213" t="s">
        <v>19</v>
      </c>
      <c r="N111" s="214" t="s">
        <v>48</v>
      </c>
      <c r="O111" s="85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7" t="s">
        <v>209</v>
      </c>
      <c r="AT111" s="217" t="s">
        <v>205</v>
      </c>
      <c r="AU111" s="217" t="s">
        <v>120</v>
      </c>
      <c r="AY111" s="18" t="s">
        <v>203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8" t="s">
        <v>120</v>
      </c>
      <c r="BK111" s="218">
        <f>ROUND(I111*H111,2)</f>
        <v>0</v>
      </c>
      <c r="BL111" s="18" t="s">
        <v>209</v>
      </c>
      <c r="BM111" s="217" t="s">
        <v>228</v>
      </c>
    </row>
    <row r="112" s="2" customFormat="1">
      <c r="A112" s="39"/>
      <c r="B112" s="40"/>
      <c r="C112" s="41"/>
      <c r="D112" s="219" t="s">
        <v>211</v>
      </c>
      <c r="E112" s="41"/>
      <c r="F112" s="220" t="s">
        <v>229</v>
      </c>
      <c r="G112" s="41"/>
      <c r="H112" s="41"/>
      <c r="I112" s="221"/>
      <c r="J112" s="41"/>
      <c r="K112" s="41"/>
      <c r="L112" s="45"/>
      <c r="M112" s="222"/>
      <c r="N112" s="223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211</v>
      </c>
      <c r="AU112" s="18" t="s">
        <v>120</v>
      </c>
    </row>
    <row r="113" s="13" customFormat="1">
      <c r="A113" s="13"/>
      <c r="B113" s="224"/>
      <c r="C113" s="225"/>
      <c r="D113" s="226" t="s">
        <v>222</v>
      </c>
      <c r="E113" s="225"/>
      <c r="F113" s="228" t="s">
        <v>230</v>
      </c>
      <c r="G113" s="225"/>
      <c r="H113" s="229">
        <v>18.864000000000001</v>
      </c>
      <c r="I113" s="230"/>
      <c r="J113" s="225"/>
      <c r="K113" s="225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222</v>
      </c>
      <c r="AU113" s="235" t="s">
        <v>120</v>
      </c>
      <c r="AV113" s="13" t="s">
        <v>120</v>
      </c>
      <c r="AW113" s="13" t="s">
        <v>4</v>
      </c>
      <c r="AX113" s="13" t="s">
        <v>84</v>
      </c>
      <c r="AY113" s="235" t="s">
        <v>203</v>
      </c>
    </row>
    <row r="114" s="2" customFormat="1" ht="37.8" customHeight="1">
      <c r="A114" s="39"/>
      <c r="B114" s="40"/>
      <c r="C114" s="206" t="s">
        <v>231</v>
      </c>
      <c r="D114" s="206" t="s">
        <v>205</v>
      </c>
      <c r="E114" s="207" t="s">
        <v>232</v>
      </c>
      <c r="F114" s="208" t="s">
        <v>233</v>
      </c>
      <c r="G114" s="209" t="s">
        <v>219</v>
      </c>
      <c r="H114" s="210">
        <v>10.026999999999999</v>
      </c>
      <c r="I114" s="211"/>
      <c r="J114" s="212">
        <f>ROUND(I114*H114,2)</f>
        <v>0</v>
      </c>
      <c r="K114" s="208" t="s">
        <v>208</v>
      </c>
      <c r="L114" s="45"/>
      <c r="M114" s="213" t="s">
        <v>19</v>
      </c>
      <c r="N114" s="214" t="s">
        <v>48</v>
      </c>
      <c r="O114" s="85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7" t="s">
        <v>209</v>
      </c>
      <c r="AT114" s="217" t="s">
        <v>205</v>
      </c>
      <c r="AU114" s="217" t="s">
        <v>120</v>
      </c>
      <c r="AY114" s="18" t="s">
        <v>203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8" t="s">
        <v>120</v>
      </c>
      <c r="BK114" s="218">
        <f>ROUND(I114*H114,2)</f>
        <v>0</v>
      </c>
      <c r="BL114" s="18" t="s">
        <v>209</v>
      </c>
      <c r="BM114" s="217" t="s">
        <v>234</v>
      </c>
    </row>
    <row r="115" s="2" customFormat="1">
      <c r="A115" s="39"/>
      <c r="B115" s="40"/>
      <c r="C115" s="41"/>
      <c r="D115" s="219" t="s">
        <v>211</v>
      </c>
      <c r="E115" s="41"/>
      <c r="F115" s="220" t="s">
        <v>235</v>
      </c>
      <c r="G115" s="41"/>
      <c r="H115" s="41"/>
      <c r="I115" s="221"/>
      <c r="J115" s="41"/>
      <c r="K115" s="41"/>
      <c r="L115" s="45"/>
      <c r="M115" s="222"/>
      <c r="N115" s="223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211</v>
      </c>
      <c r="AU115" s="18" t="s">
        <v>120</v>
      </c>
    </row>
    <row r="116" s="2" customFormat="1" ht="44.25" customHeight="1">
      <c r="A116" s="39"/>
      <c r="B116" s="40"/>
      <c r="C116" s="206" t="s">
        <v>236</v>
      </c>
      <c r="D116" s="206" t="s">
        <v>205</v>
      </c>
      <c r="E116" s="207" t="s">
        <v>237</v>
      </c>
      <c r="F116" s="208" t="s">
        <v>238</v>
      </c>
      <c r="G116" s="209" t="s">
        <v>219</v>
      </c>
      <c r="H116" s="210">
        <v>10.026999999999999</v>
      </c>
      <c r="I116" s="211"/>
      <c r="J116" s="212">
        <f>ROUND(I116*H116,2)</f>
        <v>0</v>
      </c>
      <c r="K116" s="208" t="s">
        <v>208</v>
      </c>
      <c r="L116" s="45"/>
      <c r="M116" s="213" t="s">
        <v>19</v>
      </c>
      <c r="N116" s="214" t="s">
        <v>48</v>
      </c>
      <c r="O116" s="85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7" t="s">
        <v>209</v>
      </c>
      <c r="AT116" s="217" t="s">
        <v>205</v>
      </c>
      <c r="AU116" s="217" t="s">
        <v>120</v>
      </c>
      <c r="AY116" s="18" t="s">
        <v>203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8" t="s">
        <v>120</v>
      </c>
      <c r="BK116" s="218">
        <f>ROUND(I116*H116,2)</f>
        <v>0</v>
      </c>
      <c r="BL116" s="18" t="s">
        <v>209</v>
      </c>
      <c r="BM116" s="217" t="s">
        <v>239</v>
      </c>
    </row>
    <row r="117" s="2" customFormat="1">
      <c r="A117" s="39"/>
      <c r="B117" s="40"/>
      <c r="C117" s="41"/>
      <c r="D117" s="219" t="s">
        <v>211</v>
      </c>
      <c r="E117" s="41"/>
      <c r="F117" s="220" t="s">
        <v>240</v>
      </c>
      <c r="G117" s="41"/>
      <c r="H117" s="41"/>
      <c r="I117" s="221"/>
      <c r="J117" s="41"/>
      <c r="K117" s="41"/>
      <c r="L117" s="45"/>
      <c r="M117" s="222"/>
      <c r="N117" s="223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211</v>
      </c>
      <c r="AU117" s="18" t="s">
        <v>120</v>
      </c>
    </row>
    <row r="118" s="2" customFormat="1" ht="37.8" customHeight="1">
      <c r="A118" s="39"/>
      <c r="B118" s="40"/>
      <c r="C118" s="206" t="s">
        <v>241</v>
      </c>
      <c r="D118" s="206" t="s">
        <v>205</v>
      </c>
      <c r="E118" s="207" t="s">
        <v>242</v>
      </c>
      <c r="F118" s="208" t="s">
        <v>243</v>
      </c>
      <c r="G118" s="209" t="s">
        <v>219</v>
      </c>
      <c r="H118" s="210">
        <v>10.026999999999999</v>
      </c>
      <c r="I118" s="211"/>
      <c r="J118" s="212">
        <f>ROUND(I118*H118,2)</f>
        <v>0</v>
      </c>
      <c r="K118" s="208" t="s">
        <v>208</v>
      </c>
      <c r="L118" s="45"/>
      <c r="M118" s="213" t="s">
        <v>19</v>
      </c>
      <c r="N118" s="214" t="s">
        <v>48</v>
      </c>
      <c r="O118" s="85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7" t="s">
        <v>209</v>
      </c>
      <c r="AT118" s="217" t="s">
        <v>205</v>
      </c>
      <c r="AU118" s="217" t="s">
        <v>120</v>
      </c>
      <c r="AY118" s="18" t="s">
        <v>203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8" t="s">
        <v>120</v>
      </c>
      <c r="BK118" s="218">
        <f>ROUND(I118*H118,2)</f>
        <v>0</v>
      </c>
      <c r="BL118" s="18" t="s">
        <v>209</v>
      </c>
      <c r="BM118" s="217" t="s">
        <v>244</v>
      </c>
    </row>
    <row r="119" s="2" customFormat="1">
      <c r="A119" s="39"/>
      <c r="B119" s="40"/>
      <c r="C119" s="41"/>
      <c r="D119" s="219" t="s">
        <v>211</v>
      </c>
      <c r="E119" s="41"/>
      <c r="F119" s="220" t="s">
        <v>245</v>
      </c>
      <c r="G119" s="41"/>
      <c r="H119" s="41"/>
      <c r="I119" s="221"/>
      <c r="J119" s="41"/>
      <c r="K119" s="41"/>
      <c r="L119" s="45"/>
      <c r="M119" s="222"/>
      <c r="N119" s="223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211</v>
      </c>
      <c r="AU119" s="18" t="s">
        <v>120</v>
      </c>
    </row>
    <row r="120" s="2" customFormat="1" ht="66.75" customHeight="1">
      <c r="A120" s="39"/>
      <c r="B120" s="40"/>
      <c r="C120" s="206" t="s">
        <v>246</v>
      </c>
      <c r="D120" s="206" t="s">
        <v>205</v>
      </c>
      <c r="E120" s="207" t="s">
        <v>247</v>
      </c>
      <c r="F120" s="208" t="s">
        <v>248</v>
      </c>
      <c r="G120" s="209" t="s">
        <v>219</v>
      </c>
      <c r="H120" s="210">
        <v>10.026999999999999</v>
      </c>
      <c r="I120" s="211"/>
      <c r="J120" s="212">
        <f>ROUND(I120*H120,2)</f>
        <v>0</v>
      </c>
      <c r="K120" s="208" t="s">
        <v>208</v>
      </c>
      <c r="L120" s="45"/>
      <c r="M120" s="213" t="s">
        <v>19</v>
      </c>
      <c r="N120" s="214" t="s">
        <v>48</v>
      </c>
      <c r="O120" s="85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7" t="s">
        <v>209</v>
      </c>
      <c r="AT120" s="217" t="s">
        <v>205</v>
      </c>
      <c r="AU120" s="217" t="s">
        <v>120</v>
      </c>
      <c r="AY120" s="18" t="s">
        <v>203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8" t="s">
        <v>120</v>
      </c>
      <c r="BK120" s="218">
        <f>ROUND(I120*H120,2)</f>
        <v>0</v>
      </c>
      <c r="BL120" s="18" t="s">
        <v>209</v>
      </c>
      <c r="BM120" s="217" t="s">
        <v>249</v>
      </c>
    </row>
    <row r="121" s="2" customFormat="1">
      <c r="A121" s="39"/>
      <c r="B121" s="40"/>
      <c r="C121" s="41"/>
      <c r="D121" s="219" t="s">
        <v>211</v>
      </c>
      <c r="E121" s="41"/>
      <c r="F121" s="220" t="s">
        <v>250</v>
      </c>
      <c r="G121" s="41"/>
      <c r="H121" s="41"/>
      <c r="I121" s="221"/>
      <c r="J121" s="41"/>
      <c r="K121" s="41"/>
      <c r="L121" s="45"/>
      <c r="M121" s="222"/>
      <c r="N121" s="223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211</v>
      </c>
      <c r="AU121" s="18" t="s">
        <v>120</v>
      </c>
    </row>
    <row r="122" s="12" customFormat="1" ht="22.8" customHeight="1">
      <c r="A122" s="12"/>
      <c r="B122" s="190"/>
      <c r="C122" s="191"/>
      <c r="D122" s="192" t="s">
        <v>75</v>
      </c>
      <c r="E122" s="204" t="s">
        <v>231</v>
      </c>
      <c r="F122" s="204" t="s">
        <v>251</v>
      </c>
      <c r="G122" s="191"/>
      <c r="H122" s="191"/>
      <c r="I122" s="194"/>
      <c r="J122" s="205">
        <f>BK122</f>
        <v>0</v>
      </c>
      <c r="K122" s="191"/>
      <c r="L122" s="196"/>
      <c r="M122" s="197"/>
      <c r="N122" s="198"/>
      <c r="O122" s="198"/>
      <c r="P122" s="199">
        <f>SUM(P123:P126)</f>
        <v>0</v>
      </c>
      <c r="Q122" s="198"/>
      <c r="R122" s="199">
        <f>SUM(R123:R126)</f>
        <v>0</v>
      </c>
      <c r="S122" s="198"/>
      <c r="T122" s="200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1" t="s">
        <v>84</v>
      </c>
      <c r="AT122" s="202" t="s">
        <v>75</v>
      </c>
      <c r="AU122" s="202" t="s">
        <v>84</v>
      </c>
      <c r="AY122" s="201" t="s">
        <v>203</v>
      </c>
      <c r="BK122" s="203">
        <f>SUM(BK123:BK126)</f>
        <v>0</v>
      </c>
    </row>
    <row r="123" s="2" customFormat="1" ht="33" customHeight="1">
      <c r="A123" s="39"/>
      <c r="B123" s="40"/>
      <c r="C123" s="206" t="s">
        <v>252</v>
      </c>
      <c r="D123" s="206" t="s">
        <v>205</v>
      </c>
      <c r="E123" s="207" t="s">
        <v>253</v>
      </c>
      <c r="F123" s="208" t="s">
        <v>254</v>
      </c>
      <c r="G123" s="209" t="s">
        <v>118</v>
      </c>
      <c r="H123" s="210">
        <v>9.4320000000000004</v>
      </c>
      <c r="I123" s="211"/>
      <c r="J123" s="212">
        <f>ROUND(I123*H123,2)</f>
        <v>0</v>
      </c>
      <c r="K123" s="208" t="s">
        <v>208</v>
      </c>
      <c r="L123" s="45"/>
      <c r="M123" s="213" t="s">
        <v>19</v>
      </c>
      <c r="N123" s="214" t="s">
        <v>48</v>
      </c>
      <c r="O123" s="85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7" t="s">
        <v>209</v>
      </c>
      <c r="AT123" s="217" t="s">
        <v>205</v>
      </c>
      <c r="AU123" s="217" t="s">
        <v>120</v>
      </c>
      <c r="AY123" s="18" t="s">
        <v>203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8" t="s">
        <v>120</v>
      </c>
      <c r="BK123" s="218">
        <f>ROUND(I123*H123,2)</f>
        <v>0</v>
      </c>
      <c r="BL123" s="18" t="s">
        <v>209</v>
      </c>
      <c r="BM123" s="217" t="s">
        <v>255</v>
      </c>
    </row>
    <row r="124" s="2" customFormat="1">
      <c r="A124" s="39"/>
      <c r="B124" s="40"/>
      <c r="C124" s="41"/>
      <c r="D124" s="219" t="s">
        <v>211</v>
      </c>
      <c r="E124" s="41"/>
      <c r="F124" s="220" t="s">
        <v>256</v>
      </c>
      <c r="G124" s="41"/>
      <c r="H124" s="41"/>
      <c r="I124" s="221"/>
      <c r="J124" s="41"/>
      <c r="K124" s="41"/>
      <c r="L124" s="45"/>
      <c r="M124" s="222"/>
      <c r="N124" s="223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211</v>
      </c>
      <c r="AU124" s="18" t="s">
        <v>120</v>
      </c>
    </row>
    <row r="125" s="2" customFormat="1" ht="44.25" customHeight="1">
      <c r="A125" s="39"/>
      <c r="B125" s="40"/>
      <c r="C125" s="206" t="s">
        <v>257</v>
      </c>
      <c r="D125" s="206" t="s">
        <v>205</v>
      </c>
      <c r="E125" s="207" t="s">
        <v>258</v>
      </c>
      <c r="F125" s="208" t="s">
        <v>259</v>
      </c>
      <c r="G125" s="209" t="s">
        <v>118</v>
      </c>
      <c r="H125" s="210">
        <v>9.4320000000000004</v>
      </c>
      <c r="I125" s="211"/>
      <c r="J125" s="212">
        <f>ROUND(I125*H125,2)</f>
        <v>0</v>
      </c>
      <c r="K125" s="208" t="s">
        <v>208</v>
      </c>
      <c r="L125" s="45"/>
      <c r="M125" s="213" t="s">
        <v>19</v>
      </c>
      <c r="N125" s="214" t="s">
        <v>48</v>
      </c>
      <c r="O125" s="85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7" t="s">
        <v>209</v>
      </c>
      <c r="AT125" s="217" t="s">
        <v>205</v>
      </c>
      <c r="AU125" s="217" t="s">
        <v>120</v>
      </c>
      <c r="AY125" s="18" t="s">
        <v>203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8" t="s">
        <v>120</v>
      </c>
      <c r="BK125" s="218">
        <f>ROUND(I125*H125,2)</f>
        <v>0</v>
      </c>
      <c r="BL125" s="18" t="s">
        <v>209</v>
      </c>
      <c r="BM125" s="217" t="s">
        <v>260</v>
      </c>
    </row>
    <row r="126" s="2" customFormat="1">
      <c r="A126" s="39"/>
      <c r="B126" s="40"/>
      <c r="C126" s="41"/>
      <c r="D126" s="219" t="s">
        <v>211</v>
      </c>
      <c r="E126" s="41"/>
      <c r="F126" s="220" t="s">
        <v>261</v>
      </c>
      <c r="G126" s="41"/>
      <c r="H126" s="41"/>
      <c r="I126" s="221"/>
      <c r="J126" s="41"/>
      <c r="K126" s="41"/>
      <c r="L126" s="45"/>
      <c r="M126" s="222"/>
      <c r="N126" s="223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211</v>
      </c>
      <c r="AU126" s="18" t="s">
        <v>120</v>
      </c>
    </row>
    <row r="127" s="12" customFormat="1" ht="22.8" customHeight="1">
      <c r="A127" s="12"/>
      <c r="B127" s="190"/>
      <c r="C127" s="191"/>
      <c r="D127" s="192" t="s">
        <v>75</v>
      </c>
      <c r="E127" s="204" t="s">
        <v>252</v>
      </c>
      <c r="F127" s="204" t="s">
        <v>262</v>
      </c>
      <c r="G127" s="191"/>
      <c r="H127" s="191"/>
      <c r="I127" s="194"/>
      <c r="J127" s="205">
        <f>BK127</f>
        <v>0</v>
      </c>
      <c r="K127" s="191"/>
      <c r="L127" s="196"/>
      <c r="M127" s="197"/>
      <c r="N127" s="198"/>
      <c r="O127" s="198"/>
      <c r="P127" s="199">
        <f>SUM(P128:P264)</f>
        <v>0</v>
      </c>
      <c r="Q127" s="198"/>
      <c r="R127" s="199">
        <f>SUM(R128:R264)</f>
        <v>0</v>
      </c>
      <c r="S127" s="198"/>
      <c r="T127" s="200">
        <f>SUM(T128:T264)</f>
        <v>169.986177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1" t="s">
        <v>84</v>
      </c>
      <c r="AT127" s="202" t="s">
        <v>75</v>
      </c>
      <c r="AU127" s="202" t="s">
        <v>84</v>
      </c>
      <c r="AY127" s="201" t="s">
        <v>203</v>
      </c>
      <c r="BK127" s="203">
        <f>SUM(BK128:BK264)</f>
        <v>0</v>
      </c>
    </row>
    <row r="128" s="2" customFormat="1" ht="16.5" customHeight="1">
      <c r="A128" s="39"/>
      <c r="B128" s="40"/>
      <c r="C128" s="206" t="s">
        <v>263</v>
      </c>
      <c r="D128" s="206" t="s">
        <v>205</v>
      </c>
      <c r="E128" s="207" t="s">
        <v>264</v>
      </c>
      <c r="F128" s="208" t="s">
        <v>265</v>
      </c>
      <c r="G128" s="209" t="s">
        <v>266</v>
      </c>
      <c r="H128" s="210">
        <v>1</v>
      </c>
      <c r="I128" s="211"/>
      <c r="J128" s="212">
        <f>ROUND(I128*H128,2)</f>
        <v>0</v>
      </c>
      <c r="K128" s="208" t="s">
        <v>19</v>
      </c>
      <c r="L128" s="45"/>
      <c r="M128" s="213" t="s">
        <v>19</v>
      </c>
      <c r="N128" s="214" t="s">
        <v>48</v>
      </c>
      <c r="O128" s="85"/>
      <c r="P128" s="215">
        <f>O128*H128</f>
        <v>0</v>
      </c>
      <c r="Q128" s="215">
        <v>0</v>
      </c>
      <c r="R128" s="215">
        <f>Q128*H128</f>
        <v>0</v>
      </c>
      <c r="S128" s="215">
        <v>0.13800000000000001</v>
      </c>
      <c r="T128" s="216">
        <f>S128*H128</f>
        <v>0.13800000000000001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7" t="s">
        <v>209</v>
      </c>
      <c r="AT128" s="217" t="s">
        <v>205</v>
      </c>
      <c r="AU128" s="217" t="s">
        <v>120</v>
      </c>
      <c r="AY128" s="18" t="s">
        <v>203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8" t="s">
        <v>120</v>
      </c>
      <c r="BK128" s="218">
        <f>ROUND(I128*H128,2)</f>
        <v>0</v>
      </c>
      <c r="BL128" s="18" t="s">
        <v>209</v>
      </c>
      <c r="BM128" s="217" t="s">
        <v>267</v>
      </c>
    </row>
    <row r="129" s="13" customFormat="1">
      <c r="A129" s="13"/>
      <c r="B129" s="224"/>
      <c r="C129" s="225"/>
      <c r="D129" s="226" t="s">
        <v>222</v>
      </c>
      <c r="E129" s="227" t="s">
        <v>19</v>
      </c>
      <c r="F129" s="228" t="s">
        <v>268</v>
      </c>
      <c r="G129" s="225"/>
      <c r="H129" s="229">
        <v>1</v>
      </c>
      <c r="I129" s="230"/>
      <c r="J129" s="225"/>
      <c r="K129" s="225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222</v>
      </c>
      <c r="AU129" s="235" t="s">
        <v>120</v>
      </c>
      <c r="AV129" s="13" t="s">
        <v>120</v>
      </c>
      <c r="AW129" s="13" t="s">
        <v>37</v>
      </c>
      <c r="AX129" s="13" t="s">
        <v>84</v>
      </c>
      <c r="AY129" s="235" t="s">
        <v>203</v>
      </c>
    </row>
    <row r="130" s="2" customFormat="1" ht="21.75" customHeight="1">
      <c r="A130" s="39"/>
      <c r="B130" s="40"/>
      <c r="C130" s="206" t="s">
        <v>8</v>
      </c>
      <c r="D130" s="206" t="s">
        <v>205</v>
      </c>
      <c r="E130" s="207" t="s">
        <v>269</v>
      </c>
      <c r="F130" s="208" t="s">
        <v>270</v>
      </c>
      <c r="G130" s="209" t="s">
        <v>266</v>
      </c>
      <c r="H130" s="210">
        <v>1</v>
      </c>
      <c r="I130" s="211"/>
      <c r="J130" s="212">
        <f>ROUND(I130*H130,2)</f>
        <v>0</v>
      </c>
      <c r="K130" s="208" t="s">
        <v>19</v>
      </c>
      <c r="L130" s="45"/>
      <c r="M130" s="213" t="s">
        <v>19</v>
      </c>
      <c r="N130" s="214" t="s">
        <v>48</v>
      </c>
      <c r="O130" s="85"/>
      <c r="P130" s="215">
        <f>O130*H130</f>
        <v>0</v>
      </c>
      <c r="Q130" s="215">
        <v>0</v>
      </c>
      <c r="R130" s="215">
        <f>Q130*H130</f>
        <v>0</v>
      </c>
      <c r="S130" s="215">
        <v>0.13800000000000001</v>
      </c>
      <c r="T130" s="216">
        <f>S130*H130</f>
        <v>0.13800000000000001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7" t="s">
        <v>209</v>
      </c>
      <c r="AT130" s="217" t="s">
        <v>205</v>
      </c>
      <c r="AU130" s="217" t="s">
        <v>120</v>
      </c>
      <c r="AY130" s="18" t="s">
        <v>203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8" t="s">
        <v>120</v>
      </c>
      <c r="BK130" s="218">
        <f>ROUND(I130*H130,2)</f>
        <v>0</v>
      </c>
      <c r="BL130" s="18" t="s">
        <v>209</v>
      </c>
      <c r="BM130" s="217" t="s">
        <v>271</v>
      </c>
    </row>
    <row r="131" s="2" customFormat="1" ht="16.5" customHeight="1">
      <c r="A131" s="39"/>
      <c r="B131" s="40"/>
      <c r="C131" s="206" t="s">
        <v>272</v>
      </c>
      <c r="D131" s="206" t="s">
        <v>205</v>
      </c>
      <c r="E131" s="207" t="s">
        <v>273</v>
      </c>
      <c r="F131" s="208" t="s">
        <v>274</v>
      </c>
      <c r="G131" s="209" t="s">
        <v>219</v>
      </c>
      <c r="H131" s="210">
        <v>13.382999999999999</v>
      </c>
      <c r="I131" s="211"/>
      <c r="J131" s="212">
        <f>ROUND(I131*H131,2)</f>
        <v>0</v>
      </c>
      <c r="K131" s="208" t="s">
        <v>208</v>
      </c>
      <c r="L131" s="45"/>
      <c r="M131" s="213" t="s">
        <v>19</v>
      </c>
      <c r="N131" s="214" t="s">
        <v>48</v>
      </c>
      <c r="O131" s="85"/>
      <c r="P131" s="215">
        <f>O131*H131</f>
        <v>0</v>
      </c>
      <c r="Q131" s="215">
        <v>0</v>
      </c>
      <c r="R131" s="215">
        <f>Q131*H131</f>
        <v>0</v>
      </c>
      <c r="S131" s="215">
        <v>2.3999999999999999</v>
      </c>
      <c r="T131" s="216">
        <f>S131*H131</f>
        <v>32.119199999999999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7" t="s">
        <v>209</v>
      </c>
      <c r="AT131" s="217" t="s">
        <v>205</v>
      </c>
      <c r="AU131" s="217" t="s">
        <v>120</v>
      </c>
      <c r="AY131" s="18" t="s">
        <v>203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120</v>
      </c>
      <c r="BK131" s="218">
        <f>ROUND(I131*H131,2)</f>
        <v>0</v>
      </c>
      <c r="BL131" s="18" t="s">
        <v>209</v>
      </c>
      <c r="BM131" s="217" t="s">
        <v>275</v>
      </c>
    </row>
    <row r="132" s="2" customFormat="1">
      <c r="A132" s="39"/>
      <c r="B132" s="40"/>
      <c r="C132" s="41"/>
      <c r="D132" s="219" t="s">
        <v>211</v>
      </c>
      <c r="E132" s="41"/>
      <c r="F132" s="220" t="s">
        <v>276</v>
      </c>
      <c r="G132" s="41"/>
      <c r="H132" s="41"/>
      <c r="I132" s="221"/>
      <c r="J132" s="41"/>
      <c r="K132" s="41"/>
      <c r="L132" s="45"/>
      <c r="M132" s="222"/>
      <c r="N132" s="223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211</v>
      </c>
      <c r="AU132" s="18" t="s">
        <v>120</v>
      </c>
    </row>
    <row r="133" s="13" customFormat="1">
      <c r="A133" s="13"/>
      <c r="B133" s="224"/>
      <c r="C133" s="225"/>
      <c r="D133" s="226" t="s">
        <v>222</v>
      </c>
      <c r="E133" s="227" t="s">
        <v>19</v>
      </c>
      <c r="F133" s="228" t="s">
        <v>277</v>
      </c>
      <c r="G133" s="225"/>
      <c r="H133" s="229">
        <v>13.382999999999999</v>
      </c>
      <c r="I133" s="230"/>
      <c r="J133" s="225"/>
      <c r="K133" s="225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222</v>
      </c>
      <c r="AU133" s="235" t="s">
        <v>120</v>
      </c>
      <c r="AV133" s="13" t="s">
        <v>120</v>
      </c>
      <c r="AW133" s="13" t="s">
        <v>37</v>
      </c>
      <c r="AX133" s="13" t="s">
        <v>84</v>
      </c>
      <c r="AY133" s="235" t="s">
        <v>203</v>
      </c>
    </row>
    <row r="134" s="2" customFormat="1" ht="16.5" customHeight="1">
      <c r="A134" s="39"/>
      <c r="B134" s="40"/>
      <c r="C134" s="206" t="s">
        <v>278</v>
      </c>
      <c r="D134" s="206" t="s">
        <v>205</v>
      </c>
      <c r="E134" s="207" t="s">
        <v>279</v>
      </c>
      <c r="F134" s="208" t="s">
        <v>280</v>
      </c>
      <c r="G134" s="209" t="s">
        <v>219</v>
      </c>
      <c r="H134" s="210">
        <v>4.4610000000000003</v>
      </c>
      <c r="I134" s="211"/>
      <c r="J134" s="212">
        <f>ROUND(I134*H134,2)</f>
        <v>0</v>
      </c>
      <c r="K134" s="208" t="s">
        <v>19</v>
      </c>
      <c r="L134" s="45"/>
      <c r="M134" s="213" t="s">
        <v>19</v>
      </c>
      <c r="N134" s="214" t="s">
        <v>48</v>
      </c>
      <c r="O134" s="85"/>
      <c r="P134" s="215">
        <f>O134*H134</f>
        <v>0</v>
      </c>
      <c r="Q134" s="215">
        <v>0</v>
      </c>
      <c r="R134" s="215">
        <f>Q134*H134</f>
        <v>0</v>
      </c>
      <c r="S134" s="215">
        <v>1.8999999999999999</v>
      </c>
      <c r="T134" s="216">
        <f>S134*H134</f>
        <v>8.4758999999999993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7" t="s">
        <v>209</v>
      </c>
      <c r="AT134" s="217" t="s">
        <v>205</v>
      </c>
      <c r="AU134" s="217" t="s">
        <v>120</v>
      </c>
      <c r="AY134" s="18" t="s">
        <v>203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8" t="s">
        <v>120</v>
      </c>
      <c r="BK134" s="218">
        <f>ROUND(I134*H134,2)</f>
        <v>0</v>
      </c>
      <c r="BL134" s="18" t="s">
        <v>209</v>
      </c>
      <c r="BM134" s="217" t="s">
        <v>281</v>
      </c>
    </row>
    <row r="135" s="13" customFormat="1">
      <c r="A135" s="13"/>
      <c r="B135" s="224"/>
      <c r="C135" s="225"/>
      <c r="D135" s="226" t="s">
        <v>222</v>
      </c>
      <c r="E135" s="227" t="s">
        <v>19</v>
      </c>
      <c r="F135" s="228" t="s">
        <v>282</v>
      </c>
      <c r="G135" s="225"/>
      <c r="H135" s="229">
        <v>4.4610000000000003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222</v>
      </c>
      <c r="AU135" s="235" t="s">
        <v>120</v>
      </c>
      <c r="AV135" s="13" t="s">
        <v>120</v>
      </c>
      <c r="AW135" s="13" t="s">
        <v>37</v>
      </c>
      <c r="AX135" s="13" t="s">
        <v>84</v>
      </c>
      <c r="AY135" s="235" t="s">
        <v>203</v>
      </c>
    </row>
    <row r="136" s="2" customFormat="1" ht="24.15" customHeight="1">
      <c r="A136" s="39"/>
      <c r="B136" s="40"/>
      <c r="C136" s="206" t="s">
        <v>283</v>
      </c>
      <c r="D136" s="206" t="s">
        <v>205</v>
      </c>
      <c r="E136" s="207" t="s">
        <v>284</v>
      </c>
      <c r="F136" s="208" t="s">
        <v>285</v>
      </c>
      <c r="G136" s="209" t="s">
        <v>118</v>
      </c>
      <c r="H136" s="210">
        <v>44.082999999999998</v>
      </c>
      <c r="I136" s="211"/>
      <c r="J136" s="212">
        <f>ROUND(I136*H136,2)</f>
        <v>0</v>
      </c>
      <c r="K136" s="208" t="s">
        <v>208</v>
      </c>
      <c r="L136" s="45"/>
      <c r="M136" s="213" t="s">
        <v>19</v>
      </c>
      <c r="N136" s="214" t="s">
        <v>48</v>
      </c>
      <c r="O136" s="85"/>
      <c r="P136" s="215">
        <f>O136*H136</f>
        <v>0</v>
      </c>
      <c r="Q136" s="215">
        <v>0</v>
      </c>
      <c r="R136" s="215">
        <f>Q136*H136</f>
        <v>0</v>
      </c>
      <c r="S136" s="215">
        <v>0.18099999999999999</v>
      </c>
      <c r="T136" s="216">
        <f>S136*H136</f>
        <v>7.9790229999999998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7" t="s">
        <v>209</v>
      </c>
      <c r="AT136" s="217" t="s">
        <v>205</v>
      </c>
      <c r="AU136" s="217" t="s">
        <v>120</v>
      </c>
      <c r="AY136" s="18" t="s">
        <v>203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8" t="s">
        <v>120</v>
      </c>
      <c r="BK136" s="218">
        <f>ROUND(I136*H136,2)</f>
        <v>0</v>
      </c>
      <c r="BL136" s="18" t="s">
        <v>209</v>
      </c>
      <c r="BM136" s="217" t="s">
        <v>286</v>
      </c>
    </row>
    <row r="137" s="2" customFormat="1">
      <c r="A137" s="39"/>
      <c r="B137" s="40"/>
      <c r="C137" s="41"/>
      <c r="D137" s="219" t="s">
        <v>211</v>
      </c>
      <c r="E137" s="41"/>
      <c r="F137" s="220" t="s">
        <v>287</v>
      </c>
      <c r="G137" s="41"/>
      <c r="H137" s="41"/>
      <c r="I137" s="221"/>
      <c r="J137" s="41"/>
      <c r="K137" s="41"/>
      <c r="L137" s="45"/>
      <c r="M137" s="222"/>
      <c r="N137" s="223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211</v>
      </c>
      <c r="AU137" s="18" t="s">
        <v>120</v>
      </c>
    </row>
    <row r="138" s="13" customFormat="1">
      <c r="A138" s="13"/>
      <c r="B138" s="224"/>
      <c r="C138" s="225"/>
      <c r="D138" s="226" t="s">
        <v>222</v>
      </c>
      <c r="E138" s="227" t="s">
        <v>19</v>
      </c>
      <c r="F138" s="228" t="s">
        <v>288</v>
      </c>
      <c r="G138" s="225"/>
      <c r="H138" s="229">
        <v>23.896000000000001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222</v>
      </c>
      <c r="AU138" s="235" t="s">
        <v>120</v>
      </c>
      <c r="AV138" s="13" t="s">
        <v>120</v>
      </c>
      <c r="AW138" s="13" t="s">
        <v>37</v>
      </c>
      <c r="AX138" s="13" t="s">
        <v>76</v>
      </c>
      <c r="AY138" s="235" t="s">
        <v>203</v>
      </c>
    </row>
    <row r="139" s="13" customFormat="1">
      <c r="A139" s="13"/>
      <c r="B139" s="224"/>
      <c r="C139" s="225"/>
      <c r="D139" s="226" t="s">
        <v>222</v>
      </c>
      <c r="E139" s="227" t="s">
        <v>19</v>
      </c>
      <c r="F139" s="228" t="s">
        <v>289</v>
      </c>
      <c r="G139" s="225"/>
      <c r="H139" s="229">
        <v>-2.7999999999999998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222</v>
      </c>
      <c r="AU139" s="235" t="s">
        <v>120</v>
      </c>
      <c r="AV139" s="13" t="s">
        <v>120</v>
      </c>
      <c r="AW139" s="13" t="s">
        <v>37</v>
      </c>
      <c r="AX139" s="13" t="s">
        <v>76</v>
      </c>
      <c r="AY139" s="235" t="s">
        <v>203</v>
      </c>
    </row>
    <row r="140" s="15" customFormat="1">
      <c r="A140" s="15"/>
      <c r="B140" s="247"/>
      <c r="C140" s="248"/>
      <c r="D140" s="226" t="s">
        <v>222</v>
      </c>
      <c r="E140" s="249" t="s">
        <v>19</v>
      </c>
      <c r="F140" s="250" t="s">
        <v>290</v>
      </c>
      <c r="G140" s="248"/>
      <c r="H140" s="251">
        <v>21.096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7" t="s">
        <v>222</v>
      </c>
      <c r="AU140" s="257" t="s">
        <v>120</v>
      </c>
      <c r="AV140" s="15" t="s">
        <v>160</v>
      </c>
      <c r="AW140" s="15" t="s">
        <v>37</v>
      </c>
      <c r="AX140" s="15" t="s">
        <v>76</v>
      </c>
      <c r="AY140" s="257" t="s">
        <v>203</v>
      </c>
    </row>
    <row r="141" s="13" customFormat="1">
      <c r="A141" s="13"/>
      <c r="B141" s="224"/>
      <c r="C141" s="225"/>
      <c r="D141" s="226" t="s">
        <v>222</v>
      </c>
      <c r="E141" s="227" t="s">
        <v>19</v>
      </c>
      <c r="F141" s="228" t="s">
        <v>291</v>
      </c>
      <c r="G141" s="225"/>
      <c r="H141" s="229">
        <v>18.312000000000001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222</v>
      </c>
      <c r="AU141" s="235" t="s">
        <v>120</v>
      </c>
      <c r="AV141" s="13" t="s">
        <v>120</v>
      </c>
      <c r="AW141" s="13" t="s">
        <v>37</v>
      </c>
      <c r="AX141" s="13" t="s">
        <v>76</v>
      </c>
      <c r="AY141" s="235" t="s">
        <v>203</v>
      </c>
    </row>
    <row r="142" s="13" customFormat="1">
      <c r="A142" s="13"/>
      <c r="B142" s="224"/>
      <c r="C142" s="225"/>
      <c r="D142" s="226" t="s">
        <v>222</v>
      </c>
      <c r="E142" s="227" t="s">
        <v>19</v>
      </c>
      <c r="F142" s="228" t="s">
        <v>292</v>
      </c>
      <c r="G142" s="225"/>
      <c r="H142" s="229">
        <v>-4.4000000000000004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222</v>
      </c>
      <c r="AU142" s="235" t="s">
        <v>120</v>
      </c>
      <c r="AV142" s="13" t="s">
        <v>120</v>
      </c>
      <c r="AW142" s="13" t="s">
        <v>37</v>
      </c>
      <c r="AX142" s="13" t="s">
        <v>76</v>
      </c>
      <c r="AY142" s="235" t="s">
        <v>203</v>
      </c>
    </row>
    <row r="143" s="15" customFormat="1">
      <c r="A143" s="15"/>
      <c r="B143" s="247"/>
      <c r="C143" s="248"/>
      <c r="D143" s="226" t="s">
        <v>222</v>
      </c>
      <c r="E143" s="249" t="s">
        <v>19</v>
      </c>
      <c r="F143" s="250" t="s">
        <v>290</v>
      </c>
      <c r="G143" s="248"/>
      <c r="H143" s="251">
        <v>13.912000000000001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7" t="s">
        <v>222</v>
      </c>
      <c r="AU143" s="257" t="s">
        <v>120</v>
      </c>
      <c r="AV143" s="15" t="s">
        <v>160</v>
      </c>
      <c r="AW143" s="15" t="s">
        <v>37</v>
      </c>
      <c r="AX143" s="15" t="s">
        <v>76</v>
      </c>
      <c r="AY143" s="257" t="s">
        <v>203</v>
      </c>
    </row>
    <row r="144" s="13" customFormat="1">
      <c r="A144" s="13"/>
      <c r="B144" s="224"/>
      <c r="C144" s="225"/>
      <c r="D144" s="226" t="s">
        <v>222</v>
      </c>
      <c r="E144" s="227" t="s">
        <v>19</v>
      </c>
      <c r="F144" s="228" t="s">
        <v>293</v>
      </c>
      <c r="G144" s="225"/>
      <c r="H144" s="229">
        <v>9.0749999999999993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222</v>
      </c>
      <c r="AU144" s="235" t="s">
        <v>120</v>
      </c>
      <c r="AV144" s="13" t="s">
        <v>120</v>
      </c>
      <c r="AW144" s="13" t="s">
        <v>37</v>
      </c>
      <c r="AX144" s="13" t="s">
        <v>76</v>
      </c>
      <c r="AY144" s="235" t="s">
        <v>203</v>
      </c>
    </row>
    <row r="145" s="14" customFormat="1">
      <c r="A145" s="14"/>
      <c r="B145" s="236"/>
      <c r="C145" s="237"/>
      <c r="D145" s="226" t="s">
        <v>222</v>
      </c>
      <c r="E145" s="238" t="s">
        <v>19</v>
      </c>
      <c r="F145" s="239" t="s">
        <v>225</v>
      </c>
      <c r="G145" s="237"/>
      <c r="H145" s="240">
        <v>44.082999999999998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222</v>
      </c>
      <c r="AU145" s="246" t="s">
        <v>120</v>
      </c>
      <c r="AV145" s="14" t="s">
        <v>209</v>
      </c>
      <c r="AW145" s="14" t="s">
        <v>37</v>
      </c>
      <c r="AX145" s="14" t="s">
        <v>84</v>
      </c>
      <c r="AY145" s="246" t="s">
        <v>203</v>
      </c>
    </row>
    <row r="146" s="2" customFormat="1" ht="24.15" customHeight="1">
      <c r="A146" s="39"/>
      <c r="B146" s="40"/>
      <c r="C146" s="206" t="s">
        <v>294</v>
      </c>
      <c r="D146" s="206" t="s">
        <v>205</v>
      </c>
      <c r="E146" s="207" t="s">
        <v>295</v>
      </c>
      <c r="F146" s="208" t="s">
        <v>296</v>
      </c>
      <c r="G146" s="209" t="s">
        <v>118</v>
      </c>
      <c r="H146" s="210">
        <v>59.161999999999999</v>
      </c>
      <c r="I146" s="211"/>
      <c r="J146" s="212">
        <f>ROUND(I146*H146,2)</f>
        <v>0</v>
      </c>
      <c r="K146" s="208" t="s">
        <v>208</v>
      </c>
      <c r="L146" s="45"/>
      <c r="M146" s="213" t="s">
        <v>19</v>
      </c>
      <c r="N146" s="214" t="s">
        <v>48</v>
      </c>
      <c r="O146" s="85"/>
      <c r="P146" s="215">
        <f>O146*H146</f>
        <v>0</v>
      </c>
      <c r="Q146" s="215">
        <v>0</v>
      </c>
      <c r="R146" s="215">
        <f>Q146*H146</f>
        <v>0</v>
      </c>
      <c r="S146" s="215">
        <v>0.26100000000000001</v>
      </c>
      <c r="T146" s="216">
        <f>S146*H146</f>
        <v>15.441282000000001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7" t="s">
        <v>209</v>
      </c>
      <c r="AT146" s="217" t="s">
        <v>205</v>
      </c>
      <c r="AU146" s="217" t="s">
        <v>120</v>
      </c>
      <c r="AY146" s="18" t="s">
        <v>203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8" t="s">
        <v>120</v>
      </c>
      <c r="BK146" s="218">
        <f>ROUND(I146*H146,2)</f>
        <v>0</v>
      </c>
      <c r="BL146" s="18" t="s">
        <v>209</v>
      </c>
      <c r="BM146" s="217" t="s">
        <v>297</v>
      </c>
    </row>
    <row r="147" s="2" customFormat="1">
      <c r="A147" s="39"/>
      <c r="B147" s="40"/>
      <c r="C147" s="41"/>
      <c r="D147" s="219" t="s">
        <v>211</v>
      </c>
      <c r="E147" s="41"/>
      <c r="F147" s="220" t="s">
        <v>298</v>
      </c>
      <c r="G147" s="41"/>
      <c r="H147" s="41"/>
      <c r="I147" s="221"/>
      <c r="J147" s="41"/>
      <c r="K147" s="41"/>
      <c r="L147" s="45"/>
      <c r="M147" s="222"/>
      <c r="N147" s="223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211</v>
      </c>
      <c r="AU147" s="18" t="s">
        <v>120</v>
      </c>
    </row>
    <row r="148" s="13" customFormat="1">
      <c r="A148" s="13"/>
      <c r="B148" s="224"/>
      <c r="C148" s="225"/>
      <c r="D148" s="226" t="s">
        <v>222</v>
      </c>
      <c r="E148" s="227" t="s">
        <v>19</v>
      </c>
      <c r="F148" s="228" t="s">
        <v>299</v>
      </c>
      <c r="G148" s="225"/>
      <c r="H148" s="229">
        <v>22.794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222</v>
      </c>
      <c r="AU148" s="235" t="s">
        <v>120</v>
      </c>
      <c r="AV148" s="13" t="s">
        <v>120</v>
      </c>
      <c r="AW148" s="13" t="s">
        <v>37</v>
      </c>
      <c r="AX148" s="13" t="s">
        <v>76</v>
      </c>
      <c r="AY148" s="235" t="s">
        <v>203</v>
      </c>
    </row>
    <row r="149" s="13" customFormat="1">
      <c r="A149" s="13"/>
      <c r="B149" s="224"/>
      <c r="C149" s="225"/>
      <c r="D149" s="226" t="s">
        <v>222</v>
      </c>
      <c r="E149" s="227" t="s">
        <v>19</v>
      </c>
      <c r="F149" s="228" t="s">
        <v>300</v>
      </c>
      <c r="G149" s="225"/>
      <c r="H149" s="229">
        <v>-4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222</v>
      </c>
      <c r="AU149" s="235" t="s">
        <v>120</v>
      </c>
      <c r="AV149" s="13" t="s">
        <v>120</v>
      </c>
      <c r="AW149" s="13" t="s">
        <v>37</v>
      </c>
      <c r="AX149" s="13" t="s">
        <v>76</v>
      </c>
      <c r="AY149" s="235" t="s">
        <v>203</v>
      </c>
    </row>
    <row r="150" s="15" customFormat="1">
      <c r="A150" s="15"/>
      <c r="B150" s="247"/>
      <c r="C150" s="248"/>
      <c r="D150" s="226" t="s">
        <v>222</v>
      </c>
      <c r="E150" s="249" t="s">
        <v>19</v>
      </c>
      <c r="F150" s="250" t="s">
        <v>290</v>
      </c>
      <c r="G150" s="248"/>
      <c r="H150" s="251">
        <v>18.794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7" t="s">
        <v>222</v>
      </c>
      <c r="AU150" s="257" t="s">
        <v>120</v>
      </c>
      <c r="AV150" s="15" t="s">
        <v>160</v>
      </c>
      <c r="AW150" s="15" t="s">
        <v>37</v>
      </c>
      <c r="AX150" s="15" t="s">
        <v>76</v>
      </c>
      <c r="AY150" s="257" t="s">
        <v>203</v>
      </c>
    </row>
    <row r="151" s="13" customFormat="1">
      <c r="A151" s="13"/>
      <c r="B151" s="224"/>
      <c r="C151" s="225"/>
      <c r="D151" s="226" t="s">
        <v>222</v>
      </c>
      <c r="E151" s="227" t="s">
        <v>19</v>
      </c>
      <c r="F151" s="228" t="s">
        <v>301</v>
      </c>
      <c r="G151" s="225"/>
      <c r="H151" s="229">
        <v>17.486999999999998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222</v>
      </c>
      <c r="AU151" s="235" t="s">
        <v>120</v>
      </c>
      <c r="AV151" s="13" t="s">
        <v>120</v>
      </c>
      <c r="AW151" s="13" t="s">
        <v>37</v>
      </c>
      <c r="AX151" s="13" t="s">
        <v>76</v>
      </c>
      <c r="AY151" s="235" t="s">
        <v>203</v>
      </c>
    </row>
    <row r="152" s="13" customFormat="1">
      <c r="A152" s="13"/>
      <c r="B152" s="224"/>
      <c r="C152" s="225"/>
      <c r="D152" s="226" t="s">
        <v>222</v>
      </c>
      <c r="E152" s="227" t="s">
        <v>19</v>
      </c>
      <c r="F152" s="228" t="s">
        <v>302</v>
      </c>
      <c r="G152" s="225"/>
      <c r="H152" s="229">
        <v>-1.8999999999999999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222</v>
      </c>
      <c r="AU152" s="235" t="s">
        <v>120</v>
      </c>
      <c r="AV152" s="13" t="s">
        <v>120</v>
      </c>
      <c r="AW152" s="13" t="s">
        <v>37</v>
      </c>
      <c r="AX152" s="13" t="s">
        <v>76</v>
      </c>
      <c r="AY152" s="235" t="s">
        <v>203</v>
      </c>
    </row>
    <row r="153" s="15" customFormat="1">
      <c r="A153" s="15"/>
      <c r="B153" s="247"/>
      <c r="C153" s="248"/>
      <c r="D153" s="226" t="s">
        <v>222</v>
      </c>
      <c r="E153" s="249" t="s">
        <v>19</v>
      </c>
      <c r="F153" s="250" t="s">
        <v>290</v>
      </c>
      <c r="G153" s="248"/>
      <c r="H153" s="251">
        <v>15.587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7" t="s">
        <v>222</v>
      </c>
      <c r="AU153" s="257" t="s">
        <v>120</v>
      </c>
      <c r="AV153" s="15" t="s">
        <v>160</v>
      </c>
      <c r="AW153" s="15" t="s">
        <v>37</v>
      </c>
      <c r="AX153" s="15" t="s">
        <v>76</v>
      </c>
      <c r="AY153" s="257" t="s">
        <v>203</v>
      </c>
    </row>
    <row r="154" s="13" customFormat="1">
      <c r="A154" s="13"/>
      <c r="B154" s="224"/>
      <c r="C154" s="225"/>
      <c r="D154" s="226" t="s">
        <v>222</v>
      </c>
      <c r="E154" s="227" t="s">
        <v>19</v>
      </c>
      <c r="F154" s="228" t="s">
        <v>303</v>
      </c>
      <c r="G154" s="225"/>
      <c r="H154" s="229">
        <v>24.780999999999999</v>
      </c>
      <c r="I154" s="230"/>
      <c r="J154" s="225"/>
      <c r="K154" s="225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222</v>
      </c>
      <c r="AU154" s="235" t="s">
        <v>120</v>
      </c>
      <c r="AV154" s="13" t="s">
        <v>120</v>
      </c>
      <c r="AW154" s="13" t="s">
        <v>37</v>
      </c>
      <c r="AX154" s="13" t="s">
        <v>76</v>
      </c>
      <c r="AY154" s="235" t="s">
        <v>203</v>
      </c>
    </row>
    <row r="155" s="14" customFormat="1">
      <c r="A155" s="14"/>
      <c r="B155" s="236"/>
      <c r="C155" s="237"/>
      <c r="D155" s="226" t="s">
        <v>222</v>
      </c>
      <c r="E155" s="238" t="s">
        <v>19</v>
      </c>
      <c r="F155" s="239" t="s">
        <v>225</v>
      </c>
      <c r="G155" s="237"/>
      <c r="H155" s="240">
        <v>59.161999999999999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222</v>
      </c>
      <c r="AU155" s="246" t="s">
        <v>120</v>
      </c>
      <c r="AV155" s="14" t="s">
        <v>209</v>
      </c>
      <c r="AW155" s="14" t="s">
        <v>37</v>
      </c>
      <c r="AX155" s="14" t="s">
        <v>84</v>
      </c>
      <c r="AY155" s="246" t="s">
        <v>203</v>
      </c>
    </row>
    <row r="156" s="2" customFormat="1" ht="49.05" customHeight="1">
      <c r="A156" s="39"/>
      <c r="B156" s="40"/>
      <c r="C156" s="206" t="s">
        <v>304</v>
      </c>
      <c r="D156" s="206" t="s">
        <v>205</v>
      </c>
      <c r="E156" s="207" t="s">
        <v>305</v>
      </c>
      <c r="F156" s="208" t="s">
        <v>306</v>
      </c>
      <c r="G156" s="209" t="s">
        <v>219</v>
      </c>
      <c r="H156" s="210">
        <v>20.748999999999999</v>
      </c>
      <c r="I156" s="211"/>
      <c r="J156" s="212">
        <f>ROUND(I156*H156,2)</f>
        <v>0</v>
      </c>
      <c r="K156" s="208" t="s">
        <v>208</v>
      </c>
      <c r="L156" s="45"/>
      <c r="M156" s="213" t="s">
        <v>19</v>
      </c>
      <c r="N156" s="214" t="s">
        <v>48</v>
      </c>
      <c r="O156" s="85"/>
      <c r="P156" s="215">
        <f>O156*H156</f>
        <v>0</v>
      </c>
      <c r="Q156" s="215">
        <v>0</v>
      </c>
      <c r="R156" s="215">
        <f>Q156*H156</f>
        <v>0</v>
      </c>
      <c r="S156" s="215">
        <v>1.8</v>
      </c>
      <c r="T156" s="216">
        <f>S156*H156</f>
        <v>37.348199999999999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7" t="s">
        <v>209</v>
      </c>
      <c r="AT156" s="217" t="s">
        <v>205</v>
      </c>
      <c r="AU156" s="217" t="s">
        <v>120</v>
      </c>
      <c r="AY156" s="18" t="s">
        <v>203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120</v>
      </c>
      <c r="BK156" s="218">
        <f>ROUND(I156*H156,2)</f>
        <v>0</v>
      </c>
      <c r="BL156" s="18" t="s">
        <v>209</v>
      </c>
      <c r="BM156" s="217" t="s">
        <v>307</v>
      </c>
    </row>
    <row r="157" s="2" customFormat="1">
      <c r="A157" s="39"/>
      <c r="B157" s="40"/>
      <c r="C157" s="41"/>
      <c r="D157" s="219" t="s">
        <v>211</v>
      </c>
      <c r="E157" s="41"/>
      <c r="F157" s="220" t="s">
        <v>308</v>
      </c>
      <c r="G157" s="41"/>
      <c r="H157" s="41"/>
      <c r="I157" s="221"/>
      <c r="J157" s="41"/>
      <c r="K157" s="41"/>
      <c r="L157" s="45"/>
      <c r="M157" s="222"/>
      <c r="N157" s="223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211</v>
      </c>
      <c r="AU157" s="18" t="s">
        <v>120</v>
      </c>
    </row>
    <row r="158" s="13" customFormat="1">
      <c r="A158" s="13"/>
      <c r="B158" s="224"/>
      <c r="C158" s="225"/>
      <c r="D158" s="226" t="s">
        <v>222</v>
      </c>
      <c r="E158" s="227" t="s">
        <v>19</v>
      </c>
      <c r="F158" s="228" t="s">
        <v>309</v>
      </c>
      <c r="G158" s="225"/>
      <c r="H158" s="229">
        <v>0.59999999999999998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222</v>
      </c>
      <c r="AU158" s="235" t="s">
        <v>120</v>
      </c>
      <c r="AV158" s="13" t="s">
        <v>120</v>
      </c>
      <c r="AW158" s="13" t="s">
        <v>37</v>
      </c>
      <c r="AX158" s="13" t="s">
        <v>76</v>
      </c>
      <c r="AY158" s="235" t="s">
        <v>203</v>
      </c>
    </row>
    <row r="159" s="13" customFormat="1">
      <c r="A159" s="13"/>
      <c r="B159" s="224"/>
      <c r="C159" s="225"/>
      <c r="D159" s="226" t="s">
        <v>222</v>
      </c>
      <c r="E159" s="227" t="s">
        <v>19</v>
      </c>
      <c r="F159" s="228" t="s">
        <v>310</v>
      </c>
      <c r="G159" s="225"/>
      <c r="H159" s="229">
        <v>1.067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222</v>
      </c>
      <c r="AU159" s="235" t="s">
        <v>120</v>
      </c>
      <c r="AV159" s="13" t="s">
        <v>120</v>
      </c>
      <c r="AW159" s="13" t="s">
        <v>37</v>
      </c>
      <c r="AX159" s="13" t="s">
        <v>76</v>
      </c>
      <c r="AY159" s="235" t="s">
        <v>203</v>
      </c>
    </row>
    <row r="160" s="13" customFormat="1">
      <c r="A160" s="13"/>
      <c r="B160" s="224"/>
      <c r="C160" s="225"/>
      <c r="D160" s="226" t="s">
        <v>222</v>
      </c>
      <c r="E160" s="227" t="s">
        <v>19</v>
      </c>
      <c r="F160" s="228" t="s">
        <v>311</v>
      </c>
      <c r="G160" s="225"/>
      <c r="H160" s="229">
        <v>3.3929999999999998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222</v>
      </c>
      <c r="AU160" s="235" t="s">
        <v>120</v>
      </c>
      <c r="AV160" s="13" t="s">
        <v>120</v>
      </c>
      <c r="AW160" s="13" t="s">
        <v>37</v>
      </c>
      <c r="AX160" s="13" t="s">
        <v>76</v>
      </c>
      <c r="AY160" s="235" t="s">
        <v>203</v>
      </c>
    </row>
    <row r="161" s="13" customFormat="1">
      <c r="A161" s="13"/>
      <c r="B161" s="224"/>
      <c r="C161" s="225"/>
      <c r="D161" s="226" t="s">
        <v>222</v>
      </c>
      <c r="E161" s="227" t="s">
        <v>19</v>
      </c>
      <c r="F161" s="228" t="s">
        <v>312</v>
      </c>
      <c r="G161" s="225"/>
      <c r="H161" s="229">
        <v>-0.47999999999999998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222</v>
      </c>
      <c r="AU161" s="235" t="s">
        <v>120</v>
      </c>
      <c r="AV161" s="13" t="s">
        <v>120</v>
      </c>
      <c r="AW161" s="13" t="s">
        <v>37</v>
      </c>
      <c r="AX161" s="13" t="s">
        <v>76</v>
      </c>
      <c r="AY161" s="235" t="s">
        <v>203</v>
      </c>
    </row>
    <row r="162" s="13" customFormat="1">
      <c r="A162" s="13"/>
      <c r="B162" s="224"/>
      <c r="C162" s="225"/>
      <c r="D162" s="226" t="s">
        <v>222</v>
      </c>
      <c r="E162" s="227" t="s">
        <v>19</v>
      </c>
      <c r="F162" s="228" t="s">
        <v>313</v>
      </c>
      <c r="G162" s="225"/>
      <c r="H162" s="229">
        <v>0.59999999999999998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222</v>
      </c>
      <c r="AU162" s="235" t="s">
        <v>120</v>
      </c>
      <c r="AV162" s="13" t="s">
        <v>120</v>
      </c>
      <c r="AW162" s="13" t="s">
        <v>37</v>
      </c>
      <c r="AX162" s="13" t="s">
        <v>76</v>
      </c>
      <c r="AY162" s="235" t="s">
        <v>203</v>
      </c>
    </row>
    <row r="163" s="15" customFormat="1">
      <c r="A163" s="15"/>
      <c r="B163" s="247"/>
      <c r="C163" s="248"/>
      <c r="D163" s="226" t="s">
        <v>222</v>
      </c>
      <c r="E163" s="249" t="s">
        <v>19</v>
      </c>
      <c r="F163" s="250" t="s">
        <v>290</v>
      </c>
      <c r="G163" s="248"/>
      <c r="H163" s="251">
        <v>5.1799999999999997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7" t="s">
        <v>222</v>
      </c>
      <c r="AU163" s="257" t="s">
        <v>120</v>
      </c>
      <c r="AV163" s="15" t="s">
        <v>160</v>
      </c>
      <c r="AW163" s="15" t="s">
        <v>37</v>
      </c>
      <c r="AX163" s="15" t="s">
        <v>76</v>
      </c>
      <c r="AY163" s="257" t="s">
        <v>203</v>
      </c>
    </row>
    <row r="164" s="13" customFormat="1">
      <c r="A164" s="13"/>
      <c r="B164" s="224"/>
      <c r="C164" s="225"/>
      <c r="D164" s="226" t="s">
        <v>222</v>
      </c>
      <c r="E164" s="227" t="s">
        <v>19</v>
      </c>
      <c r="F164" s="228" t="s">
        <v>314</v>
      </c>
      <c r="G164" s="225"/>
      <c r="H164" s="229">
        <v>1.121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222</v>
      </c>
      <c r="AU164" s="235" t="s">
        <v>120</v>
      </c>
      <c r="AV164" s="13" t="s">
        <v>120</v>
      </c>
      <c r="AW164" s="13" t="s">
        <v>37</v>
      </c>
      <c r="AX164" s="13" t="s">
        <v>76</v>
      </c>
      <c r="AY164" s="235" t="s">
        <v>203</v>
      </c>
    </row>
    <row r="165" s="13" customFormat="1">
      <c r="A165" s="13"/>
      <c r="B165" s="224"/>
      <c r="C165" s="225"/>
      <c r="D165" s="226" t="s">
        <v>222</v>
      </c>
      <c r="E165" s="227" t="s">
        <v>19</v>
      </c>
      <c r="F165" s="228" t="s">
        <v>315</v>
      </c>
      <c r="G165" s="225"/>
      <c r="H165" s="229">
        <v>13.050000000000001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222</v>
      </c>
      <c r="AU165" s="235" t="s">
        <v>120</v>
      </c>
      <c r="AV165" s="13" t="s">
        <v>120</v>
      </c>
      <c r="AW165" s="13" t="s">
        <v>37</v>
      </c>
      <c r="AX165" s="13" t="s">
        <v>76</v>
      </c>
      <c r="AY165" s="235" t="s">
        <v>203</v>
      </c>
    </row>
    <row r="166" s="13" customFormat="1">
      <c r="A166" s="13"/>
      <c r="B166" s="224"/>
      <c r="C166" s="225"/>
      <c r="D166" s="226" t="s">
        <v>222</v>
      </c>
      <c r="E166" s="227" t="s">
        <v>19</v>
      </c>
      <c r="F166" s="228" t="s">
        <v>316</v>
      </c>
      <c r="G166" s="225"/>
      <c r="H166" s="229">
        <v>-2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222</v>
      </c>
      <c r="AU166" s="235" t="s">
        <v>120</v>
      </c>
      <c r="AV166" s="13" t="s">
        <v>120</v>
      </c>
      <c r="AW166" s="13" t="s">
        <v>37</v>
      </c>
      <c r="AX166" s="13" t="s">
        <v>76</v>
      </c>
      <c r="AY166" s="235" t="s">
        <v>203</v>
      </c>
    </row>
    <row r="167" s="13" customFormat="1">
      <c r="A167" s="13"/>
      <c r="B167" s="224"/>
      <c r="C167" s="225"/>
      <c r="D167" s="226" t="s">
        <v>222</v>
      </c>
      <c r="E167" s="227" t="s">
        <v>19</v>
      </c>
      <c r="F167" s="228" t="s">
        <v>317</v>
      </c>
      <c r="G167" s="225"/>
      <c r="H167" s="229">
        <v>0.59999999999999998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222</v>
      </c>
      <c r="AU167" s="235" t="s">
        <v>120</v>
      </c>
      <c r="AV167" s="13" t="s">
        <v>120</v>
      </c>
      <c r="AW167" s="13" t="s">
        <v>37</v>
      </c>
      <c r="AX167" s="13" t="s">
        <v>76</v>
      </c>
      <c r="AY167" s="235" t="s">
        <v>203</v>
      </c>
    </row>
    <row r="168" s="15" customFormat="1">
      <c r="A168" s="15"/>
      <c r="B168" s="247"/>
      <c r="C168" s="248"/>
      <c r="D168" s="226" t="s">
        <v>222</v>
      </c>
      <c r="E168" s="249" t="s">
        <v>19</v>
      </c>
      <c r="F168" s="250" t="s">
        <v>290</v>
      </c>
      <c r="G168" s="248"/>
      <c r="H168" s="251">
        <v>12.771000000000001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7" t="s">
        <v>222</v>
      </c>
      <c r="AU168" s="257" t="s">
        <v>120</v>
      </c>
      <c r="AV168" s="15" t="s">
        <v>160</v>
      </c>
      <c r="AW168" s="15" t="s">
        <v>37</v>
      </c>
      <c r="AX168" s="15" t="s">
        <v>76</v>
      </c>
      <c r="AY168" s="257" t="s">
        <v>203</v>
      </c>
    </row>
    <row r="169" s="13" customFormat="1">
      <c r="A169" s="13"/>
      <c r="B169" s="224"/>
      <c r="C169" s="225"/>
      <c r="D169" s="226" t="s">
        <v>222</v>
      </c>
      <c r="E169" s="227" t="s">
        <v>19</v>
      </c>
      <c r="F169" s="228" t="s">
        <v>318</v>
      </c>
      <c r="G169" s="225"/>
      <c r="H169" s="229">
        <v>2.798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222</v>
      </c>
      <c r="AU169" s="235" t="s">
        <v>120</v>
      </c>
      <c r="AV169" s="13" t="s">
        <v>120</v>
      </c>
      <c r="AW169" s="13" t="s">
        <v>37</v>
      </c>
      <c r="AX169" s="13" t="s">
        <v>76</v>
      </c>
      <c r="AY169" s="235" t="s">
        <v>203</v>
      </c>
    </row>
    <row r="170" s="14" customFormat="1">
      <c r="A170" s="14"/>
      <c r="B170" s="236"/>
      <c r="C170" s="237"/>
      <c r="D170" s="226" t="s">
        <v>222</v>
      </c>
      <c r="E170" s="238" t="s">
        <v>19</v>
      </c>
      <c r="F170" s="239" t="s">
        <v>225</v>
      </c>
      <c r="G170" s="237"/>
      <c r="H170" s="240">
        <v>20.748999999999999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222</v>
      </c>
      <c r="AU170" s="246" t="s">
        <v>120</v>
      </c>
      <c r="AV170" s="14" t="s">
        <v>209</v>
      </c>
      <c r="AW170" s="14" t="s">
        <v>37</v>
      </c>
      <c r="AX170" s="14" t="s">
        <v>84</v>
      </c>
      <c r="AY170" s="246" t="s">
        <v>203</v>
      </c>
    </row>
    <row r="171" s="2" customFormat="1" ht="37.8" customHeight="1">
      <c r="A171" s="39"/>
      <c r="B171" s="40"/>
      <c r="C171" s="206" t="s">
        <v>319</v>
      </c>
      <c r="D171" s="206" t="s">
        <v>205</v>
      </c>
      <c r="E171" s="207" t="s">
        <v>320</v>
      </c>
      <c r="F171" s="208" t="s">
        <v>321</v>
      </c>
      <c r="G171" s="209" t="s">
        <v>118</v>
      </c>
      <c r="H171" s="210">
        <v>39.200000000000003</v>
      </c>
      <c r="I171" s="211"/>
      <c r="J171" s="212">
        <f>ROUND(I171*H171,2)</f>
        <v>0</v>
      </c>
      <c r="K171" s="208" t="s">
        <v>208</v>
      </c>
      <c r="L171" s="45"/>
      <c r="M171" s="213" t="s">
        <v>19</v>
      </c>
      <c r="N171" s="214" t="s">
        <v>48</v>
      </c>
      <c r="O171" s="85"/>
      <c r="P171" s="215">
        <f>O171*H171</f>
        <v>0</v>
      </c>
      <c r="Q171" s="215">
        <v>0</v>
      </c>
      <c r="R171" s="215">
        <f>Q171*H171</f>
        <v>0</v>
      </c>
      <c r="S171" s="215">
        <v>0.122</v>
      </c>
      <c r="T171" s="216">
        <f>S171*H171</f>
        <v>4.7824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7" t="s">
        <v>209</v>
      </c>
      <c r="AT171" s="217" t="s">
        <v>205</v>
      </c>
      <c r="AU171" s="217" t="s">
        <v>120</v>
      </c>
      <c r="AY171" s="18" t="s">
        <v>203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8" t="s">
        <v>120</v>
      </c>
      <c r="BK171" s="218">
        <f>ROUND(I171*H171,2)</f>
        <v>0</v>
      </c>
      <c r="BL171" s="18" t="s">
        <v>209</v>
      </c>
      <c r="BM171" s="217" t="s">
        <v>322</v>
      </c>
    </row>
    <row r="172" s="2" customFormat="1">
      <c r="A172" s="39"/>
      <c r="B172" s="40"/>
      <c r="C172" s="41"/>
      <c r="D172" s="219" t="s">
        <v>211</v>
      </c>
      <c r="E172" s="41"/>
      <c r="F172" s="220" t="s">
        <v>323</v>
      </c>
      <c r="G172" s="41"/>
      <c r="H172" s="41"/>
      <c r="I172" s="221"/>
      <c r="J172" s="41"/>
      <c r="K172" s="41"/>
      <c r="L172" s="45"/>
      <c r="M172" s="222"/>
      <c r="N172" s="223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211</v>
      </c>
      <c r="AU172" s="18" t="s">
        <v>120</v>
      </c>
    </row>
    <row r="173" s="13" customFormat="1">
      <c r="A173" s="13"/>
      <c r="B173" s="224"/>
      <c r="C173" s="225"/>
      <c r="D173" s="226" t="s">
        <v>222</v>
      </c>
      <c r="E173" s="227" t="s">
        <v>128</v>
      </c>
      <c r="F173" s="228" t="s">
        <v>324</v>
      </c>
      <c r="G173" s="225"/>
      <c r="H173" s="229">
        <v>39.200000000000003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222</v>
      </c>
      <c r="AU173" s="235" t="s">
        <v>120</v>
      </c>
      <c r="AV173" s="13" t="s">
        <v>120</v>
      </c>
      <c r="AW173" s="13" t="s">
        <v>37</v>
      </c>
      <c r="AX173" s="13" t="s">
        <v>76</v>
      </c>
      <c r="AY173" s="235" t="s">
        <v>203</v>
      </c>
    </row>
    <row r="174" s="14" customFormat="1">
      <c r="A174" s="14"/>
      <c r="B174" s="236"/>
      <c r="C174" s="237"/>
      <c r="D174" s="226" t="s">
        <v>222</v>
      </c>
      <c r="E174" s="238" t="s">
        <v>19</v>
      </c>
      <c r="F174" s="239" t="s">
        <v>225</v>
      </c>
      <c r="G174" s="237"/>
      <c r="H174" s="240">
        <v>39.200000000000003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222</v>
      </c>
      <c r="AU174" s="246" t="s">
        <v>120</v>
      </c>
      <c r="AV174" s="14" t="s">
        <v>209</v>
      </c>
      <c r="AW174" s="14" t="s">
        <v>37</v>
      </c>
      <c r="AX174" s="14" t="s">
        <v>84</v>
      </c>
      <c r="AY174" s="246" t="s">
        <v>203</v>
      </c>
    </row>
    <row r="175" s="2" customFormat="1" ht="24.15" customHeight="1">
      <c r="A175" s="39"/>
      <c r="B175" s="40"/>
      <c r="C175" s="206" t="s">
        <v>159</v>
      </c>
      <c r="D175" s="206" t="s">
        <v>205</v>
      </c>
      <c r="E175" s="207" t="s">
        <v>325</v>
      </c>
      <c r="F175" s="208" t="s">
        <v>326</v>
      </c>
      <c r="G175" s="209" t="s">
        <v>219</v>
      </c>
      <c r="H175" s="210">
        <v>4.4290000000000003</v>
      </c>
      <c r="I175" s="211"/>
      <c r="J175" s="212">
        <f>ROUND(I175*H175,2)</f>
        <v>0</v>
      </c>
      <c r="K175" s="208" t="s">
        <v>208</v>
      </c>
      <c r="L175" s="45"/>
      <c r="M175" s="213" t="s">
        <v>19</v>
      </c>
      <c r="N175" s="214" t="s">
        <v>48</v>
      </c>
      <c r="O175" s="85"/>
      <c r="P175" s="215">
        <f>O175*H175</f>
        <v>0</v>
      </c>
      <c r="Q175" s="215">
        <v>0</v>
      </c>
      <c r="R175" s="215">
        <f>Q175*H175</f>
        <v>0</v>
      </c>
      <c r="S175" s="215">
        <v>2.2000000000000002</v>
      </c>
      <c r="T175" s="216">
        <f>S175*H175</f>
        <v>9.743800000000002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7" t="s">
        <v>209</v>
      </c>
      <c r="AT175" s="217" t="s">
        <v>205</v>
      </c>
      <c r="AU175" s="217" t="s">
        <v>120</v>
      </c>
      <c r="AY175" s="18" t="s">
        <v>203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8" t="s">
        <v>120</v>
      </c>
      <c r="BK175" s="218">
        <f>ROUND(I175*H175,2)</f>
        <v>0</v>
      </c>
      <c r="BL175" s="18" t="s">
        <v>209</v>
      </c>
      <c r="BM175" s="217" t="s">
        <v>327</v>
      </c>
    </row>
    <row r="176" s="2" customFormat="1">
      <c r="A176" s="39"/>
      <c r="B176" s="40"/>
      <c r="C176" s="41"/>
      <c r="D176" s="219" t="s">
        <v>211</v>
      </c>
      <c r="E176" s="41"/>
      <c r="F176" s="220" t="s">
        <v>328</v>
      </c>
      <c r="G176" s="41"/>
      <c r="H176" s="41"/>
      <c r="I176" s="221"/>
      <c r="J176" s="41"/>
      <c r="K176" s="41"/>
      <c r="L176" s="45"/>
      <c r="M176" s="222"/>
      <c r="N176" s="223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211</v>
      </c>
      <c r="AU176" s="18" t="s">
        <v>120</v>
      </c>
    </row>
    <row r="177" s="13" customFormat="1">
      <c r="A177" s="13"/>
      <c r="B177" s="224"/>
      <c r="C177" s="225"/>
      <c r="D177" s="226" t="s">
        <v>222</v>
      </c>
      <c r="E177" s="227" t="s">
        <v>19</v>
      </c>
      <c r="F177" s="228" t="s">
        <v>329</v>
      </c>
      <c r="G177" s="225"/>
      <c r="H177" s="229">
        <v>3.1230000000000002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222</v>
      </c>
      <c r="AU177" s="235" t="s">
        <v>120</v>
      </c>
      <c r="AV177" s="13" t="s">
        <v>120</v>
      </c>
      <c r="AW177" s="13" t="s">
        <v>37</v>
      </c>
      <c r="AX177" s="13" t="s">
        <v>76</v>
      </c>
      <c r="AY177" s="235" t="s">
        <v>203</v>
      </c>
    </row>
    <row r="178" s="13" customFormat="1">
      <c r="A178" s="13"/>
      <c r="B178" s="224"/>
      <c r="C178" s="225"/>
      <c r="D178" s="226" t="s">
        <v>222</v>
      </c>
      <c r="E178" s="227" t="s">
        <v>19</v>
      </c>
      <c r="F178" s="228" t="s">
        <v>330</v>
      </c>
      <c r="G178" s="225"/>
      <c r="H178" s="229">
        <v>1.1399999999999999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222</v>
      </c>
      <c r="AU178" s="235" t="s">
        <v>120</v>
      </c>
      <c r="AV178" s="13" t="s">
        <v>120</v>
      </c>
      <c r="AW178" s="13" t="s">
        <v>37</v>
      </c>
      <c r="AX178" s="13" t="s">
        <v>76</v>
      </c>
      <c r="AY178" s="235" t="s">
        <v>203</v>
      </c>
    </row>
    <row r="179" s="13" customFormat="1">
      <c r="A179" s="13"/>
      <c r="B179" s="224"/>
      <c r="C179" s="225"/>
      <c r="D179" s="226" t="s">
        <v>222</v>
      </c>
      <c r="E179" s="227" t="s">
        <v>19</v>
      </c>
      <c r="F179" s="228" t="s">
        <v>331</v>
      </c>
      <c r="G179" s="225"/>
      <c r="H179" s="229">
        <v>0.16600000000000001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222</v>
      </c>
      <c r="AU179" s="235" t="s">
        <v>120</v>
      </c>
      <c r="AV179" s="13" t="s">
        <v>120</v>
      </c>
      <c r="AW179" s="13" t="s">
        <v>37</v>
      </c>
      <c r="AX179" s="13" t="s">
        <v>76</v>
      </c>
      <c r="AY179" s="235" t="s">
        <v>203</v>
      </c>
    </row>
    <row r="180" s="14" customFormat="1">
      <c r="A180" s="14"/>
      <c r="B180" s="236"/>
      <c r="C180" s="237"/>
      <c r="D180" s="226" t="s">
        <v>222</v>
      </c>
      <c r="E180" s="238" t="s">
        <v>19</v>
      </c>
      <c r="F180" s="239" t="s">
        <v>225</v>
      </c>
      <c r="G180" s="237"/>
      <c r="H180" s="240">
        <v>4.4290000000000003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222</v>
      </c>
      <c r="AU180" s="246" t="s">
        <v>120</v>
      </c>
      <c r="AV180" s="14" t="s">
        <v>209</v>
      </c>
      <c r="AW180" s="14" t="s">
        <v>37</v>
      </c>
      <c r="AX180" s="14" t="s">
        <v>84</v>
      </c>
      <c r="AY180" s="246" t="s">
        <v>203</v>
      </c>
    </row>
    <row r="181" s="2" customFormat="1" ht="24.15" customHeight="1">
      <c r="A181" s="39"/>
      <c r="B181" s="40"/>
      <c r="C181" s="206" t="s">
        <v>332</v>
      </c>
      <c r="D181" s="206" t="s">
        <v>205</v>
      </c>
      <c r="E181" s="207" t="s">
        <v>333</v>
      </c>
      <c r="F181" s="208" t="s">
        <v>334</v>
      </c>
      <c r="G181" s="209" t="s">
        <v>219</v>
      </c>
      <c r="H181" s="210">
        <v>0.38800000000000001</v>
      </c>
      <c r="I181" s="211"/>
      <c r="J181" s="212">
        <f>ROUND(I181*H181,2)</f>
        <v>0</v>
      </c>
      <c r="K181" s="208" t="s">
        <v>208</v>
      </c>
      <c r="L181" s="45"/>
      <c r="M181" s="213" t="s">
        <v>19</v>
      </c>
      <c r="N181" s="214" t="s">
        <v>48</v>
      </c>
      <c r="O181" s="85"/>
      <c r="P181" s="215">
        <f>O181*H181</f>
        <v>0</v>
      </c>
      <c r="Q181" s="215">
        <v>0</v>
      </c>
      <c r="R181" s="215">
        <f>Q181*H181</f>
        <v>0</v>
      </c>
      <c r="S181" s="215">
        <v>2.2000000000000002</v>
      </c>
      <c r="T181" s="216">
        <f>S181*H181</f>
        <v>0.85360000000000014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7" t="s">
        <v>209</v>
      </c>
      <c r="AT181" s="217" t="s">
        <v>205</v>
      </c>
      <c r="AU181" s="217" t="s">
        <v>120</v>
      </c>
      <c r="AY181" s="18" t="s">
        <v>203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8" t="s">
        <v>120</v>
      </c>
      <c r="BK181" s="218">
        <f>ROUND(I181*H181,2)</f>
        <v>0</v>
      </c>
      <c r="BL181" s="18" t="s">
        <v>209</v>
      </c>
      <c r="BM181" s="217" t="s">
        <v>335</v>
      </c>
    </row>
    <row r="182" s="2" customFormat="1">
      <c r="A182" s="39"/>
      <c r="B182" s="40"/>
      <c r="C182" s="41"/>
      <c r="D182" s="219" t="s">
        <v>211</v>
      </c>
      <c r="E182" s="41"/>
      <c r="F182" s="220" t="s">
        <v>336</v>
      </c>
      <c r="G182" s="41"/>
      <c r="H182" s="41"/>
      <c r="I182" s="221"/>
      <c r="J182" s="41"/>
      <c r="K182" s="41"/>
      <c r="L182" s="45"/>
      <c r="M182" s="222"/>
      <c r="N182" s="223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211</v>
      </c>
      <c r="AU182" s="18" t="s">
        <v>120</v>
      </c>
    </row>
    <row r="183" s="13" customFormat="1">
      <c r="A183" s="13"/>
      <c r="B183" s="224"/>
      <c r="C183" s="225"/>
      <c r="D183" s="226" t="s">
        <v>222</v>
      </c>
      <c r="E183" s="227" t="s">
        <v>337</v>
      </c>
      <c r="F183" s="228" t="s">
        <v>338</v>
      </c>
      <c r="G183" s="225"/>
      <c r="H183" s="229">
        <v>5.9199999999999999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222</v>
      </c>
      <c r="AU183" s="235" t="s">
        <v>120</v>
      </c>
      <c r="AV183" s="13" t="s">
        <v>120</v>
      </c>
      <c r="AW183" s="13" t="s">
        <v>37</v>
      </c>
      <c r="AX183" s="13" t="s">
        <v>76</v>
      </c>
      <c r="AY183" s="235" t="s">
        <v>203</v>
      </c>
    </row>
    <row r="184" s="13" customFormat="1">
      <c r="A184" s="13"/>
      <c r="B184" s="224"/>
      <c r="C184" s="225"/>
      <c r="D184" s="226" t="s">
        <v>222</v>
      </c>
      <c r="E184" s="227" t="s">
        <v>19</v>
      </c>
      <c r="F184" s="228" t="s">
        <v>339</v>
      </c>
      <c r="G184" s="225"/>
      <c r="H184" s="229">
        <v>0.11799999999999999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222</v>
      </c>
      <c r="AU184" s="235" t="s">
        <v>120</v>
      </c>
      <c r="AV184" s="13" t="s">
        <v>120</v>
      </c>
      <c r="AW184" s="13" t="s">
        <v>37</v>
      </c>
      <c r="AX184" s="13" t="s">
        <v>76</v>
      </c>
      <c r="AY184" s="235" t="s">
        <v>203</v>
      </c>
    </row>
    <row r="185" s="13" customFormat="1">
      <c r="A185" s="13"/>
      <c r="B185" s="224"/>
      <c r="C185" s="225"/>
      <c r="D185" s="226" t="s">
        <v>222</v>
      </c>
      <c r="E185" s="227" t="s">
        <v>142</v>
      </c>
      <c r="F185" s="228" t="s">
        <v>340</v>
      </c>
      <c r="G185" s="225"/>
      <c r="H185" s="229">
        <v>10.449999999999999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222</v>
      </c>
      <c r="AU185" s="235" t="s">
        <v>120</v>
      </c>
      <c r="AV185" s="13" t="s">
        <v>120</v>
      </c>
      <c r="AW185" s="13" t="s">
        <v>37</v>
      </c>
      <c r="AX185" s="13" t="s">
        <v>76</v>
      </c>
      <c r="AY185" s="235" t="s">
        <v>203</v>
      </c>
    </row>
    <row r="186" s="13" customFormat="1">
      <c r="A186" s="13"/>
      <c r="B186" s="224"/>
      <c r="C186" s="225"/>
      <c r="D186" s="226" t="s">
        <v>222</v>
      </c>
      <c r="E186" s="227" t="s">
        <v>19</v>
      </c>
      <c r="F186" s="228" t="s">
        <v>341</v>
      </c>
      <c r="G186" s="225"/>
      <c r="H186" s="229">
        <v>0.14099999999999999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222</v>
      </c>
      <c r="AU186" s="235" t="s">
        <v>120</v>
      </c>
      <c r="AV186" s="13" t="s">
        <v>120</v>
      </c>
      <c r="AW186" s="13" t="s">
        <v>37</v>
      </c>
      <c r="AX186" s="13" t="s">
        <v>76</v>
      </c>
      <c r="AY186" s="235" t="s">
        <v>203</v>
      </c>
    </row>
    <row r="187" s="13" customFormat="1">
      <c r="A187" s="13"/>
      <c r="B187" s="224"/>
      <c r="C187" s="225"/>
      <c r="D187" s="226" t="s">
        <v>222</v>
      </c>
      <c r="E187" s="227" t="s">
        <v>148</v>
      </c>
      <c r="F187" s="228" t="s">
        <v>342</v>
      </c>
      <c r="G187" s="225"/>
      <c r="H187" s="229">
        <v>4.46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222</v>
      </c>
      <c r="AU187" s="235" t="s">
        <v>120</v>
      </c>
      <c r="AV187" s="13" t="s">
        <v>120</v>
      </c>
      <c r="AW187" s="13" t="s">
        <v>37</v>
      </c>
      <c r="AX187" s="13" t="s">
        <v>76</v>
      </c>
      <c r="AY187" s="235" t="s">
        <v>203</v>
      </c>
    </row>
    <row r="188" s="13" customFormat="1">
      <c r="A188" s="13"/>
      <c r="B188" s="224"/>
      <c r="C188" s="225"/>
      <c r="D188" s="226" t="s">
        <v>222</v>
      </c>
      <c r="E188" s="227" t="s">
        <v>19</v>
      </c>
      <c r="F188" s="228" t="s">
        <v>343</v>
      </c>
      <c r="G188" s="225"/>
      <c r="H188" s="229">
        <v>0.088999999999999996</v>
      </c>
      <c r="I188" s="230"/>
      <c r="J188" s="225"/>
      <c r="K188" s="225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222</v>
      </c>
      <c r="AU188" s="235" t="s">
        <v>120</v>
      </c>
      <c r="AV188" s="13" t="s">
        <v>120</v>
      </c>
      <c r="AW188" s="13" t="s">
        <v>37</v>
      </c>
      <c r="AX188" s="13" t="s">
        <v>76</v>
      </c>
      <c r="AY188" s="235" t="s">
        <v>203</v>
      </c>
    </row>
    <row r="189" s="13" customFormat="1">
      <c r="A189" s="13"/>
      <c r="B189" s="224"/>
      <c r="C189" s="225"/>
      <c r="D189" s="226" t="s">
        <v>222</v>
      </c>
      <c r="E189" s="227" t="s">
        <v>154</v>
      </c>
      <c r="F189" s="228" t="s">
        <v>344</v>
      </c>
      <c r="G189" s="225"/>
      <c r="H189" s="229">
        <v>1.99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222</v>
      </c>
      <c r="AU189" s="235" t="s">
        <v>120</v>
      </c>
      <c r="AV189" s="13" t="s">
        <v>120</v>
      </c>
      <c r="AW189" s="13" t="s">
        <v>37</v>
      </c>
      <c r="AX189" s="13" t="s">
        <v>76</v>
      </c>
      <c r="AY189" s="235" t="s">
        <v>203</v>
      </c>
    </row>
    <row r="190" s="13" customFormat="1">
      <c r="A190" s="13"/>
      <c r="B190" s="224"/>
      <c r="C190" s="225"/>
      <c r="D190" s="226" t="s">
        <v>222</v>
      </c>
      <c r="E190" s="227" t="s">
        <v>19</v>
      </c>
      <c r="F190" s="228" t="s">
        <v>345</v>
      </c>
      <c r="G190" s="225"/>
      <c r="H190" s="229">
        <v>0.040000000000000001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222</v>
      </c>
      <c r="AU190" s="235" t="s">
        <v>120</v>
      </c>
      <c r="AV190" s="13" t="s">
        <v>120</v>
      </c>
      <c r="AW190" s="13" t="s">
        <v>37</v>
      </c>
      <c r="AX190" s="13" t="s">
        <v>76</v>
      </c>
      <c r="AY190" s="235" t="s">
        <v>203</v>
      </c>
    </row>
    <row r="191" s="15" customFormat="1">
      <c r="A191" s="15"/>
      <c r="B191" s="247"/>
      <c r="C191" s="248"/>
      <c r="D191" s="226" t="s">
        <v>222</v>
      </c>
      <c r="E191" s="249" t="s">
        <v>19</v>
      </c>
      <c r="F191" s="250" t="s">
        <v>290</v>
      </c>
      <c r="G191" s="248"/>
      <c r="H191" s="251">
        <v>23.207999999999998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7" t="s">
        <v>222</v>
      </c>
      <c r="AU191" s="257" t="s">
        <v>120</v>
      </c>
      <c r="AV191" s="15" t="s">
        <v>160</v>
      </c>
      <c r="AW191" s="15" t="s">
        <v>37</v>
      </c>
      <c r="AX191" s="15" t="s">
        <v>76</v>
      </c>
      <c r="AY191" s="257" t="s">
        <v>203</v>
      </c>
    </row>
    <row r="192" s="13" customFormat="1">
      <c r="A192" s="13"/>
      <c r="B192" s="224"/>
      <c r="C192" s="225"/>
      <c r="D192" s="226" t="s">
        <v>222</v>
      </c>
      <c r="E192" s="227" t="s">
        <v>19</v>
      </c>
      <c r="F192" s="228" t="s">
        <v>346</v>
      </c>
      <c r="G192" s="225"/>
      <c r="H192" s="229">
        <v>-22.82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222</v>
      </c>
      <c r="AU192" s="235" t="s">
        <v>120</v>
      </c>
      <c r="AV192" s="13" t="s">
        <v>120</v>
      </c>
      <c r="AW192" s="13" t="s">
        <v>37</v>
      </c>
      <c r="AX192" s="13" t="s">
        <v>76</v>
      </c>
      <c r="AY192" s="235" t="s">
        <v>203</v>
      </c>
    </row>
    <row r="193" s="14" customFormat="1">
      <c r="A193" s="14"/>
      <c r="B193" s="236"/>
      <c r="C193" s="237"/>
      <c r="D193" s="226" t="s">
        <v>222</v>
      </c>
      <c r="E193" s="238" t="s">
        <v>19</v>
      </c>
      <c r="F193" s="239" t="s">
        <v>225</v>
      </c>
      <c r="G193" s="237"/>
      <c r="H193" s="240">
        <v>0.38799999999999502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6" t="s">
        <v>222</v>
      </c>
      <c r="AU193" s="246" t="s">
        <v>120</v>
      </c>
      <c r="AV193" s="14" t="s">
        <v>209</v>
      </c>
      <c r="AW193" s="14" t="s">
        <v>37</v>
      </c>
      <c r="AX193" s="14" t="s">
        <v>84</v>
      </c>
      <c r="AY193" s="246" t="s">
        <v>203</v>
      </c>
    </row>
    <row r="194" s="2" customFormat="1" ht="24.15" customHeight="1">
      <c r="A194" s="39"/>
      <c r="B194" s="40"/>
      <c r="C194" s="206" t="s">
        <v>7</v>
      </c>
      <c r="D194" s="206" t="s">
        <v>205</v>
      </c>
      <c r="E194" s="207" t="s">
        <v>347</v>
      </c>
      <c r="F194" s="208" t="s">
        <v>348</v>
      </c>
      <c r="G194" s="209" t="s">
        <v>118</v>
      </c>
      <c r="H194" s="210">
        <v>7.2199999999999998</v>
      </c>
      <c r="I194" s="211"/>
      <c r="J194" s="212">
        <f>ROUND(I194*H194,2)</f>
        <v>0</v>
      </c>
      <c r="K194" s="208" t="s">
        <v>208</v>
      </c>
      <c r="L194" s="45"/>
      <c r="M194" s="213" t="s">
        <v>19</v>
      </c>
      <c r="N194" s="214" t="s">
        <v>48</v>
      </c>
      <c r="O194" s="85"/>
      <c r="P194" s="215">
        <f>O194*H194</f>
        <v>0</v>
      </c>
      <c r="Q194" s="215">
        <v>0</v>
      </c>
      <c r="R194" s="215">
        <f>Q194*H194</f>
        <v>0</v>
      </c>
      <c r="S194" s="215">
        <v>0.089999999999999997</v>
      </c>
      <c r="T194" s="216">
        <f>S194*H194</f>
        <v>0.64979999999999993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7" t="s">
        <v>209</v>
      </c>
      <c r="AT194" s="217" t="s">
        <v>205</v>
      </c>
      <c r="AU194" s="217" t="s">
        <v>120</v>
      </c>
      <c r="AY194" s="18" t="s">
        <v>203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8" t="s">
        <v>120</v>
      </c>
      <c r="BK194" s="218">
        <f>ROUND(I194*H194,2)</f>
        <v>0</v>
      </c>
      <c r="BL194" s="18" t="s">
        <v>209</v>
      </c>
      <c r="BM194" s="217" t="s">
        <v>349</v>
      </c>
    </row>
    <row r="195" s="2" customFormat="1">
      <c r="A195" s="39"/>
      <c r="B195" s="40"/>
      <c r="C195" s="41"/>
      <c r="D195" s="219" t="s">
        <v>211</v>
      </c>
      <c r="E195" s="41"/>
      <c r="F195" s="220" t="s">
        <v>350</v>
      </c>
      <c r="G195" s="41"/>
      <c r="H195" s="41"/>
      <c r="I195" s="221"/>
      <c r="J195" s="41"/>
      <c r="K195" s="41"/>
      <c r="L195" s="45"/>
      <c r="M195" s="222"/>
      <c r="N195" s="223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211</v>
      </c>
      <c r="AU195" s="18" t="s">
        <v>120</v>
      </c>
    </row>
    <row r="196" s="13" customFormat="1">
      <c r="A196" s="13"/>
      <c r="B196" s="224"/>
      <c r="C196" s="225"/>
      <c r="D196" s="226" t="s">
        <v>222</v>
      </c>
      <c r="E196" s="227" t="s">
        <v>116</v>
      </c>
      <c r="F196" s="228" t="s">
        <v>351</v>
      </c>
      <c r="G196" s="225"/>
      <c r="H196" s="229">
        <v>2.7000000000000002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222</v>
      </c>
      <c r="AU196" s="235" t="s">
        <v>120</v>
      </c>
      <c r="AV196" s="13" t="s">
        <v>120</v>
      </c>
      <c r="AW196" s="13" t="s">
        <v>37</v>
      </c>
      <c r="AX196" s="13" t="s">
        <v>76</v>
      </c>
      <c r="AY196" s="235" t="s">
        <v>203</v>
      </c>
    </row>
    <row r="197" s="13" customFormat="1">
      <c r="A197" s="13"/>
      <c r="B197" s="224"/>
      <c r="C197" s="225"/>
      <c r="D197" s="226" t="s">
        <v>222</v>
      </c>
      <c r="E197" s="227" t="s">
        <v>145</v>
      </c>
      <c r="F197" s="228" t="s">
        <v>352</v>
      </c>
      <c r="G197" s="225"/>
      <c r="H197" s="229">
        <v>1.21</v>
      </c>
      <c r="I197" s="230"/>
      <c r="J197" s="225"/>
      <c r="K197" s="225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222</v>
      </c>
      <c r="AU197" s="235" t="s">
        <v>120</v>
      </c>
      <c r="AV197" s="13" t="s">
        <v>120</v>
      </c>
      <c r="AW197" s="13" t="s">
        <v>37</v>
      </c>
      <c r="AX197" s="13" t="s">
        <v>76</v>
      </c>
      <c r="AY197" s="235" t="s">
        <v>203</v>
      </c>
    </row>
    <row r="198" s="13" customFormat="1">
      <c r="A198" s="13"/>
      <c r="B198" s="224"/>
      <c r="C198" s="225"/>
      <c r="D198" s="226" t="s">
        <v>222</v>
      </c>
      <c r="E198" s="227" t="s">
        <v>121</v>
      </c>
      <c r="F198" s="228" t="s">
        <v>353</v>
      </c>
      <c r="G198" s="225"/>
      <c r="H198" s="229">
        <v>3.3100000000000001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222</v>
      </c>
      <c r="AU198" s="235" t="s">
        <v>120</v>
      </c>
      <c r="AV198" s="13" t="s">
        <v>120</v>
      </c>
      <c r="AW198" s="13" t="s">
        <v>37</v>
      </c>
      <c r="AX198" s="13" t="s">
        <v>76</v>
      </c>
      <c r="AY198" s="235" t="s">
        <v>203</v>
      </c>
    </row>
    <row r="199" s="14" customFormat="1">
      <c r="A199" s="14"/>
      <c r="B199" s="236"/>
      <c r="C199" s="237"/>
      <c r="D199" s="226" t="s">
        <v>222</v>
      </c>
      <c r="E199" s="238" t="s">
        <v>19</v>
      </c>
      <c r="F199" s="239" t="s">
        <v>225</v>
      </c>
      <c r="G199" s="237"/>
      <c r="H199" s="240">
        <v>7.2199999999999998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222</v>
      </c>
      <c r="AU199" s="246" t="s">
        <v>120</v>
      </c>
      <c r="AV199" s="14" t="s">
        <v>209</v>
      </c>
      <c r="AW199" s="14" t="s">
        <v>37</v>
      </c>
      <c r="AX199" s="14" t="s">
        <v>84</v>
      </c>
      <c r="AY199" s="246" t="s">
        <v>203</v>
      </c>
    </row>
    <row r="200" s="2" customFormat="1" ht="24.15" customHeight="1">
      <c r="A200" s="39"/>
      <c r="B200" s="40"/>
      <c r="C200" s="206" t="s">
        <v>354</v>
      </c>
      <c r="D200" s="206" t="s">
        <v>205</v>
      </c>
      <c r="E200" s="207" t="s">
        <v>355</v>
      </c>
      <c r="F200" s="208" t="s">
        <v>356</v>
      </c>
      <c r="G200" s="209" t="s">
        <v>118</v>
      </c>
      <c r="H200" s="210">
        <v>60.899999999999999</v>
      </c>
      <c r="I200" s="211"/>
      <c r="J200" s="212">
        <f>ROUND(I200*H200,2)</f>
        <v>0</v>
      </c>
      <c r="K200" s="208" t="s">
        <v>208</v>
      </c>
      <c r="L200" s="45"/>
      <c r="M200" s="213" t="s">
        <v>19</v>
      </c>
      <c r="N200" s="214" t="s">
        <v>48</v>
      </c>
      <c r="O200" s="85"/>
      <c r="P200" s="215">
        <f>O200*H200</f>
        <v>0</v>
      </c>
      <c r="Q200" s="215">
        <v>0</v>
      </c>
      <c r="R200" s="215">
        <f>Q200*H200</f>
        <v>0</v>
      </c>
      <c r="S200" s="215">
        <v>0.089999999999999997</v>
      </c>
      <c r="T200" s="216">
        <f>S200*H200</f>
        <v>5.4809999999999999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7" t="s">
        <v>209</v>
      </c>
      <c r="AT200" s="217" t="s">
        <v>205</v>
      </c>
      <c r="AU200" s="217" t="s">
        <v>120</v>
      </c>
      <c r="AY200" s="18" t="s">
        <v>203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8" t="s">
        <v>120</v>
      </c>
      <c r="BK200" s="218">
        <f>ROUND(I200*H200,2)</f>
        <v>0</v>
      </c>
      <c r="BL200" s="18" t="s">
        <v>209</v>
      </c>
      <c r="BM200" s="217" t="s">
        <v>357</v>
      </c>
    </row>
    <row r="201" s="2" customFormat="1">
      <c r="A201" s="39"/>
      <c r="B201" s="40"/>
      <c r="C201" s="41"/>
      <c r="D201" s="219" t="s">
        <v>211</v>
      </c>
      <c r="E201" s="41"/>
      <c r="F201" s="220" t="s">
        <v>358</v>
      </c>
      <c r="G201" s="41"/>
      <c r="H201" s="41"/>
      <c r="I201" s="221"/>
      <c r="J201" s="41"/>
      <c r="K201" s="41"/>
      <c r="L201" s="45"/>
      <c r="M201" s="222"/>
      <c r="N201" s="223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211</v>
      </c>
      <c r="AU201" s="18" t="s">
        <v>120</v>
      </c>
    </row>
    <row r="202" s="13" customFormat="1">
      <c r="A202" s="13"/>
      <c r="B202" s="224"/>
      <c r="C202" s="225"/>
      <c r="D202" s="226" t="s">
        <v>222</v>
      </c>
      <c r="E202" s="227" t="s">
        <v>134</v>
      </c>
      <c r="F202" s="228" t="s">
        <v>359</v>
      </c>
      <c r="G202" s="225"/>
      <c r="H202" s="229">
        <v>44.609999999999999</v>
      </c>
      <c r="I202" s="230"/>
      <c r="J202" s="225"/>
      <c r="K202" s="225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222</v>
      </c>
      <c r="AU202" s="235" t="s">
        <v>120</v>
      </c>
      <c r="AV202" s="13" t="s">
        <v>120</v>
      </c>
      <c r="AW202" s="13" t="s">
        <v>37</v>
      </c>
      <c r="AX202" s="13" t="s">
        <v>76</v>
      </c>
      <c r="AY202" s="235" t="s">
        <v>203</v>
      </c>
    </row>
    <row r="203" s="13" customFormat="1">
      <c r="A203" s="13"/>
      <c r="B203" s="224"/>
      <c r="C203" s="225"/>
      <c r="D203" s="226" t="s">
        <v>222</v>
      </c>
      <c r="E203" s="227" t="s">
        <v>138</v>
      </c>
      <c r="F203" s="228" t="s">
        <v>360</v>
      </c>
      <c r="G203" s="225"/>
      <c r="H203" s="229">
        <v>16.289999999999999</v>
      </c>
      <c r="I203" s="230"/>
      <c r="J203" s="225"/>
      <c r="K203" s="225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222</v>
      </c>
      <c r="AU203" s="235" t="s">
        <v>120</v>
      </c>
      <c r="AV203" s="13" t="s">
        <v>120</v>
      </c>
      <c r="AW203" s="13" t="s">
        <v>37</v>
      </c>
      <c r="AX203" s="13" t="s">
        <v>76</v>
      </c>
      <c r="AY203" s="235" t="s">
        <v>203</v>
      </c>
    </row>
    <row r="204" s="14" customFormat="1">
      <c r="A204" s="14"/>
      <c r="B204" s="236"/>
      <c r="C204" s="237"/>
      <c r="D204" s="226" t="s">
        <v>222</v>
      </c>
      <c r="E204" s="238" t="s">
        <v>19</v>
      </c>
      <c r="F204" s="239" t="s">
        <v>225</v>
      </c>
      <c r="G204" s="237"/>
      <c r="H204" s="240">
        <v>60.899999999999999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6" t="s">
        <v>222</v>
      </c>
      <c r="AU204" s="246" t="s">
        <v>120</v>
      </c>
      <c r="AV204" s="14" t="s">
        <v>209</v>
      </c>
      <c r="AW204" s="14" t="s">
        <v>37</v>
      </c>
      <c r="AX204" s="14" t="s">
        <v>84</v>
      </c>
      <c r="AY204" s="246" t="s">
        <v>203</v>
      </c>
    </row>
    <row r="205" s="2" customFormat="1" ht="21.75" customHeight="1">
      <c r="A205" s="39"/>
      <c r="B205" s="40"/>
      <c r="C205" s="206" t="s">
        <v>361</v>
      </c>
      <c r="D205" s="206" t="s">
        <v>205</v>
      </c>
      <c r="E205" s="207" t="s">
        <v>362</v>
      </c>
      <c r="F205" s="208" t="s">
        <v>363</v>
      </c>
      <c r="G205" s="209" t="s">
        <v>118</v>
      </c>
      <c r="H205" s="210">
        <v>19</v>
      </c>
      <c r="I205" s="211"/>
      <c r="J205" s="212">
        <f>ROUND(I205*H205,2)</f>
        <v>0</v>
      </c>
      <c r="K205" s="208" t="s">
        <v>208</v>
      </c>
      <c r="L205" s="45"/>
      <c r="M205" s="213" t="s">
        <v>19</v>
      </c>
      <c r="N205" s="214" t="s">
        <v>48</v>
      </c>
      <c r="O205" s="85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7" t="s">
        <v>209</v>
      </c>
      <c r="AT205" s="217" t="s">
        <v>205</v>
      </c>
      <c r="AU205" s="217" t="s">
        <v>120</v>
      </c>
      <c r="AY205" s="18" t="s">
        <v>203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8" t="s">
        <v>120</v>
      </c>
      <c r="BK205" s="218">
        <f>ROUND(I205*H205,2)</f>
        <v>0</v>
      </c>
      <c r="BL205" s="18" t="s">
        <v>209</v>
      </c>
      <c r="BM205" s="217" t="s">
        <v>364</v>
      </c>
    </row>
    <row r="206" s="2" customFormat="1">
      <c r="A206" s="39"/>
      <c r="B206" s="40"/>
      <c r="C206" s="41"/>
      <c r="D206" s="219" t="s">
        <v>211</v>
      </c>
      <c r="E206" s="41"/>
      <c r="F206" s="220" t="s">
        <v>365</v>
      </c>
      <c r="G206" s="41"/>
      <c r="H206" s="41"/>
      <c r="I206" s="221"/>
      <c r="J206" s="41"/>
      <c r="K206" s="41"/>
      <c r="L206" s="45"/>
      <c r="M206" s="222"/>
      <c r="N206" s="223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211</v>
      </c>
      <c r="AU206" s="18" t="s">
        <v>120</v>
      </c>
    </row>
    <row r="207" s="13" customFormat="1">
      <c r="A207" s="13"/>
      <c r="B207" s="224"/>
      <c r="C207" s="225"/>
      <c r="D207" s="226" t="s">
        <v>222</v>
      </c>
      <c r="E207" s="227" t="s">
        <v>19</v>
      </c>
      <c r="F207" s="228" t="s">
        <v>366</v>
      </c>
      <c r="G207" s="225"/>
      <c r="H207" s="229">
        <v>19</v>
      </c>
      <c r="I207" s="230"/>
      <c r="J207" s="225"/>
      <c r="K207" s="225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222</v>
      </c>
      <c r="AU207" s="235" t="s">
        <v>120</v>
      </c>
      <c r="AV207" s="13" t="s">
        <v>120</v>
      </c>
      <c r="AW207" s="13" t="s">
        <v>37</v>
      </c>
      <c r="AX207" s="13" t="s">
        <v>84</v>
      </c>
      <c r="AY207" s="235" t="s">
        <v>203</v>
      </c>
    </row>
    <row r="208" s="2" customFormat="1" ht="24.15" customHeight="1">
      <c r="A208" s="39"/>
      <c r="B208" s="40"/>
      <c r="C208" s="206" t="s">
        <v>367</v>
      </c>
      <c r="D208" s="206" t="s">
        <v>205</v>
      </c>
      <c r="E208" s="207" t="s">
        <v>368</v>
      </c>
      <c r="F208" s="208" t="s">
        <v>369</v>
      </c>
      <c r="G208" s="209" t="s">
        <v>118</v>
      </c>
      <c r="H208" s="210">
        <v>133</v>
      </c>
      <c r="I208" s="211"/>
      <c r="J208" s="212">
        <f>ROUND(I208*H208,2)</f>
        <v>0</v>
      </c>
      <c r="K208" s="208" t="s">
        <v>208</v>
      </c>
      <c r="L208" s="45"/>
      <c r="M208" s="213" t="s">
        <v>19</v>
      </c>
      <c r="N208" s="214" t="s">
        <v>48</v>
      </c>
      <c r="O208" s="85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7" t="s">
        <v>209</v>
      </c>
      <c r="AT208" s="217" t="s">
        <v>205</v>
      </c>
      <c r="AU208" s="217" t="s">
        <v>120</v>
      </c>
      <c r="AY208" s="18" t="s">
        <v>203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8" t="s">
        <v>120</v>
      </c>
      <c r="BK208" s="218">
        <f>ROUND(I208*H208,2)</f>
        <v>0</v>
      </c>
      <c r="BL208" s="18" t="s">
        <v>209</v>
      </c>
      <c r="BM208" s="217" t="s">
        <v>370</v>
      </c>
    </row>
    <row r="209" s="2" customFormat="1">
      <c r="A209" s="39"/>
      <c r="B209" s="40"/>
      <c r="C209" s="41"/>
      <c r="D209" s="219" t="s">
        <v>211</v>
      </c>
      <c r="E209" s="41"/>
      <c r="F209" s="220" t="s">
        <v>371</v>
      </c>
      <c r="G209" s="41"/>
      <c r="H209" s="41"/>
      <c r="I209" s="221"/>
      <c r="J209" s="41"/>
      <c r="K209" s="41"/>
      <c r="L209" s="45"/>
      <c r="M209" s="222"/>
      <c r="N209" s="223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211</v>
      </c>
      <c r="AU209" s="18" t="s">
        <v>120</v>
      </c>
    </row>
    <row r="210" s="13" customFormat="1">
      <c r="A210" s="13"/>
      <c r="B210" s="224"/>
      <c r="C210" s="225"/>
      <c r="D210" s="226" t="s">
        <v>222</v>
      </c>
      <c r="E210" s="227" t="s">
        <v>19</v>
      </c>
      <c r="F210" s="228" t="s">
        <v>366</v>
      </c>
      <c r="G210" s="225"/>
      <c r="H210" s="229">
        <v>19</v>
      </c>
      <c r="I210" s="230"/>
      <c r="J210" s="225"/>
      <c r="K210" s="225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222</v>
      </c>
      <c r="AU210" s="235" t="s">
        <v>120</v>
      </c>
      <c r="AV210" s="13" t="s">
        <v>120</v>
      </c>
      <c r="AW210" s="13" t="s">
        <v>37</v>
      </c>
      <c r="AX210" s="13" t="s">
        <v>84</v>
      </c>
      <c r="AY210" s="235" t="s">
        <v>203</v>
      </c>
    </row>
    <row r="211" s="13" customFormat="1">
      <c r="A211" s="13"/>
      <c r="B211" s="224"/>
      <c r="C211" s="225"/>
      <c r="D211" s="226" t="s">
        <v>222</v>
      </c>
      <c r="E211" s="225"/>
      <c r="F211" s="228" t="s">
        <v>372</v>
      </c>
      <c r="G211" s="225"/>
      <c r="H211" s="229">
        <v>133</v>
      </c>
      <c r="I211" s="230"/>
      <c r="J211" s="225"/>
      <c r="K211" s="225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222</v>
      </c>
      <c r="AU211" s="235" t="s">
        <v>120</v>
      </c>
      <c r="AV211" s="13" t="s">
        <v>120</v>
      </c>
      <c r="AW211" s="13" t="s">
        <v>4</v>
      </c>
      <c r="AX211" s="13" t="s">
        <v>84</v>
      </c>
      <c r="AY211" s="235" t="s">
        <v>203</v>
      </c>
    </row>
    <row r="212" s="2" customFormat="1" ht="24.15" customHeight="1">
      <c r="A212" s="39"/>
      <c r="B212" s="40"/>
      <c r="C212" s="206" t="s">
        <v>373</v>
      </c>
      <c r="D212" s="206" t="s">
        <v>205</v>
      </c>
      <c r="E212" s="207" t="s">
        <v>374</v>
      </c>
      <c r="F212" s="208" t="s">
        <v>375</v>
      </c>
      <c r="G212" s="209" t="s">
        <v>219</v>
      </c>
      <c r="H212" s="210">
        <v>13.43</v>
      </c>
      <c r="I212" s="211"/>
      <c r="J212" s="212">
        <f>ROUND(I212*H212,2)</f>
        <v>0</v>
      </c>
      <c r="K212" s="208" t="s">
        <v>208</v>
      </c>
      <c r="L212" s="45"/>
      <c r="M212" s="213" t="s">
        <v>19</v>
      </c>
      <c r="N212" s="214" t="s">
        <v>48</v>
      </c>
      <c r="O212" s="85"/>
      <c r="P212" s="215">
        <f>O212*H212</f>
        <v>0</v>
      </c>
      <c r="Q212" s="215">
        <v>0</v>
      </c>
      <c r="R212" s="215">
        <f>Q212*H212</f>
        <v>0</v>
      </c>
      <c r="S212" s="215">
        <v>1.3999999999999999</v>
      </c>
      <c r="T212" s="216">
        <f>S212*H212</f>
        <v>18.802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7" t="s">
        <v>209</v>
      </c>
      <c r="AT212" s="217" t="s">
        <v>205</v>
      </c>
      <c r="AU212" s="217" t="s">
        <v>120</v>
      </c>
      <c r="AY212" s="18" t="s">
        <v>203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8" t="s">
        <v>120</v>
      </c>
      <c r="BK212" s="218">
        <f>ROUND(I212*H212,2)</f>
        <v>0</v>
      </c>
      <c r="BL212" s="18" t="s">
        <v>209</v>
      </c>
      <c r="BM212" s="217" t="s">
        <v>376</v>
      </c>
    </row>
    <row r="213" s="2" customFormat="1">
      <c r="A213" s="39"/>
      <c r="B213" s="40"/>
      <c r="C213" s="41"/>
      <c r="D213" s="219" t="s">
        <v>211</v>
      </c>
      <c r="E213" s="41"/>
      <c r="F213" s="220" t="s">
        <v>377</v>
      </c>
      <c r="G213" s="41"/>
      <c r="H213" s="41"/>
      <c r="I213" s="221"/>
      <c r="J213" s="41"/>
      <c r="K213" s="41"/>
      <c r="L213" s="45"/>
      <c r="M213" s="222"/>
      <c r="N213" s="223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211</v>
      </c>
      <c r="AU213" s="18" t="s">
        <v>120</v>
      </c>
    </row>
    <row r="214" s="13" customFormat="1">
      <c r="A214" s="13"/>
      <c r="B214" s="224"/>
      <c r="C214" s="225"/>
      <c r="D214" s="226" t="s">
        <v>222</v>
      </c>
      <c r="E214" s="227" t="s">
        <v>19</v>
      </c>
      <c r="F214" s="228" t="s">
        <v>378</v>
      </c>
      <c r="G214" s="225"/>
      <c r="H214" s="229">
        <v>7.0449999999999999</v>
      </c>
      <c r="I214" s="230"/>
      <c r="J214" s="225"/>
      <c r="K214" s="225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222</v>
      </c>
      <c r="AU214" s="235" t="s">
        <v>120</v>
      </c>
      <c r="AV214" s="13" t="s">
        <v>120</v>
      </c>
      <c r="AW214" s="13" t="s">
        <v>37</v>
      </c>
      <c r="AX214" s="13" t="s">
        <v>76</v>
      </c>
      <c r="AY214" s="235" t="s">
        <v>203</v>
      </c>
    </row>
    <row r="215" s="13" customFormat="1">
      <c r="A215" s="13"/>
      <c r="B215" s="224"/>
      <c r="C215" s="225"/>
      <c r="D215" s="226" t="s">
        <v>222</v>
      </c>
      <c r="E215" s="227" t="s">
        <v>19</v>
      </c>
      <c r="F215" s="228" t="s">
        <v>379</v>
      </c>
      <c r="G215" s="225"/>
      <c r="H215" s="229">
        <v>0.28100000000000003</v>
      </c>
      <c r="I215" s="230"/>
      <c r="J215" s="225"/>
      <c r="K215" s="225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222</v>
      </c>
      <c r="AU215" s="235" t="s">
        <v>120</v>
      </c>
      <c r="AV215" s="13" t="s">
        <v>120</v>
      </c>
      <c r="AW215" s="13" t="s">
        <v>37</v>
      </c>
      <c r="AX215" s="13" t="s">
        <v>76</v>
      </c>
      <c r="AY215" s="235" t="s">
        <v>203</v>
      </c>
    </row>
    <row r="216" s="13" customFormat="1">
      <c r="A216" s="13"/>
      <c r="B216" s="224"/>
      <c r="C216" s="225"/>
      <c r="D216" s="226" t="s">
        <v>222</v>
      </c>
      <c r="E216" s="227" t="s">
        <v>19</v>
      </c>
      <c r="F216" s="228" t="s">
        <v>380</v>
      </c>
      <c r="G216" s="225"/>
      <c r="H216" s="229">
        <v>2.7719999999999998</v>
      </c>
      <c r="I216" s="230"/>
      <c r="J216" s="225"/>
      <c r="K216" s="225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222</v>
      </c>
      <c r="AU216" s="235" t="s">
        <v>120</v>
      </c>
      <c r="AV216" s="13" t="s">
        <v>120</v>
      </c>
      <c r="AW216" s="13" t="s">
        <v>37</v>
      </c>
      <c r="AX216" s="13" t="s">
        <v>76</v>
      </c>
      <c r="AY216" s="235" t="s">
        <v>203</v>
      </c>
    </row>
    <row r="217" s="13" customFormat="1">
      <c r="A217" s="13"/>
      <c r="B217" s="224"/>
      <c r="C217" s="225"/>
      <c r="D217" s="226" t="s">
        <v>222</v>
      </c>
      <c r="E217" s="227" t="s">
        <v>19</v>
      </c>
      <c r="F217" s="228" t="s">
        <v>381</v>
      </c>
      <c r="G217" s="225"/>
      <c r="H217" s="229">
        <v>3.3319999999999999</v>
      </c>
      <c r="I217" s="230"/>
      <c r="J217" s="225"/>
      <c r="K217" s="225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222</v>
      </c>
      <c r="AU217" s="235" t="s">
        <v>120</v>
      </c>
      <c r="AV217" s="13" t="s">
        <v>120</v>
      </c>
      <c r="AW217" s="13" t="s">
        <v>37</v>
      </c>
      <c r="AX217" s="13" t="s">
        <v>76</v>
      </c>
      <c r="AY217" s="235" t="s">
        <v>203</v>
      </c>
    </row>
    <row r="218" s="14" customFormat="1">
      <c r="A218" s="14"/>
      <c r="B218" s="236"/>
      <c r="C218" s="237"/>
      <c r="D218" s="226" t="s">
        <v>222</v>
      </c>
      <c r="E218" s="238" t="s">
        <v>19</v>
      </c>
      <c r="F218" s="239" t="s">
        <v>225</v>
      </c>
      <c r="G218" s="237"/>
      <c r="H218" s="240">
        <v>13.43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6" t="s">
        <v>222</v>
      </c>
      <c r="AU218" s="246" t="s">
        <v>120</v>
      </c>
      <c r="AV218" s="14" t="s">
        <v>209</v>
      </c>
      <c r="AW218" s="14" t="s">
        <v>37</v>
      </c>
      <c r="AX218" s="14" t="s">
        <v>84</v>
      </c>
      <c r="AY218" s="246" t="s">
        <v>203</v>
      </c>
    </row>
    <row r="219" s="2" customFormat="1" ht="37.8" customHeight="1">
      <c r="A219" s="39"/>
      <c r="B219" s="40"/>
      <c r="C219" s="206" t="s">
        <v>382</v>
      </c>
      <c r="D219" s="206" t="s">
        <v>205</v>
      </c>
      <c r="E219" s="207" t="s">
        <v>383</v>
      </c>
      <c r="F219" s="208" t="s">
        <v>384</v>
      </c>
      <c r="G219" s="209" t="s">
        <v>118</v>
      </c>
      <c r="H219" s="210">
        <v>27.231000000000002</v>
      </c>
      <c r="I219" s="211"/>
      <c r="J219" s="212">
        <f>ROUND(I219*H219,2)</f>
        <v>0</v>
      </c>
      <c r="K219" s="208" t="s">
        <v>208</v>
      </c>
      <c r="L219" s="45"/>
      <c r="M219" s="213" t="s">
        <v>19</v>
      </c>
      <c r="N219" s="214" t="s">
        <v>48</v>
      </c>
      <c r="O219" s="85"/>
      <c r="P219" s="215">
        <f>O219*H219</f>
        <v>0</v>
      </c>
      <c r="Q219" s="215">
        <v>0</v>
      </c>
      <c r="R219" s="215">
        <f>Q219*H219</f>
        <v>0</v>
      </c>
      <c r="S219" s="215">
        <v>0.075999999999999998</v>
      </c>
      <c r="T219" s="216">
        <f>S219*H219</f>
        <v>2.069556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7" t="s">
        <v>209</v>
      </c>
      <c r="AT219" s="217" t="s">
        <v>205</v>
      </c>
      <c r="AU219" s="217" t="s">
        <v>120</v>
      </c>
      <c r="AY219" s="18" t="s">
        <v>203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8" t="s">
        <v>120</v>
      </c>
      <c r="BK219" s="218">
        <f>ROUND(I219*H219,2)</f>
        <v>0</v>
      </c>
      <c r="BL219" s="18" t="s">
        <v>209</v>
      </c>
      <c r="BM219" s="217" t="s">
        <v>385</v>
      </c>
    </row>
    <row r="220" s="2" customFormat="1">
      <c r="A220" s="39"/>
      <c r="B220" s="40"/>
      <c r="C220" s="41"/>
      <c r="D220" s="219" t="s">
        <v>211</v>
      </c>
      <c r="E220" s="41"/>
      <c r="F220" s="220" t="s">
        <v>386</v>
      </c>
      <c r="G220" s="41"/>
      <c r="H220" s="41"/>
      <c r="I220" s="221"/>
      <c r="J220" s="41"/>
      <c r="K220" s="41"/>
      <c r="L220" s="45"/>
      <c r="M220" s="222"/>
      <c r="N220" s="223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211</v>
      </c>
      <c r="AU220" s="18" t="s">
        <v>120</v>
      </c>
    </row>
    <row r="221" s="13" customFormat="1">
      <c r="A221" s="13"/>
      <c r="B221" s="224"/>
      <c r="C221" s="225"/>
      <c r="D221" s="226" t="s">
        <v>222</v>
      </c>
      <c r="E221" s="227" t="s">
        <v>19</v>
      </c>
      <c r="F221" s="228" t="s">
        <v>387</v>
      </c>
      <c r="G221" s="225"/>
      <c r="H221" s="229">
        <v>13.4</v>
      </c>
      <c r="I221" s="230"/>
      <c r="J221" s="225"/>
      <c r="K221" s="225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222</v>
      </c>
      <c r="AU221" s="235" t="s">
        <v>120</v>
      </c>
      <c r="AV221" s="13" t="s">
        <v>120</v>
      </c>
      <c r="AW221" s="13" t="s">
        <v>37</v>
      </c>
      <c r="AX221" s="13" t="s">
        <v>76</v>
      </c>
      <c r="AY221" s="235" t="s">
        <v>203</v>
      </c>
    </row>
    <row r="222" s="13" customFormat="1">
      <c r="A222" s="13"/>
      <c r="B222" s="224"/>
      <c r="C222" s="225"/>
      <c r="D222" s="226" t="s">
        <v>222</v>
      </c>
      <c r="E222" s="227" t="s">
        <v>19</v>
      </c>
      <c r="F222" s="228" t="s">
        <v>388</v>
      </c>
      <c r="G222" s="225"/>
      <c r="H222" s="229">
        <v>6.7999999999999998</v>
      </c>
      <c r="I222" s="230"/>
      <c r="J222" s="225"/>
      <c r="K222" s="225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222</v>
      </c>
      <c r="AU222" s="235" t="s">
        <v>120</v>
      </c>
      <c r="AV222" s="13" t="s">
        <v>120</v>
      </c>
      <c r="AW222" s="13" t="s">
        <v>37</v>
      </c>
      <c r="AX222" s="13" t="s">
        <v>76</v>
      </c>
      <c r="AY222" s="235" t="s">
        <v>203</v>
      </c>
    </row>
    <row r="223" s="13" customFormat="1">
      <c r="A223" s="13"/>
      <c r="B223" s="224"/>
      <c r="C223" s="225"/>
      <c r="D223" s="226" t="s">
        <v>222</v>
      </c>
      <c r="E223" s="227" t="s">
        <v>19</v>
      </c>
      <c r="F223" s="228" t="s">
        <v>389</v>
      </c>
      <c r="G223" s="225"/>
      <c r="H223" s="229">
        <v>7.0309999999999997</v>
      </c>
      <c r="I223" s="230"/>
      <c r="J223" s="225"/>
      <c r="K223" s="225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222</v>
      </c>
      <c r="AU223" s="235" t="s">
        <v>120</v>
      </c>
      <c r="AV223" s="13" t="s">
        <v>120</v>
      </c>
      <c r="AW223" s="13" t="s">
        <v>37</v>
      </c>
      <c r="AX223" s="13" t="s">
        <v>76</v>
      </c>
      <c r="AY223" s="235" t="s">
        <v>203</v>
      </c>
    </row>
    <row r="224" s="14" customFormat="1">
      <c r="A224" s="14"/>
      <c r="B224" s="236"/>
      <c r="C224" s="237"/>
      <c r="D224" s="226" t="s">
        <v>222</v>
      </c>
      <c r="E224" s="238" t="s">
        <v>19</v>
      </c>
      <c r="F224" s="239" t="s">
        <v>225</v>
      </c>
      <c r="G224" s="237"/>
      <c r="H224" s="240">
        <v>27.231000000000002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6" t="s">
        <v>222</v>
      </c>
      <c r="AU224" s="246" t="s">
        <v>120</v>
      </c>
      <c r="AV224" s="14" t="s">
        <v>209</v>
      </c>
      <c r="AW224" s="14" t="s">
        <v>37</v>
      </c>
      <c r="AX224" s="14" t="s">
        <v>84</v>
      </c>
      <c r="AY224" s="246" t="s">
        <v>203</v>
      </c>
    </row>
    <row r="225" s="2" customFormat="1" ht="33" customHeight="1">
      <c r="A225" s="39"/>
      <c r="B225" s="40"/>
      <c r="C225" s="206" t="s">
        <v>390</v>
      </c>
      <c r="D225" s="206" t="s">
        <v>205</v>
      </c>
      <c r="E225" s="207" t="s">
        <v>391</v>
      </c>
      <c r="F225" s="208" t="s">
        <v>392</v>
      </c>
      <c r="G225" s="209" t="s">
        <v>118</v>
      </c>
      <c r="H225" s="210">
        <v>9.1799999999999997</v>
      </c>
      <c r="I225" s="211"/>
      <c r="J225" s="212">
        <f>ROUND(I225*H225,2)</f>
        <v>0</v>
      </c>
      <c r="K225" s="208" t="s">
        <v>208</v>
      </c>
      <c r="L225" s="45"/>
      <c r="M225" s="213" t="s">
        <v>19</v>
      </c>
      <c r="N225" s="214" t="s">
        <v>48</v>
      </c>
      <c r="O225" s="85"/>
      <c r="P225" s="215">
        <f>O225*H225</f>
        <v>0</v>
      </c>
      <c r="Q225" s="215">
        <v>0</v>
      </c>
      <c r="R225" s="215">
        <f>Q225*H225</f>
        <v>0</v>
      </c>
      <c r="S225" s="215">
        <v>0.072999999999999995</v>
      </c>
      <c r="T225" s="216">
        <f>S225*H225</f>
        <v>0.67013999999999996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7" t="s">
        <v>209</v>
      </c>
      <c r="AT225" s="217" t="s">
        <v>205</v>
      </c>
      <c r="AU225" s="217" t="s">
        <v>120</v>
      </c>
      <c r="AY225" s="18" t="s">
        <v>203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8" t="s">
        <v>120</v>
      </c>
      <c r="BK225" s="218">
        <f>ROUND(I225*H225,2)</f>
        <v>0</v>
      </c>
      <c r="BL225" s="18" t="s">
        <v>209</v>
      </c>
      <c r="BM225" s="217" t="s">
        <v>393</v>
      </c>
    </row>
    <row r="226" s="2" customFormat="1">
      <c r="A226" s="39"/>
      <c r="B226" s="40"/>
      <c r="C226" s="41"/>
      <c r="D226" s="219" t="s">
        <v>211</v>
      </c>
      <c r="E226" s="41"/>
      <c r="F226" s="220" t="s">
        <v>394</v>
      </c>
      <c r="G226" s="41"/>
      <c r="H226" s="41"/>
      <c r="I226" s="221"/>
      <c r="J226" s="41"/>
      <c r="K226" s="41"/>
      <c r="L226" s="45"/>
      <c r="M226" s="222"/>
      <c r="N226" s="223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211</v>
      </c>
      <c r="AU226" s="18" t="s">
        <v>120</v>
      </c>
    </row>
    <row r="227" s="13" customFormat="1">
      <c r="A227" s="13"/>
      <c r="B227" s="224"/>
      <c r="C227" s="225"/>
      <c r="D227" s="226" t="s">
        <v>222</v>
      </c>
      <c r="E227" s="227" t="s">
        <v>19</v>
      </c>
      <c r="F227" s="228" t="s">
        <v>395</v>
      </c>
      <c r="G227" s="225"/>
      <c r="H227" s="229">
        <v>2.8799999999999999</v>
      </c>
      <c r="I227" s="230"/>
      <c r="J227" s="225"/>
      <c r="K227" s="225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222</v>
      </c>
      <c r="AU227" s="235" t="s">
        <v>120</v>
      </c>
      <c r="AV227" s="13" t="s">
        <v>120</v>
      </c>
      <c r="AW227" s="13" t="s">
        <v>37</v>
      </c>
      <c r="AX227" s="13" t="s">
        <v>76</v>
      </c>
      <c r="AY227" s="235" t="s">
        <v>203</v>
      </c>
    </row>
    <row r="228" s="13" customFormat="1">
      <c r="A228" s="13"/>
      <c r="B228" s="224"/>
      <c r="C228" s="225"/>
      <c r="D228" s="226" t="s">
        <v>222</v>
      </c>
      <c r="E228" s="227" t="s">
        <v>19</v>
      </c>
      <c r="F228" s="228" t="s">
        <v>396</v>
      </c>
      <c r="G228" s="225"/>
      <c r="H228" s="229">
        <v>3.96</v>
      </c>
      <c r="I228" s="230"/>
      <c r="J228" s="225"/>
      <c r="K228" s="225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222</v>
      </c>
      <c r="AU228" s="235" t="s">
        <v>120</v>
      </c>
      <c r="AV228" s="13" t="s">
        <v>120</v>
      </c>
      <c r="AW228" s="13" t="s">
        <v>37</v>
      </c>
      <c r="AX228" s="13" t="s">
        <v>76</v>
      </c>
      <c r="AY228" s="235" t="s">
        <v>203</v>
      </c>
    </row>
    <row r="229" s="13" customFormat="1">
      <c r="A229" s="13"/>
      <c r="B229" s="224"/>
      <c r="C229" s="225"/>
      <c r="D229" s="226" t="s">
        <v>222</v>
      </c>
      <c r="E229" s="227" t="s">
        <v>19</v>
      </c>
      <c r="F229" s="228" t="s">
        <v>397</v>
      </c>
      <c r="G229" s="225"/>
      <c r="H229" s="229">
        <v>2.3399999999999999</v>
      </c>
      <c r="I229" s="230"/>
      <c r="J229" s="225"/>
      <c r="K229" s="225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222</v>
      </c>
      <c r="AU229" s="235" t="s">
        <v>120</v>
      </c>
      <c r="AV229" s="13" t="s">
        <v>120</v>
      </c>
      <c r="AW229" s="13" t="s">
        <v>37</v>
      </c>
      <c r="AX229" s="13" t="s">
        <v>76</v>
      </c>
      <c r="AY229" s="235" t="s">
        <v>203</v>
      </c>
    </row>
    <row r="230" s="14" customFormat="1">
      <c r="A230" s="14"/>
      <c r="B230" s="236"/>
      <c r="C230" s="237"/>
      <c r="D230" s="226" t="s">
        <v>222</v>
      </c>
      <c r="E230" s="238" t="s">
        <v>19</v>
      </c>
      <c r="F230" s="239" t="s">
        <v>225</v>
      </c>
      <c r="G230" s="237"/>
      <c r="H230" s="240">
        <v>9.1799999999999997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6" t="s">
        <v>222</v>
      </c>
      <c r="AU230" s="246" t="s">
        <v>120</v>
      </c>
      <c r="AV230" s="14" t="s">
        <v>209</v>
      </c>
      <c r="AW230" s="14" t="s">
        <v>37</v>
      </c>
      <c r="AX230" s="14" t="s">
        <v>84</v>
      </c>
      <c r="AY230" s="246" t="s">
        <v>203</v>
      </c>
    </row>
    <row r="231" s="2" customFormat="1" ht="33" customHeight="1">
      <c r="A231" s="39"/>
      <c r="B231" s="40"/>
      <c r="C231" s="206" t="s">
        <v>398</v>
      </c>
      <c r="D231" s="206" t="s">
        <v>205</v>
      </c>
      <c r="E231" s="207" t="s">
        <v>399</v>
      </c>
      <c r="F231" s="208" t="s">
        <v>400</v>
      </c>
      <c r="G231" s="209" t="s">
        <v>118</v>
      </c>
      <c r="H231" s="210">
        <v>17.975999999999999</v>
      </c>
      <c r="I231" s="211"/>
      <c r="J231" s="212">
        <f>ROUND(I231*H231,2)</f>
        <v>0</v>
      </c>
      <c r="K231" s="208" t="s">
        <v>208</v>
      </c>
      <c r="L231" s="45"/>
      <c r="M231" s="213" t="s">
        <v>19</v>
      </c>
      <c r="N231" s="214" t="s">
        <v>48</v>
      </c>
      <c r="O231" s="85"/>
      <c r="P231" s="215">
        <f>O231*H231</f>
        <v>0</v>
      </c>
      <c r="Q231" s="215">
        <v>0</v>
      </c>
      <c r="R231" s="215">
        <f>Q231*H231</f>
        <v>0</v>
      </c>
      <c r="S231" s="215">
        <v>0.050999999999999997</v>
      </c>
      <c r="T231" s="216">
        <f>S231*H231</f>
        <v>0.91677599999999992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7" t="s">
        <v>209</v>
      </c>
      <c r="AT231" s="217" t="s">
        <v>205</v>
      </c>
      <c r="AU231" s="217" t="s">
        <v>120</v>
      </c>
      <c r="AY231" s="18" t="s">
        <v>203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8" t="s">
        <v>120</v>
      </c>
      <c r="BK231" s="218">
        <f>ROUND(I231*H231,2)</f>
        <v>0</v>
      </c>
      <c r="BL231" s="18" t="s">
        <v>209</v>
      </c>
      <c r="BM231" s="217" t="s">
        <v>401</v>
      </c>
    </row>
    <row r="232" s="2" customFormat="1">
      <c r="A232" s="39"/>
      <c r="B232" s="40"/>
      <c r="C232" s="41"/>
      <c r="D232" s="219" t="s">
        <v>211</v>
      </c>
      <c r="E232" s="41"/>
      <c r="F232" s="220" t="s">
        <v>402</v>
      </c>
      <c r="G232" s="41"/>
      <c r="H232" s="41"/>
      <c r="I232" s="221"/>
      <c r="J232" s="41"/>
      <c r="K232" s="41"/>
      <c r="L232" s="45"/>
      <c r="M232" s="222"/>
      <c r="N232" s="223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211</v>
      </c>
      <c r="AU232" s="18" t="s">
        <v>120</v>
      </c>
    </row>
    <row r="233" s="13" customFormat="1">
      <c r="A233" s="13"/>
      <c r="B233" s="224"/>
      <c r="C233" s="225"/>
      <c r="D233" s="226" t="s">
        <v>222</v>
      </c>
      <c r="E233" s="227" t="s">
        <v>19</v>
      </c>
      <c r="F233" s="228" t="s">
        <v>403</v>
      </c>
      <c r="G233" s="225"/>
      <c r="H233" s="229">
        <v>6.75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222</v>
      </c>
      <c r="AU233" s="235" t="s">
        <v>120</v>
      </c>
      <c r="AV233" s="13" t="s">
        <v>120</v>
      </c>
      <c r="AW233" s="13" t="s">
        <v>37</v>
      </c>
      <c r="AX233" s="13" t="s">
        <v>76</v>
      </c>
      <c r="AY233" s="235" t="s">
        <v>203</v>
      </c>
    </row>
    <row r="234" s="13" customFormat="1">
      <c r="A234" s="13"/>
      <c r="B234" s="224"/>
      <c r="C234" s="225"/>
      <c r="D234" s="226" t="s">
        <v>222</v>
      </c>
      <c r="E234" s="227" t="s">
        <v>19</v>
      </c>
      <c r="F234" s="228" t="s">
        <v>404</v>
      </c>
      <c r="G234" s="225"/>
      <c r="H234" s="229">
        <v>6.75</v>
      </c>
      <c r="I234" s="230"/>
      <c r="J234" s="225"/>
      <c r="K234" s="225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222</v>
      </c>
      <c r="AU234" s="235" t="s">
        <v>120</v>
      </c>
      <c r="AV234" s="13" t="s">
        <v>120</v>
      </c>
      <c r="AW234" s="13" t="s">
        <v>37</v>
      </c>
      <c r="AX234" s="13" t="s">
        <v>76</v>
      </c>
      <c r="AY234" s="235" t="s">
        <v>203</v>
      </c>
    </row>
    <row r="235" s="13" customFormat="1">
      <c r="A235" s="13"/>
      <c r="B235" s="224"/>
      <c r="C235" s="225"/>
      <c r="D235" s="226" t="s">
        <v>222</v>
      </c>
      <c r="E235" s="227" t="s">
        <v>19</v>
      </c>
      <c r="F235" s="228" t="s">
        <v>405</v>
      </c>
      <c r="G235" s="225"/>
      <c r="H235" s="229">
        <v>4.476</v>
      </c>
      <c r="I235" s="230"/>
      <c r="J235" s="225"/>
      <c r="K235" s="225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222</v>
      </c>
      <c r="AU235" s="235" t="s">
        <v>120</v>
      </c>
      <c r="AV235" s="13" t="s">
        <v>120</v>
      </c>
      <c r="AW235" s="13" t="s">
        <v>37</v>
      </c>
      <c r="AX235" s="13" t="s">
        <v>76</v>
      </c>
      <c r="AY235" s="235" t="s">
        <v>203</v>
      </c>
    </row>
    <row r="236" s="14" customFormat="1">
      <c r="A236" s="14"/>
      <c r="B236" s="236"/>
      <c r="C236" s="237"/>
      <c r="D236" s="226" t="s">
        <v>222</v>
      </c>
      <c r="E236" s="238" t="s">
        <v>19</v>
      </c>
      <c r="F236" s="239" t="s">
        <v>225</v>
      </c>
      <c r="G236" s="237"/>
      <c r="H236" s="240">
        <v>17.975999999999999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6" t="s">
        <v>222</v>
      </c>
      <c r="AU236" s="246" t="s">
        <v>120</v>
      </c>
      <c r="AV236" s="14" t="s">
        <v>209</v>
      </c>
      <c r="AW236" s="14" t="s">
        <v>37</v>
      </c>
      <c r="AX236" s="14" t="s">
        <v>84</v>
      </c>
      <c r="AY236" s="246" t="s">
        <v>203</v>
      </c>
    </row>
    <row r="237" s="2" customFormat="1" ht="37.8" customHeight="1">
      <c r="A237" s="39"/>
      <c r="B237" s="40"/>
      <c r="C237" s="206" t="s">
        <v>406</v>
      </c>
      <c r="D237" s="206" t="s">
        <v>205</v>
      </c>
      <c r="E237" s="207" t="s">
        <v>407</v>
      </c>
      <c r="F237" s="208" t="s">
        <v>408</v>
      </c>
      <c r="G237" s="209" t="s">
        <v>409</v>
      </c>
      <c r="H237" s="210">
        <v>23</v>
      </c>
      <c r="I237" s="211"/>
      <c r="J237" s="212">
        <f>ROUND(I237*H237,2)</f>
        <v>0</v>
      </c>
      <c r="K237" s="208" t="s">
        <v>208</v>
      </c>
      <c r="L237" s="45"/>
      <c r="M237" s="213" t="s">
        <v>19</v>
      </c>
      <c r="N237" s="214" t="s">
        <v>48</v>
      </c>
      <c r="O237" s="85"/>
      <c r="P237" s="215">
        <f>O237*H237</f>
        <v>0</v>
      </c>
      <c r="Q237" s="215">
        <v>0</v>
      </c>
      <c r="R237" s="215">
        <f>Q237*H237</f>
        <v>0</v>
      </c>
      <c r="S237" s="215">
        <v>0.031</v>
      </c>
      <c r="T237" s="216">
        <f>S237*H237</f>
        <v>0.71299999999999997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7" t="s">
        <v>209</v>
      </c>
      <c r="AT237" s="217" t="s">
        <v>205</v>
      </c>
      <c r="AU237" s="217" t="s">
        <v>120</v>
      </c>
      <c r="AY237" s="18" t="s">
        <v>203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8" t="s">
        <v>120</v>
      </c>
      <c r="BK237" s="218">
        <f>ROUND(I237*H237,2)</f>
        <v>0</v>
      </c>
      <c r="BL237" s="18" t="s">
        <v>209</v>
      </c>
      <c r="BM237" s="217" t="s">
        <v>410</v>
      </c>
    </row>
    <row r="238" s="2" customFormat="1">
      <c r="A238" s="39"/>
      <c r="B238" s="40"/>
      <c r="C238" s="41"/>
      <c r="D238" s="219" t="s">
        <v>211</v>
      </c>
      <c r="E238" s="41"/>
      <c r="F238" s="220" t="s">
        <v>411</v>
      </c>
      <c r="G238" s="41"/>
      <c r="H238" s="41"/>
      <c r="I238" s="221"/>
      <c r="J238" s="41"/>
      <c r="K238" s="41"/>
      <c r="L238" s="45"/>
      <c r="M238" s="222"/>
      <c r="N238" s="223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211</v>
      </c>
      <c r="AU238" s="18" t="s">
        <v>120</v>
      </c>
    </row>
    <row r="239" s="13" customFormat="1">
      <c r="A239" s="13"/>
      <c r="B239" s="224"/>
      <c r="C239" s="225"/>
      <c r="D239" s="226" t="s">
        <v>222</v>
      </c>
      <c r="E239" s="227" t="s">
        <v>19</v>
      </c>
      <c r="F239" s="228" t="s">
        <v>412</v>
      </c>
      <c r="G239" s="225"/>
      <c r="H239" s="229">
        <v>2</v>
      </c>
      <c r="I239" s="230"/>
      <c r="J239" s="225"/>
      <c r="K239" s="225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222</v>
      </c>
      <c r="AU239" s="235" t="s">
        <v>120</v>
      </c>
      <c r="AV239" s="13" t="s">
        <v>120</v>
      </c>
      <c r="AW239" s="13" t="s">
        <v>37</v>
      </c>
      <c r="AX239" s="13" t="s">
        <v>76</v>
      </c>
      <c r="AY239" s="235" t="s">
        <v>203</v>
      </c>
    </row>
    <row r="240" s="13" customFormat="1">
      <c r="A240" s="13"/>
      <c r="B240" s="224"/>
      <c r="C240" s="225"/>
      <c r="D240" s="226" t="s">
        <v>222</v>
      </c>
      <c r="E240" s="227" t="s">
        <v>19</v>
      </c>
      <c r="F240" s="228" t="s">
        <v>413</v>
      </c>
      <c r="G240" s="225"/>
      <c r="H240" s="229">
        <v>4</v>
      </c>
      <c r="I240" s="230"/>
      <c r="J240" s="225"/>
      <c r="K240" s="225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222</v>
      </c>
      <c r="AU240" s="235" t="s">
        <v>120</v>
      </c>
      <c r="AV240" s="13" t="s">
        <v>120</v>
      </c>
      <c r="AW240" s="13" t="s">
        <v>37</v>
      </c>
      <c r="AX240" s="13" t="s">
        <v>76</v>
      </c>
      <c r="AY240" s="235" t="s">
        <v>203</v>
      </c>
    </row>
    <row r="241" s="13" customFormat="1">
      <c r="A241" s="13"/>
      <c r="B241" s="224"/>
      <c r="C241" s="225"/>
      <c r="D241" s="226" t="s">
        <v>222</v>
      </c>
      <c r="E241" s="227" t="s">
        <v>19</v>
      </c>
      <c r="F241" s="228" t="s">
        <v>414</v>
      </c>
      <c r="G241" s="225"/>
      <c r="H241" s="229">
        <v>4</v>
      </c>
      <c r="I241" s="230"/>
      <c r="J241" s="225"/>
      <c r="K241" s="225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222</v>
      </c>
      <c r="AU241" s="235" t="s">
        <v>120</v>
      </c>
      <c r="AV241" s="13" t="s">
        <v>120</v>
      </c>
      <c r="AW241" s="13" t="s">
        <v>37</v>
      </c>
      <c r="AX241" s="13" t="s">
        <v>76</v>
      </c>
      <c r="AY241" s="235" t="s">
        <v>203</v>
      </c>
    </row>
    <row r="242" s="13" customFormat="1">
      <c r="A242" s="13"/>
      <c r="B242" s="224"/>
      <c r="C242" s="225"/>
      <c r="D242" s="226" t="s">
        <v>222</v>
      </c>
      <c r="E242" s="227" t="s">
        <v>19</v>
      </c>
      <c r="F242" s="228" t="s">
        <v>415</v>
      </c>
      <c r="G242" s="225"/>
      <c r="H242" s="229">
        <v>4</v>
      </c>
      <c r="I242" s="230"/>
      <c r="J242" s="225"/>
      <c r="K242" s="225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222</v>
      </c>
      <c r="AU242" s="235" t="s">
        <v>120</v>
      </c>
      <c r="AV242" s="13" t="s">
        <v>120</v>
      </c>
      <c r="AW242" s="13" t="s">
        <v>37</v>
      </c>
      <c r="AX242" s="13" t="s">
        <v>76</v>
      </c>
      <c r="AY242" s="235" t="s">
        <v>203</v>
      </c>
    </row>
    <row r="243" s="13" customFormat="1">
      <c r="A243" s="13"/>
      <c r="B243" s="224"/>
      <c r="C243" s="225"/>
      <c r="D243" s="226" t="s">
        <v>222</v>
      </c>
      <c r="E243" s="227" t="s">
        <v>19</v>
      </c>
      <c r="F243" s="228" t="s">
        <v>416</v>
      </c>
      <c r="G243" s="225"/>
      <c r="H243" s="229">
        <v>1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222</v>
      </c>
      <c r="AU243" s="235" t="s">
        <v>120</v>
      </c>
      <c r="AV243" s="13" t="s">
        <v>120</v>
      </c>
      <c r="AW243" s="13" t="s">
        <v>37</v>
      </c>
      <c r="AX243" s="13" t="s">
        <v>76</v>
      </c>
      <c r="AY243" s="235" t="s">
        <v>203</v>
      </c>
    </row>
    <row r="244" s="13" customFormat="1">
      <c r="A244" s="13"/>
      <c r="B244" s="224"/>
      <c r="C244" s="225"/>
      <c r="D244" s="226" t="s">
        <v>222</v>
      </c>
      <c r="E244" s="227" t="s">
        <v>19</v>
      </c>
      <c r="F244" s="228" t="s">
        <v>417</v>
      </c>
      <c r="G244" s="225"/>
      <c r="H244" s="229">
        <v>2</v>
      </c>
      <c r="I244" s="230"/>
      <c r="J244" s="225"/>
      <c r="K244" s="225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222</v>
      </c>
      <c r="AU244" s="235" t="s">
        <v>120</v>
      </c>
      <c r="AV244" s="13" t="s">
        <v>120</v>
      </c>
      <c r="AW244" s="13" t="s">
        <v>37</v>
      </c>
      <c r="AX244" s="13" t="s">
        <v>76</v>
      </c>
      <c r="AY244" s="235" t="s">
        <v>203</v>
      </c>
    </row>
    <row r="245" s="13" customFormat="1">
      <c r="A245" s="13"/>
      <c r="B245" s="224"/>
      <c r="C245" s="225"/>
      <c r="D245" s="226" t="s">
        <v>222</v>
      </c>
      <c r="E245" s="227" t="s">
        <v>19</v>
      </c>
      <c r="F245" s="228" t="s">
        <v>418</v>
      </c>
      <c r="G245" s="225"/>
      <c r="H245" s="229">
        <v>4</v>
      </c>
      <c r="I245" s="230"/>
      <c r="J245" s="225"/>
      <c r="K245" s="225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222</v>
      </c>
      <c r="AU245" s="235" t="s">
        <v>120</v>
      </c>
      <c r="AV245" s="13" t="s">
        <v>120</v>
      </c>
      <c r="AW245" s="13" t="s">
        <v>37</v>
      </c>
      <c r="AX245" s="13" t="s">
        <v>76</v>
      </c>
      <c r="AY245" s="235" t="s">
        <v>203</v>
      </c>
    </row>
    <row r="246" s="13" customFormat="1">
      <c r="A246" s="13"/>
      <c r="B246" s="224"/>
      <c r="C246" s="225"/>
      <c r="D246" s="226" t="s">
        <v>222</v>
      </c>
      <c r="E246" s="227" t="s">
        <v>19</v>
      </c>
      <c r="F246" s="228" t="s">
        <v>419</v>
      </c>
      <c r="G246" s="225"/>
      <c r="H246" s="229">
        <v>2</v>
      </c>
      <c r="I246" s="230"/>
      <c r="J246" s="225"/>
      <c r="K246" s="225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222</v>
      </c>
      <c r="AU246" s="235" t="s">
        <v>120</v>
      </c>
      <c r="AV246" s="13" t="s">
        <v>120</v>
      </c>
      <c r="AW246" s="13" t="s">
        <v>37</v>
      </c>
      <c r="AX246" s="13" t="s">
        <v>76</v>
      </c>
      <c r="AY246" s="235" t="s">
        <v>203</v>
      </c>
    </row>
    <row r="247" s="14" customFormat="1">
      <c r="A247" s="14"/>
      <c r="B247" s="236"/>
      <c r="C247" s="237"/>
      <c r="D247" s="226" t="s">
        <v>222</v>
      </c>
      <c r="E247" s="238" t="s">
        <v>19</v>
      </c>
      <c r="F247" s="239" t="s">
        <v>225</v>
      </c>
      <c r="G247" s="237"/>
      <c r="H247" s="240">
        <v>23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6" t="s">
        <v>222</v>
      </c>
      <c r="AU247" s="246" t="s">
        <v>120</v>
      </c>
      <c r="AV247" s="14" t="s">
        <v>209</v>
      </c>
      <c r="AW247" s="14" t="s">
        <v>37</v>
      </c>
      <c r="AX247" s="14" t="s">
        <v>84</v>
      </c>
      <c r="AY247" s="246" t="s">
        <v>203</v>
      </c>
    </row>
    <row r="248" s="2" customFormat="1" ht="33" customHeight="1">
      <c r="A248" s="39"/>
      <c r="B248" s="40"/>
      <c r="C248" s="206" t="s">
        <v>420</v>
      </c>
      <c r="D248" s="206" t="s">
        <v>205</v>
      </c>
      <c r="E248" s="207" t="s">
        <v>421</v>
      </c>
      <c r="F248" s="208" t="s">
        <v>422</v>
      </c>
      <c r="G248" s="209" t="s">
        <v>118</v>
      </c>
      <c r="H248" s="210">
        <v>73.400000000000006</v>
      </c>
      <c r="I248" s="211"/>
      <c r="J248" s="212">
        <f>ROUND(I248*H248,2)</f>
        <v>0</v>
      </c>
      <c r="K248" s="208" t="s">
        <v>208</v>
      </c>
      <c r="L248" s="45"/>
      <c r="M248" s="213" t="s">
        <v>19</v>
      </c>
      <c r="N248" s="214" t="s">
        <v>48</v>
      </c>
      <c r="O248" s="85"/>
      <c r="P248" s="215">
        <f>O248*H248</f>
        <v>0</v>
      </c>
      <c r="Q248" s="215">
        <v>0</v>
      </c>
      <c r="R248" s="215">
        <f>Q248*H248</f>
        <v>0</v>
      </c>
      <c r="S248" s="215">
        <v>0.050000000000000003</v>
      </c>
      <c r="T248" s="216">
        <f>S248*H248</f>
        <v>3.6700000000000004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7" t="s">
        <v>209</v>
      </c>
      <c r="AT248" s="217" t="s">
        <v>205</v>
      </c>
      <c r="AU248" s="217" t="s">
        <v>120</v>
      </c>
      <c r="AY248" s="18" t="s">
        <v>203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8" t="s">
        <v>120</v>
      </c>
      <c r="BK248" s="218">
        <f>ROUND(I248*H248,2)</f>
        <v>0</v>
      </c>
      <c r="BL248" s="18" t="s">
        <v>209</v>
      </c>
      <c r="BM248" s="217" t="s">
        <v>423</v>
      </c>
    </row>
    <row r="249" s="2" customFormat="1">
      <c r="A249" s="39"/>
      <c r="B249" s="40"/>
      <c r="C249" s="41"/>
      <c r="D249" s="219" t="s">
        <v>211</v>
      </c>
      <c r="E249" s="41"/>
      <c r="F249" s="220" t="s">
        <v>424</v>
      </c>
      <c r="G249" s="41"/>
      <c r="H249" s="41"/>
      <c r="I249" s="221"/>
      <c r="J249" s="41"/>
      <c r="K249" s="41"/>
      <c r="L249" s="45"/>
      <c r="M249" s="222"/>
      <c r="N249" s="223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211</v>
      </c>
      <c r="AU249" s="18" t="s">
        <v>120</v>
      </c>
    </row>
    <row r="250" s="13" customFormat="1">
      <c r="A250" s="13"/>
      <c r="B250" s="224"/>
      <c r="C250" s="225"/>
      <c r="D250" s="226" t="s">
        <v>222</v>
      </c>
      <c r="E250" s="227" t="s">
        <v>19</v>
      </c>
      <c r="F250" s="228" t="s">
        <v>425</v>
      </c>
      <c r="G250" s="225"/>
      <c r="H250" s="229">
        <v>73.400000000000006</v>
      </c>
      <c r="I250" s="230"/>
      <c r="J250" s="225"/>
      <c r="K250" s="225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222</v>
      </c>
      <c r="AU250" s="235" t="s">
        <v>120</v>
      </c>
      <c r="AV250" s="13" t="s">
        <v>120</v>
      </c>
      <c r="AW250" s="13" t="s">
        <v>37</v>
      </c>
      <c r="AX250" s="13" t="s">
        <v>84</v>
      </c>
      <c r="AY250" s="235" t="s">
        <v>203</v>
      </c>
    </row>
    <row r="251" s="2" customFormat="1" ht="37.8" customHeight="1">
      <c r="A251" s="39"/>
      <c r="B251" s="40"/>
      <c r="C251" s="206" t="s">
        <v>426</v>
      </c>
      <c r="D251" s="206" t="s">
        <v>205</v>
      </c>
      <c r="E251" s="207" t="s">
        <v>427</v>
      </c>
      <c r="F251" s="208" t="s">
        <v>428</v>
      </c>
      <c r="G251" s="209" t="s">
        <v>118</v>
      </c>
      <c r="H251" s="210">
        <v>219.66200000000001</v>
      </c>
      <c r="I251" s="211"/>
      <c r="J251" s="212">
        <f>ROUND(I251*H251,2)</f>
        <v>0</v>
      </c>
      <c r="K251" s="208" t="s">
        <v>208</v>
      </c>
      <c r="L251" s="45"/>
      <c r="M251" s="213" t="s">
        <v>19</v>
      </c>
      <c r="N251" s="214" t="s">
        <v>48</v>
      </c>
      <c r="O251" s="85"/>
      <c r="P251" s="215">
        <f>O251*H251</f>
        <v>0</v>
      </c>
      <c r="Q251" s="215">
        <v>0</v>
      </c>
      <c r="R251" s="215">
        <f>Q251*H251</f>
        <v>0</v>
      </c>
      <c r="S251" s="215">
        <v>0.050000000000000003</v>
      </c>
      <c r="T251" s="216">
        <f>S251*H251</f>
        <v>10.9831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7" t="s">
        <v>209</v>
      </c>
      <c r="AT251" s="217" t="s">
        <v>205</v>
      </c>
      <c r="AU251" s="217" t="s">
        <v>120</v>
      </c>
      <c r="AY251" s="18" t="s">
        <v>203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8" t="s">
        <v>120</v>
      </c>
      <c r="BK251" s="218">
        <f>ROUND(I251*H251,2)</f>
        <v>0</v>
      </c>
      <c r="BL251" s="18" t="s">
        <v>209</v>
      </c>
      <c r="BM251" s="217" t="s">
        <v>429</v>
      </c>
    </row>
    <row r="252" s="2" customFormat="1">
      <c r="A252" s="39"/>
      <c r="B252" s="40"/>
      <c r="C252" s="41"/>
      <c r="D252" s="219" t="s">
        <v>211</v>
      </c>
      <c r="E252" s="41"/>
      <c r="F252" s="220" t="s">
        <v>430</v>
      </c>
      <c r="G252" s="41"/>
      <c r="H252" s="41"/>
      <c r="I252" s="221"/>
      <c r="J252" s="41"/>
      <c r="K252" s="41"/>
      <c r="L252" s="45"/>
      <c r="M252" s="222"/>
      <c r="N252" s="223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211</v>
      </c>
      <c r="AU252" s="18" t="s">
        <v>120</v>
      </c>
    </row>
    <row r="253" s="13" customFormat="1">
      <c r="A253" s="13"/>
      <c r="B253" s="224"/>
      <c r="C253" s="225"/>
      <c r="D253" s="226" t="s">
        <v>222</v>
      </c>
      <c r="E253" s="227" t="s">
        <v>19</v>
      </c>
      <c r="F253" s="228" t="s">
        <v>145</v>
      </c>
      <c r="G253" s="225"/>
      <c r="H253" s="229">
        <v>1.21</v>
      </c>
      <c r="I253" s="230"/>
      <c r="J253" s="225"/>
      <c r="K253" s="225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222</v>
      </c>
      <c r="AU253" s="235" t="s">
        <v>120</v>
      </c>
      <c r="AV253" s="13" t="s">
        <v>120</v>
      </c>
      <c r="AW253" s="13" t="s">
        <v>37</v>
      </c>
      <c r="AX253" s="13" t="s">
        <v>76</v>
      </c>
      <c r="AY253" s="235" t="s">
        <v>203</v>
      </c>
    </row>
    <row r="254" s="13" customFormat="1">
      <c r="A254" s="13"/>
      <c r="B254" s="224"/>
      <c r="C254" s="225"/>
      <c r="D254" s="226" t="s">
        <v>222</v>
      </c>
      <c r="E254" s="227" t="s">
        <v>19</v>
      </c>
      <c r="F254" s="228" t="s">
        <v>148</v>
      </c>
      <c r="G254" s="225"/>
      <c r="H254" s="229">
        <v>4.46</v>
      </c>
      <c r="I254" s="230"/>
      <c r="J254" s="225"/>
      <c r="K254" s="225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222</v>
      </c>
      <c r="AU254" s="235" t="s">
        <v>120</v>
      </c>
      <c r="AV254" s="13" t="s">
        <v>120</v>
      </c>
      <c r="AW254" s="13" t="s">
        <v>37</v>
      </c>
      <c r="AX254" s="13" t="s">
        <v>76</v>
      </c>
      <c r="AY254" s="235" t="s">
        <v>203</v>
      </c>
    </row>
    <row r="255" s="13" customFormat="1">
      <c r="A255" s="13"/>
      <c r="B255" s="224"/>
      <c r="C255" s="225"/>
      <c r="D255" s="226" t="s">
        <v>222</v>
      </c>
      <c r="E255" s="227" t="s">
        <v>151</v>
      </c>
      <c r="F255" s="228" t="s">
        <v>431</v>
      </c>
      <c r="G255" s="225"/>
      <c r="H255" s="229">
        <v>61.259999999999998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222</v>
      </c>
      <c r="AU255" s="235" t="s">
        <v>120</v>
      </c>
      <c r="AV255" s="13" t="s">
        <v>120</v>
      </c>
      <c r="AW255" s="13" t="s">
        <v>37</v>
      </c>
      <c r="AX255" s="13" t="s">
        <v>76</v>
      </c>
      <c r="AY255" s="235" t="s">
        <v>203</v>
      </c>
    </row>
    <row r="256" s="13" customFormat="1">
      <c r="A256" s="13"/>
      <c r="B256" s="224"/>
      <c r="C256" s="225"/>
      <c r="D256" s="226" t="s">
        <v>222</v>
      </c>
      <c r="E256" s="227" t="s">
        <v>19</v>
      </c>
      <c r="F256" s="228" t="s">
        <v>154</v>
      </c>
      <c r="G256" s="225"/>
      <c r="H256" s="229">
        <v>1.99</v>
      </c>
      <c r="I256" s="230"/>
      <c r="J256" s="225"/>
      <c r="K256" s="225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222</v>
      </c>
      <c r="AU256" s="235" t="s">
        <v>120</v>
      </c>
      <c r="AV256" s="13" t="s">
        <v>120</v>
      </c>
      <c r="AW256" s="13" t="s">
        <v>37</v>
      </c>
      <c r="AX256" s="13" t="s">
        <v>76</v>
      </c>
      <c r="AY256" s="235" t="s">
        <v>203</v>
      </c>
    </row>
    <row r="257" s="13" customFormat="1">
      <c r="A257" s="13"/>
      <c r="B257" s="224"/>
      <c r="C257" s="225"/>
      <c r="D257" s="226" t="s">
        <v>222</v>
      </c>
      <c r="E257" s="227" t="s">
        <v>19</v>
      </c>
      <c r="F257" s="228" t="s">
        <v>121</v>
      </c>
      <c r="G257" s="225"/>
      <c r="H257" s="229">
        <v>3.3100000000000001</v>
      </c>
      <c r="I257" s="230"/>
      <c r="J257" s="225"/>
      <c r="K257" s="225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222</v>
      </c>
      <c r="AU257" s="235" t="s">
        <v>120</v>
      </c>
      <c r="AV257" s="13" t="s">
        <v>120</v>
      </c>
      <c r="AW257" s="13" t="s">
        <v>37</v>
      </c>
      <c r="AX257" s="13" t="s">
        <v>76</v>
      </c>
      <c r="AY257" s="235" t="s">
        <v>203</v>
      </c>
    </row>
    <row r="258" s="13" customFormat="1">
      <c r="A258" s="13"/>
      <c r="B258" s="224"/>
      <c r="C258" s="225"/>
      <c r="D258" s="226" t="s">
        <v>222</v>
      </c>
      <c r="E258" s="227" t="s">
        <v>19</v>
      </c>
      <c r="F258" s="228" t="s">
        <v>125</v>
      </c>
      <c r="G258" s="225"/>
      <c r="H258" s="229">
        <v>24.100000000000001</v>
      </c>
      <c r="I258" s="230"/>
      <c r="J258" s="225"/>
      <c r="K258" s="225"/>
      <c r="L258" s="231"/>
      <c r="M258" s="232"/>
      <c r="N258" s="233"/>
      <c r="O258" s="233"/>
      <c r="P258" s="233"/>
      <c r="Q258" s="233"/>
      <c r="R258" s="233"/>
      <c r="S258" s="233"/>
      <c r="T258" s="23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5" t="s">
        <v>222</v>
      </c>
      <c r="AU258" s="235" t="s">
        <v>120</v>
      </c>
      <c r="AV258" s="13" t="s">
        <v>120</v>
      </c>
      <c r="AW258" s="13" t="s">
        <v>37</v>
      </c>
      <c r="AX258" s="13" t="s">
        <v>76</v>
      </c>
      <c r="AY258" s="235" t="s">
        <v>203</v>
      </c>
    </row>
    <row r="259" s="13" customFormat="1">
      <c r="A259" s="13"/>
      <c r="B259" s="224"/>
      <c r="C259" s="225"/>
      <c r="D259" s="226" t="s">
        <v>222</v>
      </c>
      <c r="E259" s="227" t="s">
        <v>19</v>
      </c>
      <c r="F259" s="228" t="s">
        <v>128</v>
      </c>
      <c r="G259" s="225"/>
      <c r="H259" s="229">
        <v>39.200000000000003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222</v>
      </c>
      <c r="AU259" s="235" t="s">
        <v>120</v>
      </c>
      <c r="AV259" s="13" t="s">
        <v>120</v>
      </c>
      <c r="AW259" s="13" t="s">
        <v>37</v>
      </c>
      <c r="AX259" s="13" t="s">
        <v>76</v>
      </c>
      <c r="AY259" s="235" t="s">
        <v>203</v>
      </c>
    </row>
    <row r="260" s="13" customFormat="1">
      <c r="A260" s="13"/>
      <c r="B260" s="224"/>
      <c r="C260" s="225"/>
      <c r="D260" s="226" t="s">
        <v>222</v>
      </c>
      <c r="E260" s="227" t="s">
        <v>19</v>
      </c>
      <c r="F260" s="228" t="s">
        <v>131</v>
      </c>
      <c r="G260" s="225"/>
      <c r="H260" s="229">
        <v>84.132000000000005</v>
      </c>
      <c r="I260" s="230"/>
      <c r="J260" s="225"/>
      <c r="K260" s="225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222</v>
      </c>
      <c r="AU260" s="235" t="s">
        <v>120</v>
      </c>
      <c r="AV260" s="13" t="s">
        <v>120</v>
      </c>
      <c r="AW260" s="13" t="s">
        <v>37</v>
      </c>
      <c r="AX260" s="13" t="s">
        <v>76</v>
      </c>
      <c r="AY260" s="235" t="s">
        <v>203</v>
      </c>
    </row>
    <row r="261" s="14" customFormat="1">
      <c r="A261" s="14"/>
      <c r="B261" s="236"/>
      <c r="C261" s="237"/>
      <c r="D261" s="226" t="s">
        <v>222</v>
      </c>
      <c r="E261" s="238" t="s">
        <v>19</v>
      </c>
      <c r="F261" s="239" t="s">
        <v>225</v>
      </c>
      <c r="G261" s="237"/>
      <c r="H261" s="240">
        <v>219.66200000000001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6" t="s">
        <v>222</v>
      </c>
      <c r="AU261" s="246" t="s">
        <v>120</v>
      </c>
      <c r="AV261" s="14" t="s">
        <v>209</v>
      </c>
      <c r="AW261" s="14" t="s">
        <v>37</v>
      </c>
      <c r="AX261" s="14" t="s">
        <v>84</v>
      </c>
      <c r="AY261" s="246" t="s">
        <v>203</v>
      </c>
    </row>
    <row r="262" s="2" customFormat="1" ht="44.25" customHeight="1">
      <c r="A262" s="39"/>
      <c r="B262" s="40"/>
      <c r="C262" s="206" t="s">
        <v>432</v>
      </c>
      <c r="D262" s="206" t="s">
        <v>205</v>
      </c>
      <c r="E262" s="207" t="s">
        <v>433</v>
      </c>
      <c r="F262" s="208" t="s">
        <v>434</v>
      </c>
      <c r="G262" s="209" t="s">
        <v>118</v>
      </c>
      <c r="H262" s="210">
        <v>195.90000000000001</v>
      </c>
      <c r="I262" s="211"/>
      <c r="J262" s="212">
        <f>ROUND(I262*H262,2)</f>
        <v>0</v>
      </c>
      <c r="K262" s="208" t="s">
        <v>208</v>
      </c>
      <c r="L262" s="45"/>
      <c r="M262" s="213" t="s">
        <v>19</v>
      </c>
      <c r="N262" s="214" t="s">
        <v>48</v>
      </c>
      <c r="O262" s="85"/>
      <c r="P262" s="215">
        <f>O262*H262</f>
        <v>0</v>
      </c>
      <c r="Q262" s="215">
        <v>0</v>
      </c>
      <c r="R262" s="215">
        <f>Q262*H262</f>
        <v>0</v>
      </c>
      <c r="S262" s="215">
        <v>0.045999999999999999</v>
      </c>
      <c r="T262" s="216">
        <f>S262*H262</f>
        <v>9.0114000000000001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7" t="s">
        <v>209</v>
      </c>
      <c r="AT262" s="217" t="s">
        <v>205</v>
      </c>
      <c r="AU262" s="217" t="s">
        <v>120</v>
      </c>
      <c r="AY262" s="18" t="s">
        <v>203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8" t="s">
        <v>120</v>
      </c>
      <c r="BK262" s="218">
        <f>ROUND(I262*H262,2)</f>
        <v>0</v>
      </c>
      <c r="BL262" s="18" t="s">
        <v>209</v>
      </c>
      <c r="BM262" s="217" t="s">
        <v>435</v>
      </c>
    </row>
    <row r="263" s="2" customFormat="1">
      <c r="A263" s="39"/>
      <c r="B263" s="40"/>
      <c r="C263" s="41"/>
      <c r="D263" s="219" t="s">
        <v>211</v>
      </c>
      <c r="E263" s="41"/>
      <c r="F263" s="220" t="s">
        <v>436</v>
      </c>
      <c r="G263" s="41"/>
      <c r="H263" s="41"/>
      <c r="I263" s="221"/>
      <c r="J263" s="41"/>
      <c r="K263" s="41"/>
      <c r="L263" s="45"/>
      <c r="M263" s="222"/>
      <c r="N263" s="223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211</v>
      </c>
      <c r="AU263" s="18" t="s">
        <v>120</v>
      </c>
    </row>
    <row r="264" s="13" customFormat="1">
      <c r="A264" s="13"/>
      <c r="B264" s="224"/>
      <c r="C264" s="225"/>
      <c r="D264" s="226" t="s">
        <v>222</v>
      </c>
      <c r="E264" s="227" t="s">
        <v>19</v>
      </c>
      <c r="F264" s="228" t="s">
        <v>437</v>
      </c>
      <c r="G264" s="225"/>
      <c r="H264" s="229">
        <v>195.90000000000001</v>
      </c>
      <c r="I264" s="230"/>
      <c r="J264" s="225"/>
      <c r="K264" s="225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222</v>
      </c>
      <c r="AU264" s="235" t="s">
        <v>120</v>
      </c>
      <c r="AV264" s="13" t="s">
        <v>120</v>
      </c>
      <c r="AW264" s="13" t="s">
        <v>37</v>
      </c>
      <c r="AX264" s="13" t="s">
        <v>84</v>
      </c>
      <c r="AY264" s="235" t="s">
        <v>203</v>
      </c>
    </row>
    <row r="265" s="12" customFormat="1" ht="22.8" customHeight="1">
      <c r="A265" s="12"/>
      <c r="B265" s="190"/>
      <c r="C265" s="191"/>
      <c r="D265" s="192" t="s">
        <v>75</v>
      </c>
      <c r="E265" s="204" t="s">
        <v>438</v>
      </c>
      <c r="F265" s="204" t="s">
        <v>439</v>
      </c>
      <c r="G265" s="191"/>
      <c r="H265" s="191"/>
      <c r="I265" s="194"/>
      <c r="J265" s="205">
        <f>BK265</f>
        <v>0</v>
      </c>
      <c r="K265" s="191"/>
      <c r="L265" s="196"/>
      <c r="M265" s="197"/>
      <c r="N265" s="198"/>
      <c r="O265" s="198"/>
      <c r="P265" s="199">
        <f>SUM(P266:P294)</f>
        <v>0</v>
      </c>
      <c r="Q265" s="198"/>
      <c r="R265" s="199">
        <f>SUM(R266:R294)</f>
        <v>0</v>
      </c>
      <c r="S265" s="198"/>
      <c r="T265" s="200">
        <f>SUM(T266:T294)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1" t="s">
        <v>84</v>
      </c>
      <c r="AT265" s="202" t="s">
        <v>75</v>
      </c>
      <c r="AU265" s="202" t="s">
        <v>84</v>
      </c>
      <c r="AY265" s="201" t="s">
        <v>203</v>
      </c>
      <c r="BK265" s="203">
        <f>SUM(BK266:BK294)</f>
        <v>0</v>
      </c>
    </row>
    <row r="266" s="2" customFormat="1" ht="44.25" customHeight="1">
      <c r="A266" s="39"/>
      <c r="B266" s="40"/>
      <c r="C266" s="206" t="s">
        <v>440</v>
      </c>
      <c r="D266" s="206" t="s">
        <v>205</v>
      </c>
      <c r="E266" s="207" t="s">
        <v>441</v>
      </c>
      <c r="F266" s="208" t="s">
        <v>442</v>
      </c>
      <c r="G266" s="209" t="s">
        <v>443</v>
      </c>
      <c r="H266" s="210">
        <v>201.47800000000001</v>
      </c>
      <c r="I266" s="211"/>
      <c r="J266" s="212">
        <f>ROUND(I266*H266,2)</f>
        <v>0</v>
      </c>
      <c r="K266" s="208" t="s">
        <v>208</v>
      </c>
      <c r="L266" s="45"/>
      <c r="M266" s="213" t="s">
        <v>19</v>
      </c>
      <c r="N266" s="214" t="s">
        <v>48</v>
      </c>
      <c r="O266" s="85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7" t="s">
        <v>209</v>
      </c>
      <c r="AT266" s="217" t="s">
        <v>205</v>
      </c>
      <c r="AU266" s="217" t="s">
        <v>120</v>
      </c>
      <c r="AY266" s="18" t="s">
        <v>203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8" t="s">
        <v>120</v>
      </c>
      <c r="BK266" s="218">
        <f>ROUND(I266*H266,2)</f>
        <v>0</v>
      </c>
      <c r="BL266" s="18" t="s">
        <v>209</v>
      </c>
      <c r="BM266" s="217" t="s">
        <v>444</v>
      </c>
    </row>
    <row r="267" s="2" customFormat="1">
      <c r="A267" s="39"/>
      <c r="B267" s="40"/>
      <c r="C267" s="41"/>
      <c r="D267" s="219" t="s">
        <v>211</v>
      </c>
      <c r="E267" s="41"/>
      <c r="F267" s="220" t="s">
        <v>445</v>
      </c>
      <c r="G267" s="41"/>
      <c r="H267" s="41"/>
      <c r="I267" s="221"/>
      <c r="J267" s="41"/>
      <c r="K267" s="41"/>
      <c r="L267" s="45"/>
      <c r="M267" s="222"/>
      <c r="N267" s="223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211</v>
      </c>
      <c r="AU267" s="18" t="s">
        <v>120</v>
      </c>
    </row>
    <row r="268" s="2" customFormat="1" ht="33" customHeight="1">
      <c r="A268" s="39"/>
      <c r="B268" s="40"/>
      <c r="C268" s="206" t="s">
        <v>446</v>
      </c>
      <c r="D268" s="206" t="s">
        <v>205</v>
      </c>
      <c r="E268" s="207" t="s">
        <v>447</v>
      </c>
      <c r="F268" s="208" t="s">
        <v>448</v>
      </c>
      <c r="G268" s="209" t="s">
        <v>443</v>
      </c>
      <c r="H268" s="210">
        <v>201.47800000000001</v>
      </c>
      <c r="I268" s="211"/>
      <c r="J268" s="212">
        <f>ROUND(I268*H268,2)</f>
        <v>0</v>
      </c>
      <c r="K268" s="208" t="s">
        <v>208</v>
      </c>
      <c r="L268" s="45"/>
      <c r="M268" s="213" t="s">
        <v>19</v>
      </c>
      <c r="N268" s="214" t="s">
        <v>48</v>
      </c>
      <c r="O268" s="85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7" t="s">
        <v>209</v>
      </c>
      <c r="AT268" s="217" t="s">
        <v>205</v>
      </c>
      <c r="AU268" s="217" t="s">
        <v>120</v>
      </c>
      <c r="AY268" s="18" t="s">
        <v>203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8" t="s">
        <v>120</v>
      </c>
      <c r="BK268" s="218">
        <f>ROUND(I268*H268,2)</f>
        <v>0</v>
      </c>
      <c r="BL268" s="18" t="s">
        <v>209</v>
      </c>
      <c r="BM268" s="217" t="s">
        <v>449</v>
      </c>
    </row>
    <row r="269" s="2" customFormat="1">
      <c r="A269" s="39"/>
      <c r="B269" s="40"/>
      <c r="C269" s="41"/>
      <c r="D269" s="219" t="s">
        <v>211</v>
      </c>
      <c r="E269" s="41"/>
      <c r="F269" s="220" t="s">
        <v>450</v>
      </c>
      <c r="G269" s="41"/>
      <c r="H269" s="41"/>
      <c r="I269" s="221"/>
      <c r="J269" s="41"/>
      <c r="K269" s="41"/>
      <c r="L269" s="45"/>
      <c r="M269" s="222"/>
      <c r="N269" s="223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211</v>
      </c>
      <c r="AU269" s="18" t="s">
        <v>120</v>
      </c>
    </row>
    <row r="270" s="2" customFormat="1" ht="44.25" customHeight="1">
      <c r="A270" s="39"/>
      <c r="B270" s="40"/>
      <c r="C270" s="206" t="s">
        <v>451</v>
      </c>
      <c r="D270" s="206" t="s">
        <v>205</v>
      </c>
      <c r="E270" s="207" t="s">
        <v>452</v>
      </c>
      <c r="F270" s="208" t="s">
        <v>453</v>
      </c>
      <c r="G270" s="209" t="s">
        <v>443</v>
      </c>
      <c r="H270" s="210">
        <v>2014.78</v>
      </c>
      <c r="I270" s="211"/>
      <c r="J270" s="212">
        <f>ROUND(I270*H270,2)</f>
        <v>0</v>
      </c>
      <c r="K270" s="208" t="s">
        <v>208</v>
      </c>
      <c r="L270" s="45"/>
      <c r="M270" s="213" t="s">
        <v>19</v>
      </c>
      <c r="N270" s="214" t="s">
        <v>48</v>
      </c>
      <c r="O270" s="85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7" t="s">
        <v>209</v>
      </c>
      <c r="AT270" s="217" t="s">
        <v>205</v>
      </c>
      <c r="AU270" s="217" t="s">
        <v>120</v>
      </c>
      <c r="AY270" s="18" t="s">
        <v>203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8" t="s">
        <v>120</v>
      </c>
      <c r="BK270" s="218">
        <f>ROUND(I270*H270,2)</f>
        <v>0</v>
      </c>
      <c r="BL270" s="18" t="s">
        <v>209</v>
      </c>
      <c r="BM270" s="217" t="s">
        <v>454</v>
      </c>
    </row>
    <row r="271" s="2" customFormat="1">
      <c r="A271" s="39"/>
      <c r="B271" s="40"/>
      <c r="C271" s="41"/>
      <c r="D271" s="219" t="s">
        <v>211</v>
      </c>
      <c r="E271" s="41"/>
      <c r="F271" s="220" t="s">
        <v>455</v>
      </c>
      <c r="G271" s="41"/>
      <c r="H271" s="41"/>
      <c r="I271" s="221"/>
      <c r="J271" s="41"/>
      <c r="K271" s="41"/>
      <c r="L271" s="45"/>
      <c r="M271" s="222"/>
      <c r="N271" s="223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211</v>
      </c>
      <c r="AU271" s="18" t="s">
        <v>120</v>
      </c>
    </row>
    <row r="272" s="13" customFormat="1">
      <c r="A272" s="13"/>
      <c r="B272" s="224"/>
      <c r="C272" s="225"/>
      <c r="D272" s="226" t="s">
        <v>222</v>
      </c>
      <c r="E272" s="225"/>
      <c r="F272" s="228" t="s">
        <v>456</v>
      </c>
      <c r="G272" s="225"/>
      <c r="H272" s="229">
        <v>2014.78</v>
      </c>
      <c r="I272" s="230"/>
      <c r="J272" s="225"/>
      <c r="K272" s="225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222</v>
      </c>
      <c r="AU272" s="235" t="s">
        <v>120</v>
      </c>
      <c r="AV272" s="13" t="s">
        <v>120</v>
      </c>
      <c r="AW272" s="13" t="s">
        <v>4</v>
      </c>
      <c r="AX272" s="13" t="s">
        <v>84</v>
      </c>
      <c r="AY272" s="235" t="s">
        <v>203</v>
      </c>
    </row>
    <row r="273" s="2" customFormat="1" ht="55.5" customHeight="1">
      <c r="A273" s="39"/>
      <c r="B273" s="40"/>
      <c r="C273" s="206" t="s">
        <v>457</v>
      </c>
      <c r="D273" s="206" t="s">
        <v>205</v>
      </c>
      <c r="E273" s="207" t="s">
        <v>458</v>
      </c>
      <c r="F273" s="208" t="s">
        <v>459</v>
      </c>
      <c r="G273" s="209" t="s">
        <v>443</v>
      </c>
      <c r="H273" s="210">
        <v>169.24199999999999</v>
      </c>
      <c r="I273" s="211"/>
      <c r="J273" s="212">
        <f>ROUND(I273*H273,2)</f>
        <v>0</v>
      </c>
      <c r="K273" s="208" t="s">
        <v>208</v>
      </c>
      <c r="L273" s="45"/>
      <c r="M273" s="213" t="s">
        <v>19</v>
      </c>
      <c r="N273" s="214" t="s">
        <v>48</v>
      </c>
      <c r="O273" s="85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7" t="s">
        <v>209</v>
      </c>
      <c r="AT273" s="217" t="s">
        <v>205</v>
      </c>
      <c r="AU273" s="217" t="s">
        <v>120</v>
      </c>
      <c r="AY273" s="18" t="s">
        <v>203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8" t="s">
        <v>120</v>
      </c>
      <c r="BK273" s="218">
        <f>ROUND(I273*H273,2)</f>
        <v>0</v>
      </c>
      <c r="BL273" s="18" t="s">
        <v>209</v>
      </c>
      <c r="BM273" s="217" t="s">
        <v>460</v>
      </c>
    </row>
    <row r="274" s="2" customFormat="1">
      <c r="A274" s="39"/>
      <c r="B274" s="40"/>
      <c r="C274" s="41"/>
      <c r="D274" s="219" t="s">
        <v>211</v>
      </c>
      <c r="E274" s="41"/>
      <c r="F274" s="220" t="s">
        <v>461</v>
      </c>
      <c r="G274" s="41"/>
      <c r="H274" s="41"/>
      <c r="I274" s="221"/>
      <c r="J274" s="41"/>
      <c r="K274" s="41"/>
      <c r="L274" s="45"/>
      <c r="M274" s="222"/>
      <c r="N274" s="223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211</v>
      </c>
      <c r="AU274" s="18" t="s">
        <v>120</v>
      </c>
    </row>
    <row r="275" s="13" customFormat="1">
      <c r="A275" s="13"/>
      <c r="B275" s="224"/>
      <c r="C275" s="225"/>
      <c r="D275" s="226" t="s">
        <v>222</v>
      </c>
      <c r="E275" s="225"/>
      <c r="F275" s="228" t="s">
        <v>462</v>
      </c>
      <c r="G275" s="225"/>
      <c r="H275" s="229">
        <v>169.24199999999999</v>
      </c>
      <c r="I275" s="230"/>
      <c r="J275" s="225"/>
      <c r="K275" s="225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222</v>
      </c>
      <c r="AU275" s="235" t="s">
        <v>120</v>
      </c>
      <c r="AV275" s="13" t="s">
        <v>120</v>
      </c>
      <c r="AW275" s="13" t="s">
        <v>4</v>
      </c>
      <c r="AX275" s="13" t="s">
        <v>84</v>
      </c>
      <c r="AY275" s="235" t="s">
        <v>203</v>
      </c>
    </row>
    <row r="276" s="2" customFormat="1" ht="37.8" customHeight="1">
      <c r="A276" s="39"/>
      <c r="B276" s="40"/>
      <c r="C276" s="206" t="s">
        <v>463</v>
      </c>
      <c r="D276" s="206" t="s">
        <v>205</v>
      </c>
      <c r="E276" s="207" t="s">
        <v>464</v>
      </c>
      <c r="F276" s="208" t="s">
        <v>465</v>
      </c>
      <c r="G276" s="209" t="s">
        <v>443</v>
      </c>
      <c r="H276" s="210">
        <v>18.132999999999999</v>
      </c>
      <c r="I276" s="211"/>
      <c r="J276" s="212">
        <f>ROUND(I276*H276,2)</f>
        <v>0</v>
      </c>
      <c r="K276" s="208" t="s">
        <v>208</v>
      </c>
      <c r="L276" s="45"/>
      <c r="M276" s="213" t="s">
        <v>19</v>
      </c>
      <c r="N276" s="214" t="s">
        <v>48</v>
      </c>
      <c r="O276" s="85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7" t="s">
        <v>209</v>
      </c>
      <c r="AT276" s="217" t="s">
        <v>205</v>
      </c>
      <c r="AU276" s="217" t="s">
        <v>120</v>
      </c>
      <c r="AY276" s="18" t="s">
        <v>203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8" t="s">
        <v>120</v>
      </c>
      <c r="BK276" s="218">
        <f>ROUND(I276*H276,2)</f>
        <v>0</v>
      </c>
      <c r="BL276" s="18" t="s">
        <v>209</v>
      </c>
      <c r="BM276" s="217" t="s">
        <v>466</v>
      </c>
    </row>
    <row r="277" s="2" customFormat="1">
      <c r="A277" s="39"/>
      <c r="B277" s="40"/>
      <c r="C277" s="41"/>
      <c r="D277" s="219" t="s">
        <v>211</v>
      </c>
      <c r="E277" s="41"/>
      <c r="F277" s="220" t="s">
        <v>467</v>
      </c>
      <c r="G277" s="41"/>
      <c r="H277" s="41"/>
      <c r="I277" s="221"/>
      <c r="J277" s="41"/>
      <c r="K277" s="41"/>
      <c r="L277" s="45"/>
      <c r="M277" s="222"/>
      <c r="N277" s="223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211</v>
      </c>
      <c r="AU277" s="18" t="s">
        <v>120</v>
      </c>
    </row>
    <row r="278" s="13" customFormat="1">
      <c r="A278" s="13"/>
      <c r="B278" s="224"/>
      <c r="C278" s="225"/>
      <c r="D278" s="226" t="s">
        <v>222</v>
      </c>
      <c r="E278" s="225"/>
      <c r="F278" s="228" t="s">
        <v>468</v>
      </c>
      <c r="G278" s="225"/>
      <c r="H278" s="229">
        <v>18.132999999999999</v>
      </c>
      <c r="I278" s="230"/>
      <c r="J278" s="225"/>
      <c r="K278" s="225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222</v>
      </c>
      <c r="AU278" s="235" t="s">
        <v>120</v>
      </c>
      <c r="AV278" s="13" t="s">
        <v>120</v>
      </c>
      <c r="AW278" s="13" t="s">
        <v>4</v>
      </c>
      <c r="AX278" s="13" t="s">
        <v>84</v>
      </c>
      <c r="AY278" s="235" t="s">
        <v>203</v>
      </c>
    </row>
    <row r="279" s="2" customFormat="1" ht="44.25" customHeight="1">
      <c r="A279" s="39"/>
      <c r="B279" s="40"/>
      <c r="C279" s="206" t="s">
        <v>469</v>
      </c>
      <c r="D279" s="206" t="s">
        <v>205</v>
      </c>
      <c r="E279" s="207" t="s">
        <v>470</v>
      </c>
      <c r="F279" s="208" t="s">
        <v>471</v>
      </c>
      <c r="G279" s="209" t="s">
        <v>443</v>
      </c>
      <c r="H279" s="210">
        <v>2.0150000000000001</v>
      </c>
      <c r="I279" s="211"/>
      <c r="J279" s="212">
        <f>ROUND(I279*H279,2)</f>
        <v>0</v>
      </c>
      <c r="K279" s="208" t="s">
        <v>208</v>
      </c>
      <c r="L279" s="45"/>
      <c r="M279" s="213" t="s">
        <v>19</v>
      </c>
      <c r="N279" s="214" t="s">
        <v>48</v>
      </c>
      <c r="O279" s="85"/>
      <c r="P279" s="215">
        <f>O279*H279</f>
        <v>0</v>
      </c>
      <c r="Q279" s="215">
        <v>0</v>
      </c>
      <c r="R279" s="215">
        <f>Q279*H279</f>
        <v>0</v>
      </c>
      <c r="S279" s="215">
        <v>0</v>
      </c>
      <c r="T279" s="216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7" t="s">
        <v>209</v>
      </c>
      <c r="AT279" s="217" t="s">
        <v>205</v>
      </c>
      <c r="AU279" s="217" t="s">
        <v>120</v>
      </c>
      <c r="AY279" s="18" t="s">
        <v>203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8" t="s">
        <v>120</v>
      </c>
      <c r="BK279" s="218">
        <f>ROUND(I279*H279,2)</f>
        <v>0</v>
      </c>
      <c r="BL279" s="18" t="s">
        <v>209</v>
      </c>
      <c r="BM279" s="217" t="s">
        <v>472</v>
      </c>
    </row>
    <row r="280" s="2" customFormat="1">
      <c r="A280" s="39"/>
      <c r="B280" s="40"/>
      <c r="C280" s="41"/>
      <c r="D280" s="219" t="s">
        <v>211</v>
      </c>
      <c r="E280" s="41"/>
      <c r="F280" s="220" t="s">
        <v>473</v>
      </c>
      <c r="G280" s="41"/>
      <c r="H280" s="41"/>
      <c r="I280" s="221"/>
      <c r="J280" s="41"/>
      <c r="K280" s="41"/>
      <c r="L280" s="45"/>
      <c r="M280" s="222"/>
      <c r="N280" s="223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211</v>
      </c>
      <c r="AU280" s="18" t="s">
        <v>120</v>
      </c>
    </row>
    <row r="281" s="13" customFormat="1">
      <c r="A281" s="13"/>
      <c r="B281" s="224"/>
      <c r="C281" s="225"/>
      <c r="D281" s="226" t="s">
        <v>222</v>
      </c>
      <c r="E281" s="225"/>
      <c r="F281" s="228" t="s">
        <v>474</v>
      </c>
      <c r="G281" s="225"/>
      <c r="H281" s="229">
        <v>2.0150000000000001</v>
      </c>
      <c r="I281" s="230"/>
      <c r="J281" s="225"/>
      <c r="K281" s="225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222</v>
      </c>
      <c r="AU281" s="235" t="s">
        <v>120</v>
      </c>
      <c r="AV281" s="13" t="s">
        <v>120</v>
      </c>
      <c r="AW281" s="13" t="s">
        <v>4</v>
      </c>
      <c r="AX281" s="13" t="s">
        <v>84</v>
      </c>
      <c r="AY281" s="235" t="s">
        <v>203</v>
      </c>
    </row>
    <row r="282" s="2" customFormat="1" ht="49.05" customHeight="1">
      <c r="A282" s="39"/>
      <c r="B282" s="40"/>
      <c r="C282" s="206" t="s">
        <v>475</v>
      </c>
      <c r="D282" s="206" t="s">
        <v>205</v>
      </c>
      <c r="E282" s="207" t="s">
        <v>476</v>
      </c>
      <c r="F282" s="208" t="s">
        <v>477</v>
      </c>
      <c r="G282" s="209" t="s">
        <v>443</v>
      </c>
      <c r="H282" s="210">
        <v>12.089</v>
      </c>
      <c r="I282" s="211"/>
      <c r="J282" s="212">
        <f>ROUND(I282*H282,2)</f>
        <v>0</v>
      </c>
      <c r="K282" s="208" t="s">
        <v>208</v>
      </c>
      <c r="L282" s="45"/>
      <c r="M282" s="213" t="s">
        <v>19</v>
      </c>
      <c r="N282" s="214" t="s">
        <v>48</v>
      </c>
      <c r="O282" s="85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7" t="s">
        <v>209</v>
      </c>
      <c r="AT282" s="217" t="s">
        <v>205</v>
      </c>
      <c r="AU282" s="217" t="s">
        <v>120</v>
      </c>
      <c r="AY282" s="18" t="s">
        <v>203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8" t="s">
        <v>120</v>
      </c>
      <c r="BK282" s="218">
        <f>ROUND(I282*H282,2)</f>
        <v>0</v>
      </c>
      <c r="BL282" s="18" t="s">
        <v>209</v>
      </c>
      <c r="BM282" s="217" t="s">
        <v>478</v>
      </c>
    </row>
    <row r="283" s="2" customFormat="1">
      <c r="A283" s="39"/>
      <c r="B283" s="40"/>
      <c r="C283" s="41"/>
      <c r="D283" s="219" t="s">
        <v>211</v>
      </c>
      <c r="E283" s="41"/>
      <c r="F283" s="220" t="s">
        <v>479</v>
      </c>
      <c r="G283" s="41"/>
      <c r="H283" s="41"/>
      <c r="I283" s="221"/>
      <c r="J283" s="41"/>
      <c r="K283" s="41"/>
      <c r="L283" s="45"/>
      <c r="M283" s="222"/>
      <c r="N283" s="223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211</v>
      </c>
      <c r="AU283" s="18" t="s">
        <v>120</v>
      </c>
    </row>
    <row r="284" s="13" customFormat="1">
      <c r="A284" s="13"/>
      <c r="B284" s="224"/>
      <c r="C284" s="225"/>
      <c r="D284" s="226" t="s">
        <v>222</v>
      </c>
      <c r="E284" s="225"/>
      <c r="F284" s="228" t="s">
        <v>480</v>
      </c>
      <c r="G284" s="225"/>
      <c r="H284" s="229">
        <v>12.089</v>
      </c>
      <c r="I284" s="230"/>
      <c r="J284" s="225"/>
      <c r="K284" s="225"/>
      <c r="L284" s="231"/>
      <c r="M284" s="232"/>
      <c r="N284" s="233"/>
      <c r="O284" s="233"/>
      <c r="P284" s="233"/>
      <c r="Q284" s="233"/>
      <c r="R284" s="233"/>
      <c r="S284" s="233"/>
      <c r="T284" s="23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5" t="s">
        <v>222</v>
      </c>
      <c r="AU284" s="235" t="s">
        <v>120</v>
      </c>
      <c r="AV284" s="13" t="s">
        <v>120</v>
      </c>
      <c r="AW284" s="13" t="s">
        <v>4</v>
      </c>
      <c r="AX284" s="13" t="s">
        <v>84</v>
      </c>
      <c r="AY284" s="235" t="s">
        <v>203</v>
      </c>
    </row>
    <row r="285" s="2" customFormat="1" ht="37.8" customHeight="1">
      <c r="A285" s="39"/>
      <c r="B285" s="40"/>
      <c r="C285" s="206" t="s">
        <v>481</v>
      </c>
      <c r="D285" s="206" t="s">
        <v>205</v>
      </c>
      <c r="E285" s="207" t="s">
        <v>482</v>
      </c>
      <c r="F285" s="208" t="s">
        <v>483</v>
      </c>
      <c r="G285" s="209" t="s">
        <v>443</v>
      </c>
      <c r="H285" s="210">
        <v>3.3769999999999998</v>
      </c>
      <c r="I285" s="211"/>
      <c r="J285" s="212">
        <f>ROUND(I285*H285,2)</f>
        <v>0</v>
      </c>
      <c r="K285" s="208" t="s">
        <v>208</v>
      </c>
      <c r="L285" s="45"/>
      <c r="M285" s="213" t="s">
        <v>19</v>
      </c>
      <c r="N285" s="214" t="s">
        <v>48</v>
      </c>
      <c r="O285" s="85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7" t="s">
        <v>209</v>
      </c>
      <c r="AT285" s="217" t="s">
        <v>205</v>
      </c>
      <c r="AU285" s="217" t="s">
        <v>120</v>
      </c>
      <c r="AY285" s="18" t="s">
        <v>203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8" t="s">
        <v>120</v>
      </c>
      <c r="BK285" s="218">
        <f>ROUND(I285*H285,2)</f>
        <v>0</v>
      </c>
      <c r="BL285" s="18" t="s">
        <v>209</v>
      </c>
      <c r="BM285" s="217" t="s">
        <v>484</v>
      </c>
    </row>
    <row r="286" s="2" customFormat="1">
      <c r="A286" s="39"/>
      <c r="B286" s="40"/>
      <c r="C286" s="41"/>
      <c r="D286" s="219" t="s">
        <v>211</v>
      </c>
      <c r="E286" s="41"/>
      <c r="F286" s="220" t="s">
        <v>485</v>
      </c>
      <c r="G286" s="41"/>
      <c r="H286" s="41"/>
      <c r="I286" s="221"/>
      <c r="J286" s="41"/>
      <c r="K286" s="41"/>
      <c r="L286" s="45"/>
      <c r="M286" s="222"/>
      <c r="N286" s="223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211</v>
      </c>
      <c r="AU286" s="18" t="s">
        <v>120</v>
      </c>
    </row>
    <row r="287" s="13" customFormat="1">
      <c r="A287" s="13"/>
      <c r="B287" s="224"/>
      <c r="C287" s="225"/>
      <c r="D287" s="226" t="s">
        <v>222</v>
      </c>
      <c r="E287" s="227" t="s">
        <v>19</v>
      </c>
      <c r="F287" s="228" t="s">
        <v>486</v>
      </c>
      <c r="G287" s="225"/>
      <c r="H287" s="229">
        <v>3.3769999999999998</v>
      </c>
      <c r="I287" s="230"/>
      <c r="J287" s="225"/>
      <c r="K287" s="225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222</v>
      </c>
      <c r="AU287" s="235" t="s">
        <v>120</v>
      </c>
      <c r="AV287" s="13" t="s">
        <v>120</v>
      </c>
      <c r="AW287" s="13" t="s">
        <v>37</v>
      </c>
      <c r="AX287" s="13" t="s">
        <v>84</v>
      </c>
      <c r="AY287" s="235" t="s">
        <v>203</v>
      </c>
    </row>
    <row r="288" s="2" customFormat="1" ht="49.05" customHeight="1">
      <c r="A288" s="39"/>
      <c r="B288" s="40"/>
      <c r="C288" s="206" t="s">
        <v>487</v>
      </c>
      <c r="D288" s="206" t="s">
        <v>205</v>
      </c>
      <c r="E288" s="207" t="s">
        <v>488</v>
      </c>
      <c r="F288" s="208" t="s">
        <v>489</v>
      </c>
      <c r="G288" s="209" t="s">
        <v>443</v>
      </c>
      <c r="H288" s="210">
        <v>135.08000000000001</v>
      </c>
      <c r="I288" s="211"/>
      <c r="J288" s="212">
        <f>ROUND(I288*H288,2)</f>
        <v>0</v>
      </c>
      <c r="K288" s="208" t="s">
        <v>208</v>
      </c>
      <c r="L288" s="45"/>
      <c r="M288" s="213" t="s">
        <v>19</v>
      </c>
      <c r="N288" s="214" t="s">
        <v>48</v>
      </c>
      <c r="O288" s="85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7" t="s">
        <v>209</v>
      </c>
      <c r="AT288" s="217" t="s">
        <v>205</v>
      </c>
      <c r="AU288" s="217" t="s">
        <v>120</v>
      </c>
      <c r="AY288" s="18" t="s">
        <v>203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8" t="s">
        <v>120</v>
      </c>
      <c r="BK288" s="218">
        <f>ROUND(I288*H288,2)</f>
        <v>0</v>
      </c>
      <c r="BL288" s="18" t="s">
        <v>209</v>
      </c>
      <c r="BM288" s="217" t="s">
        <v>490</v>
      </c>
    </row>
    <row r="289" s="2" customFormat="1">
      <c r="A289" s="39"/>
      <c r="B289" s="40"/>
      <c r="C289" s="41"/>
      <c r="D289" s="219" t="s">
        <v>211</v>
      </c>
      <c r="E289" s="41"/>
      <c r="F289" s="220" t="s">
        <v>491</v>
      </c>
      <c r="G289" s="41"/>
      <c r="H289" s="41"/>
      <c r="I289" s="221"/>
      <c r="J289" s="41"/>
      <c r="K289" s="41"/>
      <c r="L289" s="45"/>
      <c r="M289" s="222"/>
      <c r="N289" s="223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211</v>
      </c>
      <c r="AU289" s="18" t="s">
        <v>120</v>
      </c>
    </row>
    <row r="290" s="13" customFormat="1">
      <c r="A290" s="13"/>
      <c r="B290" s="224"/>
      <c r="C290" s="225"/>
      <c r="D290" s="226" t="s">
        <v>222</v>
      </c>
      <c r="E290" s="225"/>
      <c r="F290" s="228" t="s">
        <v>492</v>
      </c>
      <c r="G290" s="225"/>
      <c r="H290" s="229">
        <v>135.08000000000001</v>
      </c>
      <c r="I290" s="230"/>
      <c r="J290" s="225"/>
      <c r="K290" s="225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222</v>
      </c>
      <c r="AU290" s="235" t="s">
        <v>120</v>
      </c>
      <c r="AV290" s="13" t="s">
        <v>120</v>
      </c>
      <c r="AW290" s="13" t="s">
        <v>4</v>
      </c>
      <c r="AX290" s="13" t="s">
        <v>84</v>
      </c>
      <c r="AY290" s="235" t="s">
        <v>203</v>
      </c>
    </row>
    <row r="291" s="2" customFormat="1" ht="24.15" customHeight="1">
      <c r="A291" s="39"/>
      <c r="B291" s="40"/>
      <c r="C291" s="206" t="s">
        <v>493</v>
      </c>
      <c r="D291" s="206" t="s">
        <v>205</v>
      </c>
      <c r="E291" s="207" t="s">
        <v>494</v>
      </c>
      <c r="F291" s="208" t="s">
        <v>495</v>
      </c>
      <c r="G291" s="209" t="s">
        <v>443</v>
      </c>
      <c r="H291" s="210">
        <v>3.3769999999999998</v>
      </c>
      <c r="I291" s="211"/>
      <c r="J291" s="212">
        <f>ROUND(I291*H291,2)</f>
        <v>0</v>
      </c>
      <c r="K291" s="208" t="s">
        <v>208</v>
      </c>
      <c r="L291" s="45"/>
      <c r="M291" s="213" t="s">
        <v>19</v>
      </c>
      <c r="N291" s="214" t="s">
        <v>48</v>
      </c>
      <c r="O291" s="85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7" t="s">
        <v>209</v>
      </c>
      <c r="AT291" s="217" t="s">
        <v>205</v>
      </c>
      <c r="AU291" s="217" t="s">
        <v>120</v>
      </c>
      <c r="AY291" s="18" t="s">
        <v>203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8" t="s">
        <v>120</v>
      </c>
      <c r="BK291" s="218">
        <f>ROUND(I291*H291,2)</f>
        <v>0</v>
      </c>
      <c r="BL291" s="18" t="s">
        <v>209</v>
      </c>
      <c r="BM291" s="217" t="s">
        <v>496</v>
      </c>
    </row>
    <row r="292" s="2" customFormat="1">
      <c r="A292" s="39"/>
      <c r="B292" s="40"/>
      <c r="C292" s="41"/>
      <c r="D292" s="219" t="s">
        <v>211</v>
      </c>
      <c r="E292" s="41"/>
      <c r="F292" s="220" t="s">
        <v>497</v>
      </c>
      <c r="G292" s="41"/>
      <c r="H292" s="41"/>
      <c r="I292" s="221"/>
      <c r="J292" s="41"/>
      <c r="K292" s="41"/>
      <c r="L292" s="45"/>
      <c r="M292" s="222"/>
      <c r="N292" s="223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211</v>
      </c>
      <c r="AU292" s="18" t="s">
        <v>120</v>
      </c>
    </row>
    <row r="293" s="2" customFormat="1" ht="44.25" customHeight="1">
      <c r="A293" s="39"/>
      <c r="B293" s="40"/>
      <c r="C293" s="206" t="s">
        <v>498</v>
      </c>
      <c r="D293" s="206" t="s">
        <v>205</v>
      </c>
      <c r="E293" s="207" t="s">
        <v>499</v>
      </c>
      <c r="F293" s="208" t="s">
        <v>500</v>
      </c>
      <c r="G293" s="209" t="s">
        <v>443</v>
      </c>
      <c r="H293" s="210">
        <v>3.3769999999999998</v>
      </c>
      <c r="I293" s="211"/>
      <c r="J293" s="212">
        <f>ROUND(I293*H293,2)</f>
        <v>0</v>
      </c>
      <c r="K293" s="208" t="s">
        <v>208</v>
      </c>
      <c r="L293" s="45"/>
      <c r="M293" s="213" t="s">
        <v>19</v>
      </c>
      <c r="N293" s="214" t="s">
        <v>48</v>
      </c>
      <c r="O293" s="85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7" t="s">
        <v>209</v>
      </c>
      <c r="AT293" s="217" t="s">
        <v>205</v>
      </c>
      <c r="AU293" s="217" t="s">
        <v>120</v>
      </c>
      <c r="AY293" s="18" t="s">
        <v>203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8" t="s">
        <v>120</v>
      </c>
      <c r="BK293" s="218">
        <f>ROUND(I293*H293,2)</f>
        <v>0</v>
      </c>
      <c r="BL293" s="18" t="s">
        <v>209</v>
      </c>
      <c r="BM293" s="217" t="s">
        <v>501</v>
      </c>
    </row>
    <row r="294" s="2" customFormat="1">
      <c r="A294" s="39"/>
      <c r="B294" s="40"/>
      <c r="C294" s="41"/>
      <c r="D294" s="219" t="s">
        <v>211</v>
      </c>
      <c r="E294" s="41"/>
      <c r="F294" s="220" t="s">
        <v>502</v>
      </c>
      <c r="G294" s="41"/>
      <c r="H294" s="41"/>
      <c r="I294" s="221"/>
      <c r="J294" s="41"/>
      <c r="K294" s="41"/>
      <c r="L294" s="45"/>
      <c r="M294" s="222"/>
      <c r="N294" s="223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211</v>
      </c>
      <c r="AU294" s="18" t="s">
        <v>120</v>
      </c>
    </row>
    <row r="295" s="12" customFormat="1" ht="22.8" customHeight="1">
      <c r="A295" s="12"/>
      <c r="B295" s="190"/>
      <c r="C295" s="191"/>
      <c r="D295" s="192" t="s">
        <v>75</v>
      </c>
      <c r="E295" s="204" t="s">
        <v>503</v>
      </c>
      <c r="F295" s="204" t="s">
        <v>504</v>
      </c>
      <c r="G295" s="191"/>
      <c r="H295" s="191"/>
      <c r="I295" s="194"/>
      <c r="J295" s="205">
        <f>BK295</f>
        <v>0</v>
      </c>
      <c r="K295" s="191"/>
      <c r="L295" s="196"/>
      <c r="M295" s="197"/>
      <c r="N295" s="198"/>
      <c r="O295" s="198"/>
      <c r="P295" s="199">
        <f>SUM(P296:P297)</f>
        <v>0</v>
      </c>
      <c r="Q295" s="198"/>
      <c r="R295" s="199">
        <f>SUM(R296:R297)</f>
        <v>0</v>
      </c>
      <c r="S295" s="198"/>
      <c r="T295" s="200">
        <f>SUM(T296:T297)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1" t="s">
        <v>84</v>
      </c>
      <c r="AT295" s="202" t="s">
        <v>75</v>
      </c>
      <c r="AU295" s="202" t="s">
        <v>84</v>
      </c>
      <c r="AY295" s="201" t="s">
        <v>203</v>
      </c>
      <c r="BK295" s="203">
        <f>SUM(BK296:BK297)</f>
        <v>0</v>
      </c>
    </row>
    <row r="296" s="2" customFormat="1" ht="44.25" customHeight="1">
      <c r="A296" s="39"/>
      <c r="B296" s="40"/>
      <c r="C296" s="206" t="s">
        <v>505</v>
      </c>
      <c r="D296" s="206" t="s">
        <v>205</v>
      </c>
      <c r="E296" s="207" t="s">
        <v>506</v>
      </c>
      <c r="F296" s="208" t="s">
        <v>507</v>
      </c>
      <c r="G296" s="209" t="s">
        <v>443</v>
      </c>
      <c r="H296" s="210">
        <v>3.6000000000000001</v>
      </c>
      <c r="I296" s="211"/>
      <c r="J296" s="212">
        <f>ROUND(I296*H296,2)</f>
        <v>0</v>
      </c>
      <c r="K296" s="208" t="s">
        <v>208</v>
      </c>
      <c r="L296" s="45"/>
      <c r="M296" s="213" t="s">
        <v>19</v>
      </c>
      <c r="N296" s="214" t="s">
        <v>48</v>
      </c>
      <c r="O296" s="85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7" t="s">
        <v>209</v>
      </c>
      <c r="AT296" s="217" t="s">
        <v>205</v>
      </c>
      <c r="AU296" s="217" t="s">
        <v>120</v>
      </c>
      <c r="AY296" s="18" t="s">
        <v>203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8" t="s">
        <v>120</v>
      </c>
      <c r="BK296" s="218">
        <f>ROUND(I296*H296,2)</f>
        <v>0</v>
      </c>
      <c r="BL296" s="18" t="s">
        <v>209</v>
      </c>
      <c r="BM296" s="217" t="s">
        <v>508</v>
      </c>
    </row>
    <row r="297" s="2" customFormat="1">
      <c r="A297" s="39"/>
      <c r="B297" s="40"/>
      <c r="C297" s="41"/>
      <c r="D297" s="219" t="s">
        <v>211</v>
      </c>
      <c r="E297" s="41"/>
      <c r="F297" s="220" t="s">
        <v>509</v>
      </c>
      <c r="G297" s="41"/>
      <c r="H297" s="41"/>
      <c r="I297" s="221"/>
      <c r="J297" s="41"/>
      <c r="K297" s="41"/>
      <c r="L297" s="45"/>
      <c r="M297" s="222"/>
      <c r="N297" s="223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211</v>
      </c>
      <c r="AU297" s="18" t="s">
        <v>120</v>
      </c>
    </row>
    <row r="298" s="12" customFormat="1" ht="25.92" customHeight="1">
      <c r="A298" s="12"/>
      <c r="B298" s="190"/>
      <c r="C298" s="191"/>
      <c r="D298" s="192" t="s">
        <v>75</v>
      </c>
      <c r="E298" s="193" t="s">
        <v>510</v>
      </c>
      <c r="F298" s="193" t="s">
        <v>511</v>
      </c>
      <c r="G298" s="191"/>
      <c r="H298" s="191"/>
      <c r="I298" s="194"/>
      <c r="J298" s="195">
        <f>BK298</f>
        <v>0</v>
      </c>
      <c r="K298" s="191"/>
      <c r="L298" s="196"/>
      <c r="M298" s="197"/>
      <c r="N298" s="198"/>
      <c r="O298" s="198"/>
      <c r="P298" s="199">
        <f>P299+P307+P316+P351+P357+P374+P380+P399+P415+P426+P438+P454</f>
        <v>0</v>
      </c>
      <c r="Q298" s="198"/>
      <c r="R298" s="199">
        <f>R299+R307+R316+R351+R357+R374+R380+R399+R415+R426+R438+R454</f>
        <v>0.44253560000000003</v>
      </c>
      <c r="S298" s="198"/>
      <c r="T298" s="200">
        <f>T299+T307+T316+T351+T357+T374+T380+T399+T415+T426+T438+T454</f>
        <v>28.115608780000002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1" t="s">
        <v>120</v>
      </c>
      <c r="AT298" s="202" t="s">
        <v>75</v>
      </c>
      <c r="AU298" s="202" t="s">
        <v>76</v>
      </c>
      <c r="AY298" s="201" t="s">
        <v>203</v>
      </c>
      <c r="BK298" s="203">
        <f>BK299+BK307+BK316+BK351+BK357+BK374+BK380+BK399+BK415+BK426+BK438+BK454</f>
        <v>0</v>
      </c>
    </row>
    <row r="299" s="12" customFormat="1" ht="22.8" customHeight="1">
      <c r="A299" s="12"/>
      <c r="B299" s="190"/>
      <c r="C299" s="191"/>
      <c r="D299" s="192" t="s">
        <v>75</v>
      </c>
      <c r="E299" s="204" t="s">
        <v>512</v>
      </c>
      <c r="F299" s="204" t="s">
        <v>513</v>
      </c>
      <c r="G299" s="191"/>
      <c r="H299" s="191"/>
      <c r="I299" s="194"/>
      <c r="J299" s="205">
        <f>BK299</f>
        <v>0</v>
      </c>
      <c r="K299" s="191"/>
      <c r="L299" s="196"/>
      <c r="M299" s="197"/>
      <c r="N299" s="198"/>
      <c r="O299" s="198"/>
      <c r="P299" s="199">
        <f>SUM(P300:P306)</f>
        <v>0</v>
      </c>
      <c r="Q299" s="198"/>
      <c r="R299" s="199">
        <f>SUM(R300:R306)</f>
        <v>0</v>
      </c>
      <c r="S299" s="198"/>
      <c r="T299" s="200">
        <f>SUM(T300:T306)</f>
        <v>0.22050600000000004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1" t="s">
        <v>120</v>
      </c>
      <c r="AT299" s="202" t="s">
        <v>75</v>
      </c>
      <c r="AU299" s="202" t="s">
        <v>84</v>
      </c>
      <c r="AY299" s="201" t="s">
        <v>203</v>
      </c>
      <c r="BK299" s="203">
        <f>SUM(BK300:BK306)</f>
        <v>0</v>
      </c>
    </row>
    <row r="300" s="2" customFormat="1" ht="16.5" customHeight="1">
      <c r="A300" s="39"/>
      <c r="B300" s="40"/>
      <c r="C300" s="206" t="s">
        <v>514</v>
      </c>
      <c r="D300" s="206" t="s">
        <v>205</v>
      </c>
      <c r="E300" s="207" t="s">
        <v>515</v>
      </c>
      <c r="F300" s="208" t="s">
        <v>516</v>
      </c>
      <c r="G300" s="209" t="s">
        <v>118</v>
      </c>
      <c r="H300" s="210">
        <v>84.132000000000005</v>
      </c>
      <c r="I300" s="211"/>
      <c r="J300" s="212">
        <f>ROUND(I300*H300,2)</f>
        <v>0</v>
      </c>
      <c r="K300" s="208" t="s">
        <v>517</v>
      </c>
      <c r="L300" s="45"/>
      <c r="M300" s="213" t="s">
        <v>19</v>
      </c>
      <c r="N300" s="214" t="s">
        <v>48</v>
      </c>
      <c r="O300" s="85"/>
      <c r="P300" s="215">
        <f>O300*H300</f>
        <v>0</v>
      </c>
      <c r="Q300" s="215">
        <v>0</v>
      </c>
      <c r="R300" s="215">
        <f>Q300*H300</f>
        <v>0</v>
      </c>
      <c r="S300" s="215">
        <v>0.00050000000000000001</v>
      </c>
      <c r="T300" s="216">
        <f>S300*H300</f>
        <v>0.042066000000000006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7" t="s">
        <v>294</v>
      </c>
      <c r="AT300" s="217" t="s">
        <v>205</v>
      </c>
      <c r="AU300" s="217" t="s">
        <v>120</v>
      </c>
      <c r="AY300" s="18" t="s">
        <v>203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8" t="s">
        <v>120</v>
      </c>
      <c r="BK300" s="218">
        <f>ROUND(I300*H300,2)</f>
        <v>0</v>
      </c>
      <c r="BL300" s="18" t="s">
        <v>294</v>
      </c>
      <c r="BM300" s="217" t="s">
        <v>518</v>
      </c>
    </row>
    <row r="301" s="13" customFormat="1">
      <c r="A301" s="13"/>
      <c r="B301" s="224"/>
      <c r="C301" s="225"/>
      <c r="D301" s="226" t="s">
        <v>222</v>
      </c>
      <c r="E301" s="227" t="s">
        <v>19</v>
      </c>
      <c r="F301" s="228" t="s">
        <v>131</v>
      </c>
      <c r="G301" s="225"/>
      <c r="H301" s="229">
        <v>84.132000000000005</v>
      </c>
      <c r="I301" s="230"/>
      <c r="J301" s="225"/>
      <c r="K301" s="225"/>
      <c r="L301" s="231"/>
      <c r="M301" s="232"/>
      <c r="N301" s="233"/>
      <c r="O301" s="233"/>
      <c r="P301" s="233"/>
      <c r="Q301" s="233"/>
      <c r="R301" s="233"/>
      <c r="S301" s="233"/>
      <c r="T301" s="23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5" t="s">
        <v>222</v>
      </c>
      <c r="AU301" s="235" t="s">
        <v>120</v>
      </c>
      <c r="AV301" s="13" t="s">
        <v>120</v>
      </c>
      <c r="AW301" s="13" t="s">
        <v>37</v>
      </c>
      <c r="AX301" s="13" t="s">
        <v>84</v>
      </c>
      <c r="AY301" s="235" t="s">
        <v>203</v>
      </c>
    </row>
    <row r="302" s="2" customFormat="1" ht="24.15" customHeight="1">
      <c r="A302" s="39"/>
      <c r="B302" s="40"/>
      <c r="C302" s="206" t="s">
        <v>519</v>
      </c>
      <c r="D302" s="206" t="s">
        <v>205</v>
      </c>
      <c r="E302" s="207" t="s">
        <v>520</v>
      </c>
      <c r="F302" s="208" t="s">
        <v>521</v>
      </c>
      <c r="G302" s="209" t="s">
        <v>118</v>
      </c>
      <c r="H302" s="210">
        <v>44.609999999999999</v>
      </c>
      <c r="I302" s="211"/>
      <c r="J302" s="212">
        <f>ROUND(I302*H302,2)</f>
        <v>0</v>
      </c>
      <c r="K302" s="208" t="s">
        <v>522</v>
      </c>
      <c r="L302" s="45"/>
      <c r="M302" s="213" t="s">
        <v>19</v>
      </c>
      <c r="N302" s="214" t="s">
        <v>48</v>
      </c>
      <c r="O302" s="85"/>
      <c r="P302" s="215">
        <f>O302*H302</f>
        <v>0</v>
      </c>
      <c r="Q302" s="215">
        <v>0</v>
      </c>
      <c r="R302" s="215">
        <f>Q302*H302</f>
        <v>0</v>
      </c>
      <c r="S302" s="215">
        <v>0.0040000000000000001</v>
      </c>
      <c r="T302" s="216">
        <f>S302*H302</f>
        <v>0.17844000000000002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7" t="s">
        <v>294</v>
      </c>
      <c r="AT302" s="217" t="s">
        <v>205</v>
      </c>
      <c r="AU302" s="217" t="s">
        <v>120</v>
      </c>
      <c r="AY302" s="18" t="s">
        <v>203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8" t="s">
        <v>120</v>
      </c>
      <c r="BK302" s="218">
        <f>ROUND(I302*H302,2)</f>
        <v>0</v>
      </c>
      <c r="BL302" s="18" t="s">
        <v>294</v>
      </c>
      <c r="BM302" s="217" t="s">
        <v>523</v>
      </c>
    </row>
    <row r="303" s="2" customFormat="1">
      <c r="A303" s="39"/>
      <c r="B303" s="40"/>
      <c r="C303" s="41"/>
      <c r="D303" s="219" t="s">
        <v>211</v>
      </c>
      <c r="E303" s="41"/>
      <c r="F303" s="220" t="s">
        <v>524</v>
      </c>
      <c r="G303" s="41"/>
      <c r="H303" s="41"/>
      <c r="I303" s="221"/>
      <c r="J303" s="41"/>
      <c r="K303" s="41"/>
      <c r="L303" s="45"/>
      <c r="M303" s="222"/>
      <c r="N303" s="223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211</v>
      </c>
      <c r="AU303" s="18" t="s">
        <v>120</v>
      </c>
    </row>
    <row r="304" s="13" customFormat="1">
      <c r="A304" s="13"/>
      <c r="B304" s="224"/>
      <c r="C304" s="225"/>
      <c r="D304" s="226" t="s">
        <v>222</v>
      </c>
      <c r="E304" s="227" t="s">
        <v>19</v>
      </c>
      <c r="F304" s="228" t="s">
        <v>134</v>
      </c>
      <c r="G304" s="225"/>
      <c r="H304" s="229">
        <v>44.609999999999999</v>
      </c>
      <c r="I304" s="230"/>
      <c r="J304" s="225"/>
      <c r="K304" s="225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222</v>
      </c>
      <c r="AU304" s="235" t="s">
        <v>120</v>
      </c>
      <c r="AV304" s="13" t="s">
        <v>120</v>
      </c>
      <c r="AW304" s="13" t="s">
        <v>37</v>
      </c>
      <c r="AX304" s="13" t="s">
        <v>84</v>
      </c>
      <c r="AY304" s="235" t="s">
        <v>203</v>
      </c>
    </row>
    <row r="305" s="2" customFormat="1" ht="55.5" customHeight="1">
      <c r="A305" s="39"/>
      <c r="B305" s="40"/>
      <c r="C305" s="206" t="s">
        <v>525</v>
      </c>
      <c r="D305" s="206" t="s">
        <v>205</v>
      </c>
      <c r="E305" s="207" t="s">
        <v>526</v>
      </c>
      <c r="F305" s="208" t="s">
        <v>527</v>
      </c>
      <c r="G305" s="209" t="s">
        <v>528</v>
      </c>
      <c r="H305" s="258"/>
      <c r="I305" s="211"/>
      <c r="J305" s="212">
        <f>ROUND(I305*H305,2)</f>
        <v>0</v>
      </c>
      <c r="K305" s="208" t="s">
        <v>208</v>
      </c>
      <c r="L305" s="45"/>
      <c r="M305" s="213" t="s">
        <v>19</v>
      </c>
      <c r="N305" s="214" t="s">
        <v>48</v>
      </c>
      <c r="O305" s="85"/>
      <c r="P305" s="215">
        <f>O305*H305</f>
        <v>0</v>
      </c>
      <c r="Q305" s="215">
        <v>0</v>
      </c>
      <c r="R305" s="215">
        <f>Q305*H305</f>
        <v>0</v>
      </c>
      <c r="S305" s="215">
        <v>0</v>
      </c>
      <c r="T305" s="216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7" t="s">
        <v>294</v>
      </c>
      <c r="AT305" s="217" t="s">
        <v>205</v>
      </c>
      <c r="AU305" s="217" t="s">
        <v>120</v>
      </c>
      <c r="AY305" s="18" t="s">
        <v>203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8" t="s">
        <v>120</v>
      </c>
      <c r="BK305" s="218">
        <f>ROUND(I305*H305,2)</f>
        <v>0</v>
      </c>
      <c r="BL305" s="18" t="s">
        <v>294</v>
      </c>
      <c r="BM305" s="217" t="s">
        <v>529</v>
      </c>
    </row>
    <row r="306" s="2" customFormat="1">
      <c r="A306" s="39"/>
      <c r="B306" s="40"/>
      <c r="C306" s="41"/>
      <c r="D306" s="219" t="s">
        <v>211</v>
      </c>
      <c r="E306" s="41"/>
      <c r="F306" s="220" t="s">
        <v>530</v>
      </c>
      <c r="G306" s="41"/>
      <c r="H306" s="41"/>
      <c r="I306" s="221"/>
      <c r="J306" s="41"/>
      <c r="K306" s="41"/>
      <c r="L306" s="45"/>
      <c r="M306" s="222"/>
      <c r="N306" s="223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211</v>
      </c>
      <c r="AU306" s="18" t="s">
        <v>120</v>
      </c>
    </row>
    <row r="307" s="12" customFormat="1" ht="22.8" customHeight="1">
      <c r="A307" s="12"/>
      <c r="B307" s="190"/>
      <c r="C307" s="191"/>
      <c r="D307" s="192" t="s">
        <v>75</v>
      </c>
      <c r="E307" s="204" t="s">
        <v>531</v>
      </c>
      <c r="F307" s="204" t="s">
        <v>532</v>
      </c>
      <c r="G307" s="191"/>
      <c r="H307" s="191"/>
      <c r="I307" s="194"/>
      <c r="J307" s="205">
        <f>BK307</f>
        <v>0</v>
      </c>
      <c r="K307" s="191"/>
      <c r="L307" s="196"/>
      <c r="M307" s="197"/>
      <c r="N307" s="198"/>
      <c r="O307" s="198"/>
      <c r="P307" s="199">
        <f>SUM(P308:P315)</f>
        <v>0</v>
      </c>
      <c r="Q307" s="198"/>
      <c r="R307" s="199">
        <f>SUM(R308:R315)</f>
        <v>0</v>
      </c>
      <c r="S307" s="198"/>
      <c r="T307" s="200">
        <f>SUM(T308:T315)</f>
        <v>1.5483150000000001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01" t="s">
        <v>120</v>
      </c>
      <c r="AT307" s="202" t="s">
        <v>75</v>
      </c>
      <c r="AU307" s="202" t="s">
        <v>84</v>
      </c>
      <c r="AY307" s="201" t="s">
        <v>203</v>
      </c>
      <c r="BK307" s="203">
        <f>SUM(BK308:BK315)</f>
        <v>0</v>
      </c>
    </row>
    <row r="308" s="2" customFormat="1" ht="49.05" customHeight="1">
      <c r="A308" s="39"/>
      <c r="B308" s="40"/>
      <c r="C308" s="206" t="s">
        <v>533</v>
      </c>
      <c r="D308" s="206" t="s">
        <v>205</v>
      </c>
      <c r="E308" s="207" t="s">
        <v>534</v>
      </c>
      <c r="F308" s="208" t="s">
        <v>535</v>
      </c>
      <c r="G308" s="209" t="s">
        <v>118</v>
      </c>
      <c r="H308" s="210">
        <v>84.132000000000005</v>
      </c>
      <c r="I308" s="211"/>
      <c r="J308" s="212">
        <f>ROUND(I308*H308,2)</f>
        <v>0</v>
      </c>
      <c r="K308" s="208" t="s">
        <v>208</v>
      </c>
      <c r="L308" s="45"/>
      <c r="M308" s="213" t="s">
        <v>19</v>
      </c>
      <c r="N308" s="214" t="s">
        <v>48</v>
      </c>
      <c r="O308" s="85"/>
      <c r="P308" s="215">
        <f>O308*H308</f>
        <v>0</v>
      </c>
      <c r="Q308" s="215">
        <v>0</v>
      </c>
      <c r="R308" s="215">
        <f>Q308*H308</f>
        <v>0</v>
      </c>
      <c r="S308" s="215">
        <v>0.014999999999999999</v>
      </c>
      <c r="T308" s="216">
        <f>S308*H308</f>
        <v>1.2619800000000001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7" t="s">
        <v>294</v>
      </c>
      <c r="AT308" s="217" t="s">
        <v>205</v>
      </c>
      <c r="AU308" s="217" t="s">
        <v>120</v>
      </c>
      <c r="AY308" s="18" t="s">
        <v>203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8" t="s">
        <v>120</v>
      </c>
      <c r="BK308" s="218">
        <f>ROUND(I308*H308,2)</f>
        <v>0</v>
      </c>
      <c r="BL308" s="18" t="s">
        <v>294</v>
      </c>
      <c r="BM308" s="217" t="s">
        <v>536</v>
      </c>
    </row>
    <row r="309" s="2" customFormat="1">
      <c r="A309" s="39"/>
      <c r="B309" s="40"/>
      <c r="C309" s="41"/>
      <c r="D309" s="219" t="s">
        <v>211</v>
      </c>
      <c r="E309" s="41"/>
      <c r="F309" s="220" t="s">
        <v>537</v>
      </c>
      <c r="G309" s="41"/>
      <c r="H309" s="41"/>
      <c r="I309" s="221"/>
      <c r="J309" s="41"/>
      <c r="K309" s="41"/>
      <c r="L309" s="45"/>
      <c r="M309" s="222"/>
      <c r="N309" s="223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211</v>
      </c>
      <c r="AU309" s="18" t="s">
        <v>120</v>
      </c>
    </row>
    <row r="310" s="13" customFormat="1">
      <c r="A310" s="13"/>
      <c r="B310" s="224"/>
      <c r="C310" s="225"/>
      <c r="D310" s="226" t="s">
        <v>222</v>
      </c>
      <c r="E310" s="227" t="s">
        <v>131</v>
      </c>
      <c r="F310" s="228" t="s">
        <v>538</v>
      </c>
      <c r="G310" s="225"/>
      <c r="H310" s="229">
        <v>84.132000000000005</v>
      </c>
      <c r="I310" s="230"/>
      <c r="J310" s="225"/>
      <c r="K310" s="225"/>
      <c r="L310" s="231"/>
      <c r="M310" s="232"/>
      <c r="N310" s="233"/>
      <c r="O310" s="233"/>
      <c r="P310" s="233"/>
      <c r="Q310" s="233"/>
      <c r="R310" s="233"/>
      <c r="S310" s="233"/>
      <c r="T310" s="23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5" t="s">
        <v>222</v>
      </c>
      <c r="AU310" s="235" t="s">
        <v>120</v>
      </c>
      <c r="AV310" s="13" t="s">
        <v>120</v>
      </c>
      <c r="AW310" s="13" t="s">
        <v>37</v>
      </c>
      <c r="AX310" s="13" t="s">
        <v>84</v>
      </c>
      <c r="AY310" s="235" t="s">
        <v>203</v>
      </c>
    </row>
    <row r="311" s="2" customFormat="1" ht="49.05" customHeight="1">
      <c r="A311" s="39"/>
      <c r="B311" s="40"/>
      <c r="C311" s="206" t="s">
        <v>539</v>
      </c>
      <c r="D311" s="206" t="s">
        <v>205</v>
      </c>
      <c r="E311" s="207" t="s">
        <v>540</v>
      </c>
      <c r="F311" s="208" t="s">
        <v>541</v>
      </c>
      <c r="G311" s="209" t="s">
        <v>118</v>
      </c>
      <c r="H311" s="210">
        <v>19.088999999999999</v>
      </c>
      <c r="I311" s="211"/>
      <c r="J311" s="212">
        <f>ROUND(I311*H311,2)</f>
        <v>0</v>
      </c>
      <c r="K311" s="208" t="s">
        <v>208</v>
      </c>
      <c r="L311" s="45"/>
      <c r="M311" s="213" t="s">
        <v>19</v>
      </c>
      <c r="N311" s="214" t="s">
        <v>48</v>
      </c>
      <c r="O311" s="85"/>
      <c r="P311" s="215">
        <f>O311*H311</f>
        <v>0</v>
      </c>
      <c r="Q311" s="215">
        <v>0</v>
      </c>
      <c r="R311" s="215">
        <f>Q311*H311</f>
        <v>0</v>
      </c>
      <c r="S311" s="215">
        <v>0.014999999999999999</v>
      </c>
      <c r="T311" s="216">
        <f>S311*H311</f>
        <v>0.28633499999999995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17" t="s">
        <v>294</v>
      </c>
      <c r="AT311" s="217" t="s">
        <v>205</v>
      </c>
      <c r="AU311" s="217" t="s">
        <v>120</v>
      </c>
      <c r="AY311" s="18" t="s">
        <v>203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8" t="s">
        <v>120</v>
      </c>
      <c r="BK311" s="218">
        <f>ROUND(I311*H311,2)</f>
        <v>0</v>
      </c>
      <c r="BL311" s="18" t="s">
        <v>294</v>
      </c>
      <c r="BM311" s="217" t="s">
        <v>542</v>
      </c>
    </row>
    <row r="312" s="2" customFormat="1">
      <c r="A312" s="39"/>
      <c r="B312" s="40"/>
      <c r="C312" s="41"/>
      <c r="D312" s="219" t="s">
        <v>211</v>
      </c>
      <c r="E312" s="41"/>
      <c r="F312" s="220" t="s">
        <v>543</v>
      </c>
      <c r="G312" s="41"/>
      <c r="H312" s="41"/>
      <c r="I312" s="221"/>
      <c r="J312" s="41"/>
      <c r="K312" s="41"/>
      <c r="L312" s="45"/>
      <c r="M312" s="222"/>
      <c r="N312" s="223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211</v>
      </c>
      <c r="AU312" s="18" t="s">
        <v>120</v>
      </c>
    </row>
    <row r="313" s="13" customFormat="1">
      <c r="A313" s="13"/>
      <c r="B313" s="224"/>
      <c r="C313" s="225"/>
      <c r="D313" s="226" t="s">
        <v>222</v>
      </c>
      <c r="E313" s="227" t="s">
        <v>19</v>
      </c>
      <c r="F313" s="228" t="s">
        <v>544</v>
      </c>
      <c r="G313" s="225"/>
      <c r="H313" s="229">
        <v>19.088999999999999</v>
      </c>
      <c r="I313" s="230"/>
      <c r="J313" s="225"/>
      <c r="K313" s="225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222</v>
      </c>
      <c r="AU313" s="235" t="s">
        <v>120</v>
      </c>
      <c r="AV313" s="13" t="s">
        <v>120</v>
      </c>
      <c r="AW313" s="13" t="s">
        <v>37</v>
      </c>
      <c r="AX313" s="13" t="s">
        <v>84</v>
      </c>
      <c r="AY313" s="235" t="s">
        <v>203</v>
      </c>
    </row>
    <row r="314" s="2" customFormat="1" ht="49.05" customHeight="1">
      <c r="A314" s="39"/>
      <c r="B314" s="40"/>
      <c r="C314" s="206" t="s">
        <v>545</v>
      </c>
      <c r="D314" s="206" t="s">
        <v>205</v>
      </c>
      <c r="E314" s="207" t="s">
        <v>546</v>
      </c>
      <c r="F314" s="208" t="s">
        <v>547</v>
      </c>
      <c r="G314" s="209" t="s">
        <v>528</v>
      </c>
      <c r="H314" s="258"/>
      <c r="I314" s="211"/>
      <c r="J314" s="212">
        <f>ROUND(I314*H314,2)</f>
        <v>0</v>
      </c>
      <c r="K314" s="208" t="s">
        <v>208</v>
      </c>
      <c r="L314" s="45"/>
      <c r="M314" s="213" t="s">
        <v>19</v>
      </c>
      <c r="N314" s="214" t="s">
        <v>48</v>
      </c>
      <c r="O314" s="85"/>
      <c r="P314" s="215">
        <f>O314*H314</f>
        <v>0</v>
      </c>
      <c r="Q314" s="215">
        <v>0</v>
      </c>
      <c r="R314" s="215">
        <f>Q314*H314</f>
        <v>0</v>
      </c>
      <c r="S314" s="215">
        <v>0</v>
      </c>
      <c r="T314" s="216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7" t="s">
        <v>294</v>
      </c>
      <c r="AT314" s="217" t="s">
        <v>205</v>
      </c>
      <c r="AU314" s="217" t="s">
        <v>120</v>
      </c>
      <c r="AY314" s="18" t="s">
        <v>203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8" t="s">
        <v>120</v>
      </c>
      <c r="BK314" s="218">
        <f>ROUND(I314*H314,2)</f>
        <v>0</v>
      </c>
      <c r="BL314" s="18" t="s">
        <v>294</v>
      </c>
      <c r="BM314" s="217" t="s">
        <v>548</v>
      </c>
    </row>
    <row r="315" s="2" customFormat="1">
      <c r="A315" s="39"/>
      <c r="B315" s="40"/>
      <c r="C315" s="41"/>
      <c r="D315" s="219" t="s">
        <v>211</v>
      </c>
      <c r="E315" s="41"/>
      <c r="F315" s="220" t="s">
        <v>549</v>
      </c>
      <c r="G315" s="41"/>
      <c r="H315" s="41"/>
      <c r="I315" s="221"/>
      <c r="J315" s="41"/>
      <c r="K315" s="41"/>
      <c r="L315" s="45"/>
      <c r="M315" s="222"/>
      <c r="N315" s="223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211</v>
      </c>
      <c r="AU315" s="18" t="s">
        <v>120</v>
      </c>
    </row>
    <row r="316" s="12" customFormat="1" ht="22.8" customHeight="1">
      <c r="A316" s="12"/>
      <c r="B316" s="190"/>
      <c r="C316" s="191"/>
      <c r="D316" s="192" t="s">
        <v>75</v>
      </c>
      <c r="E316" s="204" t="s">
        <v>550</v>
      </c>
      <c r="F316" s="204" t="s">
        <v>551</v>
      </c>
      <c r="G316" s="191"/>
      <c r="H316" s="191"/>
      <c r="I316" s="194"/>
      <c r="J316" s="205">
        <f>BK316</f>
        <v>0</v>
      </c>
      <c r="K316" s="191"/>
      <c r="L316" s="196"/>
      <c r="M316" s="197"/>
      <c r="N316" s="198"/>
      <c r="O316" s="198"/>
      <c r="P316" s="199">
        <f>SUM(P317:P350)</f>
        <v>0</v>
      </c>
      <c r="Q316" s="198"/>
      <c r="R316" s="199">
        <f>SUM(R317:R350)</f>
        <v>0</v>
      </c>
      <c r="S316" s="198"/>
      <c r="T316" s="200">
        <f>SUM(T317:T350)</f>
        <v>13.653094000000001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1" t="s">
        <v>120</v>
      </c>
      <c r="AT316" s="202" t="s">
        <v>75</v>
      </c>
      <c r="AU316" s="202" t="s">
        <v>84</v>
      </c>
      <c r="AY316" s="201" t="s">
        <v>203</v>
      </c>
      <c r="BK316" s="203">
        <f>SUM(BK317:BK350)</f>
        <v>0</v>
      </c>
    </row>
    <row r="317" s="2" customFormat="1" ht="37.8" customHeight="1">
      <c r="A317" s="39"/>
      <c r="B317" s="40"/>
      <c r="C317" s="206" t="s">
        <v>552</v>
      </c>
      <c r="D317" s="206" t="s">
        <v>205</v>
      </c>
      <c r="E317" s="207" t="s">
        <v>553</v>
      </c>
      <c r="F317" s="208" t="s">
        <v>554</v>
      </c>
      <c r="G317" s="209" t="s">
        <v>555</v>
      </c>
      <c r="H317" s="210">
        <v>134.47999999999999</v>
      </c>
      <c r="I317" s="211"/>
      <c r="J317" s="212">
        <f>ROUND(I317*H317,2)</f>
        <v>0</v>
      </c>
      <c r="K317" s="208" t="s">
        <v>208</v>
      </c>
      <c r="L317" s="45"/>
      <c r="M317" s="213" t="s">
        <v>19</v>
      </c>
      <c r="N317" s="214" t="s">
        <v>48</v>
      </c>
      <c r="O317" s="85"/>
      <c r="P317" s="215">
        <f>O317*H317</f>
        <v>0</v>
      </c>
      <c r="Q317" s="215">
        <v>0</v>
      </c>
      <c r="R317" s="215">
        <f>Q317*H317</f>
        <v>0</v>
      </c>
      <c r="S317" s="215">
        <v>0.014</v>
      </c>
      <c r="T317" s="216">
        <f>S317*H317</f>
        <v>1.88272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7" t="s">
        <v>294</v>
      </c>
      <c r="AT317" s="217" t="s">
        <v>205</v>
      </c>
      <c r="AU317" s="217" t="s">
        <v>120</v>
      </c>
      <c r="AY317" s="18" t="s">
        <v>203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8" t="s">
        <v>120</v>
      </c>
      <c r="BK317" s="218">
        <f>ROUND(I317*H317,2)</f>
        <v>0</v>
      </c>
      <c r="BL317" s="18" t="s">
        <v>294</v>
      </c>
      <c r="BM317" s="217" t="s">
        <v>556</v>
      </c>
    </row>
    <row r="318" s="2" customFormat="1">
      <c r="A318" s="39"/>
      <c r="B318" s="40"/>
      <c r="C318" s="41"/>
      <c r="D318" s="219" t="s">
        <v>211</v>
      </c>
      <c r="E318" s="41"/>
      <c r="F318" s="220" t="s">
        <v>557</v>
      </c>
      <c r="G318" s="41"/>
      <c r="H318" s="41"/>
      <c r="I318" s="221"/>
      <c r="J318" s="41"/>
      <c r="K318" s="41"/>
      <c r="L318" s="45"/>
      <c r="M318" s="222"/>
      <c r="N318" s="223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211</v>
      </c>
      <c r="AU318" s="18" t="s">
        <v>120</v>
      </c>
    </row>
    <row r="319" s="13" customFormat="1">
      <c r="A319" s="13"/>
      <c r="B319" s="224"/>
      <c r="C319" s="225"/>
      <c r="D319" s="226" t="s">
        <v>222</v>
      </c>
      <c r="E319" s="227" t="s">
        <v>19</v>
      </c>
      <c r="F319" s="228" t="s">
        <v>558</v>
      </c>
      <c r="G319" s="225"/>
      <c r="H319" s="229">
        <v>64.159999999999997</v>
      </c>
      <c r="I319" s="230"/>
      <c r="J319" s="225"/>
      <c r="K319" s="225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222</v>
      </c>
      <c r="AU319" s="235" t="s">
        <v>120</v>
      </c>
      <c r="AV319" s="13" t="s">
        <v>120</v>
      </c>
      <c r="AW319" s="13" t="s">
        <v>37</v>
      </c>
      <c r="AX319" s="13" t="s">
        <v>76</v>
      </c>
      <c r="AY319" s="235" t="s">
        <v>203</v>
      </c>
    </row>
    <row r="320" s="13" customFormat="1">
      <c r="A320" s="13"/>
      <c r="B320" s="224"/>
      <c r="C320" s="225"/>
      <c r="D320" s="226" t="s">
        <v>222</v>
      </c>
      <c r="E320" s="227" t="s">
        <v>19</v>
      </c>
      <c r="F320" s="228" t="s">
        <v>559</v>
      </c>
      <c r="G320" s="225"/>
      <c r="H320" s="229">
        <v>36.240000000000002</v>
      </c>
      <c r="I320" s="230"/>
      <c r="J320" s="225"/>
      <c r="K320" s="225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222</v>
      </c>
      <c r="AU320" s="235" t="s">
        <v>120</v>
      </c>
      <c r="AV320" s="13" t="s">
        <v>120</v>
      </c>
      <c r="AW320" s="13" t="s">
        <v>37</v>
      </c>
      <c r="AX320" s="13" t="s">
        <v>76</v>
      </c>
      <c r="AY320" s="235" t="s">
        <v>203</v>
      </c>
    </row>
    <row r="321" s="13" customFormat="1">
      <c r="A321" s="13"/>
      <c r="B321" s="224"/>
      <c r="C321" s="225"/>
      <c r="D321" s="226" t="s">
        <v>222</v>
      </c>
      <c r="E321" s="227" t="s">
        <v>19</v>
      </c>
      <c r="F321" s="228" t="s">
        <v>560</v>
      </c>
      <c r="G321" s="225"/>
      <c r="H321" s="229">
        <v>11.4</v>
      </c>
      <c r="I321" s="230"/>
      <c r="J321" s="225"/>
      <c r="K321" s="225"/>
      <c r="L321" s="231"/>
      <c r="M321" s="232"/>
      <c r="N321" s="233"/>
      <c r="O321" s="233"/>
      <c r="P321" s="233"/>
      <c r="Q321" s="233"/>
      <c r="R321" s="233"/>
      <c r="S321" s="233"/>
      <c r="T321" s="23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5" t="s">
        <v>222</v>
      </c>
      <c r="AU321" s="235" t="s">
        <v>120</v>
      </c>
      <c r="AV321" s="13" t="s">
        <v>120</v>
      </c>
      <c r="AW321" s="13" t="s">
        <v>37</v>
      </c>
      <c r="AX321" s="13" t="s">
        <v>76</v>
      </c>
      <c r="AY321" s="235" t="s">
        <v>203</v>
      </c>
    </row>
    <row r="322" s="13" customFormat="1">
      <c r="A322" s="13"/>
      <c r="B322" s="224"/>
      <c r="C322" s="225"/>
      <c r="D322" s="226" t="s">
        <v>222</v>
      </c>
      <c r="E322" s="227" t="s">
        <v>19</v>
      </c>
      <c r="F322" s="228" t="s">
        <v>561</v>
      </c>
      <c r="G322" s="225"/>
      <c r="H322" s="229">
        <v>4.9500000000000002</v>
      </c>
      <c r="I322" s="230"/>
      <c r="J322" s="225"/>
      <c r="K322" s="225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222</v>
      </c>
      <c r="AU322" s="235" t="s">
        <v>120</v>
      </c>
      <c r="AV322" s="13" t="s">
        <v>120</v>
      </c>
      <c r="AW322" s="13" t="s">
        <v>37</v>
      </c>
      <c r="AX322" s="13" t="s">
        <v>76</v>
      </c>
      <c r="AY322" s="235" t="s">
        <v>203</v>
      </c>
    </row>
    <row r="323" s="13" customFormat="1">
      <c r="A323" s="13"/>
      <c r="B323" s="224"/>
      <c r="C323" s="225"/>
      <c r="D323" s="226" t="s">
        <v>222</v>
      </c>
      <c r="E323" s="227" t="s">
        <v>19</v>
      </c>
      <c r="F323" s="228" t="s">
        <v>562</v>
      </c>
      <c r="G323" s="225"/>
      <c r="H323" s="229">
        <v>8.8499999999999996</v>
      </c>
      <c r="I323" s="230"/>
      <c r="J323" s="225"/>
      <c r="K323" s="225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222</v>
      </c>
      <c r="AU323" s="235" t="s">
        <v>120</v>
      </c>
      <c r="AV323" s="13" t="s">
        <v>120</v>
      </c>
      <c r="AW323" s="13" t="s">
        <v>37</v>
      </c>
      <c r="AX323" s="13" t="s">
        <v>76</v>
      </c>
      <c r="AY323" s="235" t="s">
        <v>203</v>
      </c>
    </row>
    <row r="324" s="13" customFormat="1">
      <c r="A324" s="13"/>
      <c r="B324" s="224"/>
      <c r="C324" s="225"/>
      <c r="D324" s="226" t="s">
        <v>222</v>
      </c>
      <c r="E324" s="227" t="s">
        <v>19</v>
      </c>
      <c r="F324" s="228" t="s">
        <v>563</v>
      </c>
      <c r="G324" s="225"/>
      <c r="H324" s="229">
        <v>1.4199999999999999</v>
      </c>
      <c r="I324" s="230"/>
      <c r="J324" s="225"/>
      <c r="K324" s="225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222</v>
      </c>
      <c r="AU324" s="235" t="s">
        <v>120</v>
      </c>
      <c r="AV324" s="13" t="s">
        <v>120</v>
      </c>
      <c r="AW324" s="13" t="s">
        <v>37</v>
      </c>
      <c r="AX324" s="13" t="s">
        <v>76</v>
      </c>
      <c r="AY324" s="235" t="s">
        <v>203</v>
      </c>
    </row>
    <row r="325" s="13" customFormat="1">
      <c r="A325" s="13"/>
      <c r="B325" s="224"/>
      <c r="C325" s="225"/>
      <c r="D325" s="226" t="s">
        <v>222</v>
      </c>
      <c r="E325" s="227" t="s">
        <v>19</v>
      </c>
      <c r="F325" s="228" t="s">
        <v>564</v>
      </c>
      <c r="G325" s="225"/>
      <c r="H325" s="229">
        <v>7.46</v>
      </c>
      <c r="I325" s="230"/>
      <c r="J325" s="225"/>
      <c r="K325" s="225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222</v>
      </c>
      <c r="AU325" s="235" t="s">
        <v>120</v>
      </c>
      <c r="AV325" s="13" t="s">
        <v>120</v>
      </c>
      <c r="AW325" s="13" t="s">
        <v>37</v>
      </c>
      <c r="AX325" s="13" t="s">
        <v>76</v>
      </c>
      <c r="AY325" s="235" t="s">
        <v>203</v>
      </c>
    </row>
    <row r="326" s="14" customFormat="1">
      <c r="A326" s="14"/>
      <c r="B326" s="236"/>
      <c r="C326" s="237"/>
      <c r="D326" s="226" t="s">
        <v>222</v>
      </c>
      <c r="E326" s="238" t="s">
        <v>19</v>
      </c>
      <c r="F326" s="239" t="s">
        <v>225</v>
      </c>
      <c r="G326" s="237"/>
      <c r="H326" s="240">
        <v>134.47999999999999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6" t="s">
        <v>222</v>
      </c>
      <c r="AU326" s="246" t="s">
        <v>120</v>
      </c>
      <c r="AV326" s="14" t="s">
        <v>209</v>
      </c>
      <c r="AW326" s="14" t="s">
        <v>37</v>
      </c>
      <c r="AX326" s="14" t="s">
        <v>84</v>
      </c>
      <c r="AY326" s="246" t="s">
        <v>203</v>
      </c>
    </row>
    <row r="327" s="2" customFormat="1" ht="37.8" customHeight="1">
      <c r="A327" s="39"/>
      <c r="B327" s="40"/>
      <c r="C327" s="206" t="s">
        <v>565</v>
      </c>
      <c r="D327" s="206" t="s">
        <v>205</v>
      </c>
      <c r="E327" s="207" t="s">
        <v>566</v>
      </c>
      <c r="F327" s="208" t="s">
        <v>567</v>
      </c>
      <c r="G327" s="209" t="s">
        <v>555</v>
      </c>
      <c r="H327" s="210">
        <v>4.4500000000000002</v>
      </c>
      <c r="I327" s="211"/>
      <c r="J327" s="212">
        <f>ROUND(I327*H327,2)</f>
        <v>0</v>
      </c>
      <c r="K327" s="208" t="s">
        <v>208</v>
      </c>
      <c r="L327" s="45"/>
      <c r="M327" s="213" t="s">
        <v>19</v>
      </c>
      <c r="N327" s="214" t="s">
        <v>48</v>
      </c>
      <c r="O327" s="85"/>
      <c r="P327" s="215">
        <f>O327*H327</f>
        <v>0</v>
      </c>
      <c r="Q327" s="215">
        <v>0</v>
      </c>
      <c r="R327" s="215">
        <f>Q327*H327</f>
        <v>0</v>
      </c>
      <c r="S327" s="215">
        <v>0.024</v>
      </c>
      <c r="T327" s="216">
        <f>S327*H327</f>
        <v>0.10680000000000001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7" t="s">
        <v>294</v>
      </c>
      <c r="AT327" s="217" t="s">
        <v>205</v>
      </c>
      <c r="AU327" s="217" t="s">
        <v>120</v>
      </c>
      <c r="AY327" s="18" t="s">
        <v>203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8" t="s">
        <v>120</v>
      </c>
      <c r="BK327" s="218">
        <f>ROUND(I327*H327,2)</f>
        <v>0</v>
      </c>
      <c r="BL327" s="18" t="s">
        <v>294</v>
      </c>
      <c r="BM327" s="217" t="s">
        <v>568</v>
      </c>
    </row>
    <row r="328" s="2" customFormat="1">
      <c r="A328" s="39"/>
      <c r="B328" s="40"/>
      <c r="C328" s="41"/>
      <c r="D328" s="219" t="s">
        <v>211</v>
      </c>
      <c r="E328" s="41"/>
      <c r="F328" s="220" t="s">
        <v>569</v>
      </c>
      <c r="G328" s="41"/>
      <c r="H328" s="41"/>
      <c r="I328" s="221"/>
      <c r="J328" s="41"/>
      <c r="K328" s="41"/>
      <c r="L328" s="45"/>
      <c r="M328" s="222"/>
      <c r="N328" s="223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211</v>
      </c>
      <c r="AU328" s="18" t="s">
        <v>120</v>
      </c>
    </row>
    <row r="329" s="13" customFormat="1">
      <c r="A329" s="13"/>
      <c r="B329" s="224"/>
      <c r="C329" s="225"/>
      <c r="D329" s="226" t="s">
        <v>222</v>
      </c>
      <c r="E329" s="227" t="s">
        <v>19</v>
      </c>
      <c r="F329" s="228" t="s">
        <v>570</v>
      </c>
      <c r="G329" s="225"/>
      <c r="H329" s="229">
        <v>3.2999999999999998</v>
      </c>
      <c r="I329" s="230"/>
      <c r="J329" s="225"/>
      <c r="K329" s="225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222</v>
      </c>
      <c r="AU329" s="235" t="s">
        <v>120</v>
      </c>
      <c r="AV329" s="13" t="s">
        <v>120</v>
      </c>
      <c r="AW329" s="13" t="s">
        <v>37</v>
      </c>
      <c r="AX329" s="13" t="s">
        <v>76</v>
      </c>
      <c r="AY329" s="235" t="s">
        <v>203</v>
      </c>
    </row>
    <row r="330" s="13" customFormat="1">
      <c r="A330" s="13"/>
      <c r="B330" s="224"/>
      <c r="C330" s="225"/>
      <c r="D330" s="226" t="s">
        <v>222</v>
      </c>
      <c r="E330" s="227" t="s">
        <v>19</v>
      </c>
      <c r="F330" s="228" t="s">
        <v>571</v>
      </c>
      <c r="G330" s="225"/>
      <c r="H330" s="229">
        <v>1.1499999999999999</v>
      </c>
      <c r="I330" s="230"/>
      <c r="J330" s="225"/>
      <c r="K330" s="225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222</v>
      </c>
      <c r="AU330" s="235" t="s">
        <v>120</v>
      </c>
      <c r="AV330" s="13" t="s">
        <v>120</v>
      </c>
      <c r="AW330" s="13" t="s">
        <v>37</v>
      </c>
      <c r="AX330" s="13" t="s">
        <v>76</v>
      </c>
      <c r="AY330" s="235" t="s">
        <v>203</v>
      </c>
    </row>
    <row r="331" s="14" customFormat="1">
      <c r="A331" s="14"/>
      <c r="B331" s="236"/>
      <c r="C331" s="237"/>
      <c r="D331" s="226" t="s">
        <v>222</v>
      </c>
      <c r="E331" s="238" t="s">
        <v>19</v>
      </c>
      <c r="F331" s="239" t="s">
        <v>225</v>
      </c>
      <c r="G331" s="237"/>
      <c r="H331" s="240">
        <v>4.4500000000000002</v>
      </c>
      <c r="I331" s="241"/>
      <c r="J331" s="237"/>
      <c r="K331" s="237"/>
      <c r="L331" s="242"/>
      <c r="M331" s="243"/>
      <c r="N331" s="244"/>
      <c r="O331" s="244"/>
      <c r="P331" s="244"/>
      <c r="Q331" s="244"/>
      <c r="R331" s="244"/>
      <c r="S331" s="244"/>
      <c r="T331" s="24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6" t="s">
        <v>222</v>
      </c>
      <c r="AU331" s="246" t="s">
        <v>120</v>
      </c>
      <c r="AV331" s="14" t="s">
        <v>209</v>
      </c>
      <c r="AW331" s="14" t="s">
        <v>37</v>
      </c>
      <c r="AX331" s="14" t="s">
        <v>84</v>
      </c>
      <c r="AY331" s="246" t="s">
        <v>203</v>
      </c>
    </row>
    <row r="332" s="2" customFormat="1" ht="49.05" customHeight="1">
      <c r="A332" s="39"/>
      <c r="B332" s="40"/>
      <c r="C332" s="206" t="s">
        <v>572</v>
      </c>
      <c r="D332" s="206" t="s">
        <v>205</v>
      </c>
      <c r="E332" s="207" t="s">
        <v>573</v>
      </c>
      <c r="F332" s="208" t="s">
        <v>574</v>
      </c>
      <c r="G332" s="209" t="s">
        <v>118</v>
      </c>
      <c r="H332" s="210">
        <v>132.858</v>
      </c>
      <c r="I332" s="211"/>
      <c r="J332" s="212">
        <f>ROUND(I332*H332,2)</f>
        <v>0</v>
      </c>
      <c r="K332" s="208" t="s">
        <v>208</v>
      </c>
      <c r="L332" s="45"/>
      <c r="M332" s="213" t="s">
        <v>19</v>
      </c>
      <c r="N332" s="214" t="s">
        <v>48</v>
      </c>
      <c r="O332" s="85"/>
      <c r="P332" s="215">
        <f>O332*H332</f>
        <v>0</v>
      </c>
      <c r="Q332" s="215">
        <v>0</v>
      </c>
      <c r="R332" s="215">
        <f>Q332*H332</f>
        <v>0</v>
      </c>
      <c r="S332" s="215">
        <v>0.014999999999999999</v>
      </c>
      <c r="T332" s="216">
        <f>S332*H332</f>
        <v>1.9928699999999999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17" t="s">
        <v>294</v>
      </c>
      <c r="AT332" s="217" t="s">
        <v>205</v>
      </c>
      <c r="AU332" s="217" t="s">
        <v>120</v>
      </c>
      <c r="AY332" s="18" t="s">
        <v>203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8" t="s">
        <v>120</v>
      </c>
      <c r="BK332" s="218">
        <f>ROUND(I332*H332,2)</f>
        <v>0</v>
      </c>
      <c r="BL332" s="18" t="s">
        <v>294</v>
      </c>
      <c r="BM332" s="217" t="s">
        <v>575</v>
      </c>
    </row>
    <row r="333" s="2" customFormat="1">
      <c r="A333" s="39"/>
      <c r="B333" s="40"/>
      <c r="C333" s="41"/>
      <c r="D333" s="219" t="s">
        <v>211</v>
      </c>
      <c r="E333" s="41"/>
      <c r="F333" s="220" t="s">
        <v>576</v>
      </c>
      <c r="G333" s="41"/>
      <c r="H333" s="41"/>
      <c r="I333" s="221"/>
      <c r="J333" s="41"/>
      <c r="K333" s="41"/>
      <c r="L333" s="45"/>
      <c r="M333" s="222"/>
      <c r="N333" s="223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211</v>
      </c>
      <c r="AU333" s="18" t="s">
        <v>120</v>
      </c>
    </row>
    <row r="334" s="13" customFormat="1">
      <c r="A334" s="13"/>
      <c r="B334" s="224"/>
      <c r="C334" s="225"/>
      <c r="D334" s="226" t="s">
        <v>222</v>
      </c>
      <c r="E334" s="227" t="s">
        <v>19</v>
      </c>
      <c r="F334" s="228" t="s">
        <v>577</v>
      </c>
      <c r="G334" s="225"/>
      <c r="H334" s="229">
        <v>132.858</v>
      </c>
      <c r="I334" s="230"/>
      <c r="J334" s="225"/>
      <c r="K334" s="225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222</v>
      </c>
      <c r="AU334" s="235" t="s">
        <v>120</v>
      </c>
      <c r="AV334" s="13" t="s">
        <v>120</v>
      </c>
      <c r="AW334" s="13" t="s">
        <v>37</v>
      </c>
      <c r="AX334" s="13" t="s">
        <v>84</v>
      </c>
      <c r="AY334" s="235" t="s">
        <v>203</v>
      </c>
    </row>
    <row r="335" s="2" customFormat="1" ht="24.15" customHeight="1">
      <c r="A335" s="39"/>
      <c r="B335" s="40"/>
      <c r="C335" s="206" t="s">
        <v>578</v>
      </c>
      <c r="D335" s="206" t="s">
        <v>205</v>
      </c>
      <c r="E335" s="207" t="s">
        <v>579</v>
      </c>
      <c r="F335" s="208" t="s">
        <v>580</v>
      </c>
      <c r="G335" s="209" t="s">
        <v>118</v>
      </c>
      <c r="H335" s="210">
        <v>557.43600000000004</v>
      </c>
      <c r="I335" s="211"/>
      <c r="J335" s="212">
        <f>ROUND(I335*H335,2)</f>
        <v>0</v>
      </c>
      <c r="K335" s="208" t="s">
        <v>208</v>
      </c>
      <c r="L335" s="45"/>
      <c r="M335" s="213" t="s">
        <v>19</v>
      </c>
      <c r="N335" s="214" t="s">
        <v>48</v>
      </c>
      <c r="O335" s="85"/>
      <c r="P335" s="215">
        <f>O335*H335</f>
        <v>0</v>
      </c>
      <c r="Q335" s="215">
        <v>0</v>
      </c>
      <c r="R335" s="215">
        <f>Q335*H335</f>
        <v>0</v>
      </c>
      <c r="S335" s="215">
        <v>0.014</v>
      </c>
      <c r="T335" s="216">
        <f>S335*H335</f>
        <v>7.8041040000000006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17" t="s">
        <v>294</v>
      </c>
      <c r="AT335" s="217" t="s">
        <v>205</v>
      </c>
      <c r="AU335" s="217" t="s">
        <v>120</v>
      </c>
      <c r="AY335" s="18" t="s">
        <v>203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8" t="s">
        <v>120</v>
      </c>
      <c r="BK335" s="218">
        <f>ROUND(I335*H335,2)</f>
        <v>0</v>
      </c>
      <c r="BL335" s="18" t="s">
        <v>294</v>
      </c>
      <c r="BM335" s="217" t="s">
        <v>581</v>
      </c>
    </row>
    <row r="336" s="2" customFormat="1">
      <c r="A336" s="39"/>
      <c r="B336" s="40"/>
      <c r="C336" s="41"/>
      <c r="D336" s="219" t="s">
        <v>211</v>
      </c>
      <c r="E336" s="41"/>
      <c r="F336" s="220" t="s">
        <v>582</v>
      </c>
      <c r="G336" s="41"/>
      <c r="H336" s="41"/>
      <c r="I336" s="221"/>
      <c r="J336" s="41"/>
      <c r="K336" s="41"/>
      <c r="L336" s="45"/>
      <c r="M336" s="222"/>
      <c r="N336" s="223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211</v>
      </c>
      <c r="AU336" s="18" t="s">
        <v>120</v>
      </c>
    </row>
    <row r="337" s="13" customFormat="1">
      <c r="A337" s="13"/>
      <c r="B337" s="224"/>
      <c r="C337" s="225"/>
      <c r="D337" s="226" t="s">
        <v>222</v>
      </c>
      <c r="E337" s="227" t="s">
        <v>19</v>
      </c>
      <c r="F337" s="228" t="s">
        <v>148</v>
      </c>
      <c r="G337" s="225"/>
      <c r="H337" s="229">
        <v>4.46</v>
      </c>
      <c r="I337" s="230"/>
      <c r="J337" s="225"/>
      <c r="K337" s="225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222</v>
      </c>
      <c r="AU337" s="235" t="s">
        <v>120</v>
      </c>
      <c r="AV337" s="13" t="s">
        <v>120</v>
      </c>
      <c r="AW337" s="13" t="s">
        <v>37</v>
      </c>
      <c r="AX337" s="13" t="s">
        <v>76</v>
      </c>
      <c r="AY337" s="235" t="s">
        <v>203</v>
      </c>
    </row>
    <row r="338" s="13" customFormat="1">
      <c r="A338" s="13"/>
      <c r="B338" s="224"/>
      <c r="C338" s="225"/>
      <c r="D338" s="226" t="s">
        <v>222</v>
      </c>
      <c r="E338" s="227" t="s">
        <v>19</v>
      </c>
      <c r="F338" s="228" t="s">
        <v>583</v>
      </c>
      <c r="G338" s="225"/>
      <c r="H338" s="229">
        <v>183.78</v>
      </c>
      <c r="I338" s="230"/>
      <c r="J338" s="225"/>
      <c r="K338" s="225"/>
      <c r="L338" s="231"/>
      <c r="M338" s="232"/>
      <c r="N338" s="233"/>
      <c r="O338" s="233"/>
      <c r="P338" s="233"/>
      <c r="Q338" s="233"/>
      <c r="R338" s="233"/>
      <c r="S338" s="233"/>
      <c r="T338" s="23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5" t="s">
        <v>222</v>
      </c>
      <c r="AU338" s="235" t="s">
        <v>120</v>
      </c>
      <c r="AV338" s="13" t="s">
        <v>120</v>
      </c>
      <c r="AW338" s="13" t="s">
        <v>37</v>
      </c>
      <c r="AX338" s="13" t="s">
        <v>76</v>
      </c>
      <c r="AY338" s="235" t="s">
        <v>203</v>
      </c>
    </row>
    <row r="339" s="13" customFormat="1">
      <c r="A339" s="13"/>
      <c r="B339" s="224"/>
      <c r="C339" s="225"/>
      <c r="D339" s="226" t="s">
        <v>222</v>
      </c>
      <c r="E339" s="227" t="s">
        <v>19</v>
      </c>
      <c r="F339" s="228" t="s">
        <v>154</v>
      </c>
      <c r="G339" s="225"/>
      <c r="H339" s="229">
        <v>1.99</v>
      </c>
      <c r="I339" s="230"/>
      <c r="J339" s="225"/>
      <c r="K339" s="225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222</v>
      </c>
      <c r="AU339" s="235" t="s">
        <v>120</v>
      </c>
      <c r="AV339" s="13" t="s">
        <v>120</v>
      </c>
      <c r="AW339" s="13" t="s">
        <v>37</v>
      </c>
      <c r="AX339" s="13" t="s">
        <v>76</v>
      </c>
      <c r="AY339" s="235" t="s">
        <v>203</v>
      </c>
    </row>
    <row r="340" s="13" customFormat="1">
      <c r="A340" s="13"/>
      <c r="B340" s="224"/>
      <c r="C340" s="225"/>
      <c r="D340" s="226" t="s">
        <v>222</v>
      </c>
      <c r="E340" s="227" t="s">
        <v>19</v>
      </c>
      <c r="F340" s="228" t="s">
        <v>121</v>
      </c>
      <c r="G340" s="225"/>
      <c r="H340" s="229">
        <v>3.3100000000000001</v>
      </c>
      <c r="I340" s="230"/>
      <c r="J340" s="225"/>
      <c r="K340" s="225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222</v>
      </c>
      <c r="AU340" s="235" t="s">
        <v>120</v>
      </c>
      <c r="AV340" s="13" t="s">
        <v>120</v>
      </c>
      <c r="AW340" s="13" t="s">
        <v>37</v>
      </c>
      <c r="AX340" s="13" t="s">
        <v>76</v>
      </c>
      <c r="AY340" s="235" t="s">
        <v>203</v>
      </c>
    </row>
    <row r="341" s="13" customFormat="1">
      <c r="A341" s="13"/>
      <c r="B341" s="224"/>
      <c r="C341" s="225"/>
      <c r="D341" s="226" t="s">
        <v>222</v>
      </c>
      <c r="E341" s="227" t="s">
        <v>125</v>
      </c>
      <c r="F341" s="228" t="s">
        <v>584</v>
      </c>
      <c r="G341" s="225"/>
      <c r="H341" s="229">
        <v>24.100000000000001</v>
      </c>
      <c r="I341" s="230"/>
      <c r="J341" s="225"/>
      <c r="K341" s="225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222</v>
      </c>
      <c r="AU341" s="235" t="s">
        <v>120</v>
      </c>
      <c r="AV341" s="13" t="s">
        <v>120</v>
      </c>
      <c r="AW341" s="13" t="s">
        <v>37</v>
      </c>
      <c r="AX341" s="13" t="s">
        <v>76</v>
      </c>
      <c r="AY341" s="235" t="s">
        <v>203</v>
      </c>
    </row>
    <row r="342" s="13" customFormat="1">
      <c r="A342" s="13"/>
      <c r="B342" s="224"/>
      <c r="C342" s="225"/>
      <c r="D342" s="226" t="s">
        <v>222</v>
      </c>
      <c r="E342" s="227" t="s">
        <v>19</v>
      </c>
      <c r="F342" s="228" t="s">
        <v>585</v>
      </c>
      <c r="G342" s="225"/>
      <c r="H342" s="229">
        <v>48.200000000000003</v>
      </c>
      <c r="I342" s="230"/>
      <c r="J342" s="225"/>
      <c r="K342" s="225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222</v>
      </c>
      <c r="AU342" s="235" t="s">
        <v>120</v>
      </c>
      <c r="AV342" s="13" t="s">
        <v>120</v>
      </c>
      <c r="AW342" s="13" t="s">
        <v>37</v>
      </c>
      <c r="AX342" s="13" t="s">
        <v>76</v>
      </c>
      <c r="AY342" s="235" t="s">
        <v>203</v>
      </c>
    </row>
    <row r="343" s="13" customFormat="1">
      <c r="A343" s="13"/>
      <c r="B343" s="224"/>
      <c r="C343" s="225"/>
      <c r="D343" s="226" t="s">
        <v>222</v>
      </c>
      <c r="E343" s="227" t="s">
        <v>19</v>
      </c>
      <c r="F343" s="228" t="s">
        <v>128</v>
      </c>
      <c r="G343" s="225"/>
      <c r="H343" s="229">
        <v>39.200000000000003</v>
      </c>
      <c r="I343" s="230"/>
      <c r="J343" s="225"/>
      <c r="K343" s="225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222</v>
      </c>
      <c r="AU343" s="235" t="s">
        <v>120</v>
      </c>
      <c r="AV343" s="13" t="s">
        <v>120</v>
      </c>
      <c r="AW343" s="13" t="s">
        <v>37</v>
      </c>
      <c r="AX343" s="13" t="s">
        <v>76</v>
      </c>
      <c r="AY343" s="235" t="s">
        <v>203</v>
      </c>
    </row>
    <row r="344" s="13" customFormat="1">
      <c r="A344" s="13"/>
      <c r="B344" s="224"/>
      <c r="C344" s="225"/>
      <c r="D344" s="226" t="s">
        <v>222</v>
      </c>
      <c r="E344" s="227" t="s">
        <v>19</v>
      </c>
      <c r="F344" s="228" t="s">
        <v>586</v>
      </c>
      <c r="G344" s="225"/>
      <c r="H344" s="229">
        <v>252.39599999999999</v>
      </c>
      <c r="I344" s="230"/>
      <c r="J344" s="225"/>
      <c r="K344" s="225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222</v>
      </c>
      <c r="AU344" s="235" t="s">
        <v>120</v>
      </c>
      <c r="AV344" s="13" t="s">
        <v>120</v>
      </c>
      <c r="AW344" s="13" t="s">
        <v>37</v>
      </c>
      <c r="AX344" s="13" t="s">
        <v>76</v>
      </c>
      <c r="AY344" s="235" t="s">
        <v>203</v>
      </c>
    </row>
    <row r="345" s="14" customFormat="1">
      <c r="A345" s="14"/>
      <c r="B345" s="236"/>
      <c r="C345" s="237"/>
      <c r="D345" s="226" t="s">
        <v>222</v>
      </c>
      <c r="E345" s="238" t="s">
        <v>19</v>
      </c>
      <c r="F345" s="239" t="s">
        <v>225</v>
      </c>
      <c r="G345" s="237"/>
      <c r="H345" s="240">
        <v>557.43600000000004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6" t="s">
        <v>222</v>
      </c>
      <c r="AU345" s="246" t="s">
        <v>120</v>
      </c>
      <c r="AV345" s="14" t="s">
        <v>209</v>
      </c>
      <c r="AW345" s="14" t="s">
        <v>37</v>
      </c>
      <c r="AX345" s="14" t="s">
        <v>84</v>
      </c>
      <c r="AY345" s="246" t="s">
        <v>203</v>
      </c>
    </row>
    <row r="346" s="2" customFormat="1" ht="24.15" customHeight="1">
      <c r="A346" s="39"/>
      <c r="B346" s="40"/>
      <c r="C346" s="206" t="s">
        <v>587</v>
      </c>
      <c r="D346" s="206" t="s">
        <v>205</v>
      </c>
      <c r="E346" s="207" t="s">
        <v>588</v>
      </c>
      <c r="F346" s="208" t="s">
        <v>589</v>
      </c>
      <c r="G346" s="209" t="s">
        <v>555</v>
      </c>
      <c r="H346" s="210">
        <v>109.8</v>
      </c>
      <c r="I346" s="211"/>
      <c r="J346" s="212">
        <f>ROUND(I346*H346,2)</f>
        <v>0</v>
      </c>
      <c r="K346" s="208" t="s">
        <v>208</v>
      </c>
      <c r="L346" s="45"/>
      <c r="M346" s="213" t="s">
        <v>19</v>
      </c>
      <c r="N346" s="214" t="s">
        <v>48</v>
      </c>
      <c r="O346" s="85"/>
      <c r="P346" s="215">
        <f>O346*H346</f>
        <v>0</v>
      </c>
      <c r="Q346" s="215">
        <v>0</v>
      </c>
      <c r="R346" s="215">
        <f>Q346*H346</f>
        <v>0</v>
      </c>
      <c r="S346" s="215">
        <v>0.017000000000000001</v>
      </c>
      <c r="T346" s="216">
        <f>S346*H346</f>
        <v>1.8666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17" t="s">
        <v>294</v>
      </c>
      <c r="AT346" s="217" t="s">
        <v>205</v>
      </c>
      <c r="AU346" s="217" t="s">
        <v>120</v>
      </c>
      <c r="AY346" s="18" t="s">
        <v>203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8" t="s">
        <v>120</v>
      </c>
      <c r="BK346" s="218">
        <f>ROUND(I346*H346,2)</f>
        <v>0</v>
      </c>
      <c r="BL346" s="18" t="s">
        <v>294</v>
      </c>
      <c r="BM346" s="217" t="s">
        <v>590</v>
      </c>
    </row>
    <row r="347" s="2" customFormat="1">
      <c r="A347" s="39"/>
      <c r="B347" s="40"/>
      <c r="C347" s="41"/>
      <c r="D347" s="219" t="s">
        <v>211</v>
      </c>
      <c r="E347" s="41"/>
      <c r="F347" s="220" t="s">
        <v>591</v>
      </c>
      <c r="G347" s="41"/>
      <c r="H347" s="41"/>
      <c r="I347" s="221"/>
      <c r="J347" s="41"/>
      <c r="K347" s="41"/>
      <c r="L347" s="45"/>
      <c r="M347" s="222"/>
      <c r="N347" s="223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211</v>
      </c>
      <c r="AU347" s="18" t="s">
        <v>120</v>
      </c>
    </row>
    <row r="348" s="13" customFormat="1">
      <c r="A348" s="13"/>
      <c r="B348" s="224"/>
      <c r="C348" s="225"/>
      <c r="D348" s="226" t="s">
        <v>222</v>
      </c>
      <c r="E348" s="227" t="s">
        <v>19</v>
      </c>
      <c r="F348" s="228" t="s">
        <v>592</v>
      </c>
      <c r="G348" s="225"/>
      <c r="H348" s="229">
        <v>109.8</v>
      </c>
      <c r="I348" s="230"/>
      <c r="J348" s="225"/>
      <c r="K348" s="225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222</v>
      </c>
      <c r="AU348" s="235" t="s">
        <v>120</v>
      </c>
      <c r="AV348" s="13" t="s">
        <v>120</v>
      </c>
      <c r="AW348" s="13" t="s">
        <v>37</v>
      </c>
      <c r="AX348" s="13" t="s">
        <v>84</v>
      </c>
      <c r="AY348" s="235" t="s">
        <v>203</v>
      </c>
    </row>
    <row r="349" s="2" customFormat="1" ht="55.5" customHeight="1">
      <c r="A349" s="39"/>
      <c r="B349" s="40"/>
      <c r="C349" s="206" t="s">
        <v>593</v>
      </c>
      <c r="D349" s="206" t="s">
        <v>205</v>
      </c>
      <c r="E349" s="207" t="s">
        <v>594</v>
      </c>
      <c r="F349" s="208" t="s">
        <v>595</v>
      </c>
      <c r="G349" s="209" t="s">
        <v>443</v>
      </c>
      <c r="H349" s="210">
        <v>13.653000000000001</v>
      </c>
      <c r="I349" s="211"/>
      <c r="J349" s="212">
        <f>ROUND(I349*H349,2)</f>
        <v>0</v>
      </c>
      <c r="K349" s="208" t="s">
        <v>208</v>
      </c>
      <c r="L349" s="45"/>
      <c r="M349" s="213" t="s">
        <v>19</v>
      </c>
      <c r="N349" s="214" t="s">
        <v>48</v>
      </c>
      <c r="O349" s="85"/>
      <c r="P349" s="215">
        <f>O349*H349</f>
        <v>0</v>
      </c>
      <c r="Q349" s="215">
        <v>0</v>
      </c>
      <c r="R349" s="215">
        <f>Q349*H349</f>
        <v>0</v>
      </c>
      <c r="S349" s="215">
        <v>0</v>
      </c>
      <c r="T349" s="216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17" t="s">
        <v>294</v>
      </c>
      <c r="AT349" s="217" t="s">
        <v>205</v>
      </c>
      <c r="AU349" s="217" t="s">
        <v>120</v>
      </c>
      <c r="AY349" s="18" t="s">
        <v>203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8" t="s">
        <v>120</v>
      </c>
      <c r="BK349" s="218">
        <f>ROUND(I349*H349,2)</f>
        <v>0</v>
      </c>
      <c r="BL349" s="18" t="s">
        <v>294</v>
      </c>
      <c r="BM349" s="217" t="s">
        <v>596</v>
      </c>
    </row>
    <row r="350" s="2" customFormat="1">
      <c r="A350" s="39"/>
      <c r="B350" s="40"/>
      <c r="C350" s="41"/>
      <c r="D350" s="219" t="s">
        <v>211</v>
      </c>
      <c r="E350" s="41"/>
      <c r="F350" s="220" t="s">
        <v>597</v>
      </c>
      <c r="G350" s="41"/>
      <c r="H350" s="41"/>
      <c r="I350" s="221"/>
      <c r="J350" s="41"/>
      <c r="K350" s="41"/>
      <c r="L350" s="45"/>
      <c r="M350" s="222"/>
      <c r="N350" s="223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211</v>
      </c>
      <c r="AU350" s="18" t="s">
        <v>120</v>
      </c>
    </row>
    <row r="351" s="12" customFormat="1" ht="22.8" customHeight="1">
      <c r="A351" s="12"/>
      <c r="B351" s="190"/>
      <c r="C351" s="191"/>
      <c r="D351" s="192" t="s">
        <v>75</v>
      </c>
      <c r="E351" s="204" t="s">
        <v>598</v>
      </c>
      <c r="F351" s="204" t="s">
        <v>599</v>
      </c>
      <c r="G351" s="191"/>
      <c r="H351" s="191"/>
      <c r="I351" s="194"/>
      <c r="J351" s="205">
        <f>BK351</f>
        <v>0</v>
      </c>
      <c r="K351" s="191"/>
      <c r="L351" s="196"/>
      <c r="M351" s="197"/>
      <c r="N351" s="198"/>
      <c r="O351" s="198"/>
      <c r="P351" s="199">
        <f>SUM(P352:P356)</f>
        <v>0</v>
      </c>
      <c r="Q351" s="198"/>
      <c r="R351" s="199">
        <f>SUM(R352:R356)</f>
        <v>0</v>
      </c>
      <c r="S351" s="198"/>
      <c r="T351" s="200">
        <f>SUM(T352:T356)</f>
        <v>0.20286000000000001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01" t="s">
        <v>120</v>
      </c>
      <c r="AT351" s="202" t="s">
        <v>75</v>
      </c>
      <c r="AU351" s="202" t="s">
        <v>84</v>
      </c>
      <c r="AY351" s="201" t="s">
        <v>203</v>
      </c>
      <c r="BK351" s="203">
        <f>SUM(BK352:BK356)</f>
        <v>0</v>
      </c>
    </row>
    <row r="352" s="2" customFormat="1" ht="49.05" customHeight="1">
      <c r="A352" s="39"/>
      <c r="B352" s="40"/>
      <c r="C352" s="206" t="s">
        <v>600</v>
      </c>
      <c r="D352" s="206" t="s">
        <v>205</v>
      </c>
      <c r="E352" s="207" t="s">
        <v>601</v>
      </c>
      <c r="F352" s="208" t="s">
        <v>602</v>
      </c>
      <c r="G352" s="209" t="s">
        <v>118</v>
      </c>
      <c r="H352" s="210">
        <v>11.76</v>
      </c>
      <c r="I352" s="211"/>
      <c r="J352" s="212">
        <f>ROUND(I352*H352,2)</f>
        <v>0</v>
      </c>
      <c r="K352" s="208" t="s">
        <v>208</v>
      </c>
      <c r="L352" s="45"/>
      <c r="M352" s="213" t="s">
        <v>19</v>
      </c>
      <c r="N352" s="214" t="s">
        <v>48</v>
      </c>
      <c r="O352" s="85"/>
      <c r="P352" s="215">
        <f>O352*H352</f>
        <v>0</v>
      </c>
      <c r="Q352" s="215">
        <v>0</v>
      </c>
      <c r="R352" s="215">
        <f>Q352*H352</f>
        <v>0</v>
      </c>
      <c r="S352" s="215">
        <v>0.017250000000000001</v>
      </c>
      <c r="T352" s="216">
        <f>S352*H352</f>
        <v>0.20286000000000001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17" t="s">
        <v>294</v>
      </c>
      <c r="AT352" s="217" t="s">
        <v>205</v>
      </c>
      <c r="AU352" s="217" t="s">
        <v>120</v>
      </c>
      <c r="AY352" s="18" t="s">
        <v>203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8" t="s">
        <v>120</v>
      </c>
      <c r="BK352" s="218">
        <f>ROUND(I352*H352,2)</f>
        <v>0</v>
      </c>
      <c r="BL352" s="18" t="s">
        <v>294</v>
      </c>
      <c r="BM352" s="217" t="s">
        <v>603</v>
      </c>
    </row>
    <row r="353" s="2" customFormat="1">
      <c r="A353" s="39"/>
      <c r="B353" s="40"/>
      <c r="C353" s="41"/>
      <c r="D353" s="219" t="s">
        <v>211</v>
      </c>
      <c r="E353" s="41"/>
      <c r="F353" s="220" t="s">
        <v>604</v>
      </c>
      <c r="G353" s="41"/>
      <c r="H353" s="41"/>
      <c r="I353" s="221"/>
      <c r="J353" s="41"/>
      <c r="K353" s="41"/>
      <c r="L353" s="45"/>
      <c r="M353" s="222"/>
      <c r="N353" s="223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211</v>
      </c>
      <c r="AU353" s="18" t="s">
        <v>120</v>
      </c>
    </row>
    <row r="354" s="13" customFormat="1">
      <c r="A354" s="13"/>
      <c r="B354" s="224"/>
      <c r="C354" s="225"/>
      <c r="D354" s="226" t="s">
        <v>222</v>
      </c>
      <c r="E354" s="227" t="s">
        <v>19</v>
      </c>
      <c r="F354" s="228" t="s">
        <v>605</v>
      </c>
      <c r="G354" s="225"/>
      <c r="H354" s="229">
        <v>11.76</v>
      </c>
      <c r="I354" s="230"/>
      <c r="J354" s="225"/>
      <c r="K354" s="225"/>
      <c r="L354" s="231"/>
      <c r="M354" s="232"/>
      <c r="N354" s="233"/>
      <c r="O354" s="233"/>
      <c r="P354" s="233"/>
      <c r="Q354" s="233"/>
      <c r="R354" s="233"/>
      <c r="S354" s="233"/>
      <c r="T354" s="23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5" t="s">
        <v>222</v>
      </c>
      <c r="AU354" s="235" t="s">
        <v>120</v>
      </c>
      <c r="AV354" s="13" t="s">
        <v>120</v>
      </c>
      <c r="AW354" s="13" t="s">
        <v>37</v>
      </c>
      <c r="AX354" s="13" t="s">
        <v>84</v>
      </c>
      <c r="AY354" s="235" t="s">
        <v>203</v>
      </c>
    </row>
    <row r="355" s="2" customFormat="1" ht="76.35" customHeight="1">
      <c r="A355" s="39"/>
      <c r="B355" s="40"/>
      <c r="C355" s="206" t="s">
        <v>606</v>
      </c>
      <c r="D355" s="206" t="s">
        <v>205</v>
      </c>
      <c r="E355" s="207" t="s">
        <v>607</v>
      </c>
      <c r="F355" s="208" t="s">
        <v>608</v>
      </c>
      <c r="G355" s="209" t="s">
        <v>528</v>
      </c>
      <c r="H355" s="258"/>
      <c r="I355" s="211"/>
      <c r="J355" s="212">
        <f>ROUND(I355*H355,2)</f>
        <v>0</v>
      </c>
      <c r="K355" s="208" t="s">
        <v>208</v>
      </c>
      <c r="L355" s="45"/>
      <c r="M355" s="213" t="s">
        <v>19</v>
      </c>
      <c r="N355" s="214" t="s">
        <v>48</v>
      </c>
      <c r="O355" s="85"/>
      <c r="P355" s="215">
        <f>O355*H355</f>
        <v>0</v>
      </c>
      <c r="Q355" s="215">
        <v>0</v>
      </c>
      <c r="R355" s="215">
        <f>Q355*H355</f>
        <v>0</v>
      </c>
      <c r="S355" s="215">
        <v>0</v>
      </c>
      <c r="T355" s="216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17" t="s">
        <v>294</v>
      </c>
      <c r="AT355" s="217" t="s">
        <v>205</v>
      </c>
      <c r="AU355" s="217" t="s">
        <v>120</v>
      </c>
      <c r="AY355" s="18" t="s">
        <v>203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8" t="s">
        <v>120</v>
      </c>
      <c r="BK355" s="218">
        <f>ROUND(I355*H355,2)</f>
        <v>0</v>
      </c>
      <c r="BL355" s="18" t="s">
        <v>294</v>
      </c>
      <c r="BM355" s="217" t="s">
        <v>609</v>
      </c>
    </row>
    <row r="356" s="2" customFormat="1">
      <c r="A356" s="39"/>
      <c r="B356" s="40"/>
      <c r="C356" s="41"/>
      <c r="D356" s="219" t="s">
        <v>211</v>
      </c>
      <c r="E356" s="41"/>
      <c r="F356" s="220" t="s">
        <v>610</v>
      </c>
      <c r="G356" s="41"/>
      <c r="H356" s="41"/>
      <c r="I356" s="221"/>
      <c r="J356" s="41"/>
      <c r="K356" s="41"/>
      <c r="L356" s="45"/>
      <c r="M356" s="222"/>
      <c r="N356" s="223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211</v>
      </c>
      <c r="AU356" s="18" t="s">
        <v>120</v>
      </c>
    </row>
    <row r="357" s="12" customFormat="1" ht="22.8" customHeight="1">
      <c r="A357" s="12"/>
      <c r="B357" s="190"/>
      <c r="C357" s="191"/>
      <c r="D357" s="192" t="s">
        <v>75</v>
      </c>
      <c r="E357" s="204" t="s">
        <v>611</v>
      </c>
      <c r="F357" s="204" t="s">
        <v>612</v>
      </c>
      <c r="G357" s="191"/>
      <c r="H357" s="191"/>
      <c r="I357" s="194"/>
      <c r="J357" s="205">
        <f>BK357</f>
        <v>0</v>
      </c>
      <c r="K357" s="191"/>
      <c r="L357" s="196"/>
      <c r="M357" s="197"/>
      <c r="N357" s="198"/>
      <c r="O357" s="198"/>
      <c r="P357" s="199">
        <f>SUM(P358:P373)</f>
        <v>0</v>
      </c>
      <c r="Q357" s="198"/>
      <c r="R357" s="199">
        <f>SUM(R358:R373)</f>
        <v>0</v>
      </c>
      <c r="S357" s="198"/>
      <c r="T357" s="200">
        <f>SUM(T358:T373)</f>
        <v>0.34287999999999996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01" t="s">
        <v>120</v>
      </c>
      <c r="AT357" s="202" t="s">
        <v>75</v>
      </c>
      <c r="AU357" s="202" t="s">
        <v>84</v>
      </c>
      <c r="AY357" s="201" t="s">
        <v>203</v>
      </c>
      <c r="BK357" s="203">
        <f>SUM(BK358:BK373)</f>
        <v>0</v>
      </c>
    </row>
    <row r="358" s="2" customFormat="1" ht="21.75" customHeight="1">
      <c r="A358" s="39"/>
      <c r="B358" s="40"/>
      <c r="C358" s="206" t="s">
        <v>613</v>
      </c>
      <c r="D358" s="206" t="s">
        <v>205</v>
      </c>
      <c r="E358" s="207" t="s">
        <v>614</v>
      </c>
      <c r="F358" s="208" t="s">
        <v>615</v>
      </c>
      <c r="G358" s="209" t="s">
        <v>555</v>
      </c>
      <c r="H358" s="210">
        <v>29.039999999999999</v>
      </c>
      <c r="I358" s="211"/>
      <c r="J358" s="212">
        <f>ROUND(I358*H358,2)</f>
        <v>0</v>
      </c>
      <c r="K358" s="208" t="s">
        <v>208</v>
      </c>
      <c r="L358" s="45"/>
      <c r="M358" s="213" t="s">
        <v>19</v>
      </c>
      <c r="N358" s="214" t="s">
        <v>48</v>
      </c>
      <c r="O358" s="85"/>
      <c r="P358" s="215">
        <f>O358*H358</f>
        <v>0</v>
      </c>
      <c r="Q358" s="215">
        <v>0</v>
      </c>
      <c r="R358" s="215">
        <f>Q358*H358</f>
        <v>0</v>
      </c>
      <c r="S358" s="215">
        <v>0.00175</v>
      </c>
      <c r="T358" s="216">
        <f>S358*H358</f>
        <v>0.050819999999999997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17" t="s">
        <v>294</v>
      </c>
      <c r="AT358" s="217" t="s">
        <v>205</v>
      </c>
      <c r="AU358" s="217" t="s">
        <v>120</v>
      </c>
      <c r="AY358" s="18" t="s">
        <v>203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8" t="s">
        <v>120</v>
      </c>
      <c r="BK358" s="218">
        <f>ROUND(I358*H358,2)</f>
        <v>0</v>
      </c>
      <c r="BL358" s="18" t="s">
        <v>294</v>
      </c>
      <c r="BM358" s="217" t="s">
        <v>616</v>
      </c>
    </row>
    <row r="359" s="2" customFormat="1">
      <c r="A359" s="39"/>
      <c r="B359" s="40"/>
      <c r="C359" s="41"/>
      <c r="D359" s="219" t="s">
        <v>211</v>
      </c>
      <c r="E359" s="41"/>
      <c r="F359" s="220" t="s">
        <v>617</v>
      </c>
      <c r="G359" s="41"/>
      <c r="H359" s="41"/>
      <c r="I359" s="221"/>
      <c r="J359" s="41"/>
      <c r="K359" s="41"/>
      <c r="L359" s="45"/>
      <c r="M359" s="222"/>
      <c r="N359" s="223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211</v>
      </c>
      <c r="AU359" s="18" t="s">
        <v>120</v>
      </c>
    </row>
    <row r="360" s="13" customFormat="1">
      <c r="A360" s="13"/>
      <c r="B360" s="224"/>
      <c r="C360" s="225"/>
      <c r="D360" s="226" t="s">
        <v>222</v>
      </c>
      <c r="E360" s="227" t="s">
        <v>19</v>
      </c>
      <c r="F360" s="228" t="s">
        <v>618</v>
      </c>
      <c r="G360" s="225"/>
      <c r="H360" s="229">
        <v>29.039999999999999</v>
      </c>
      <c r="I360" s="230"/>
      <c r="J360" s="225"/>
      <c r="K360" s="225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222</v>
      </c>
      <c r="AU360" s="235" t="s">
        <v>120</v>
      </c>
      <c r="AV360" s="13" t="s">
        <v>120</v>
      </c>
      <c r="AW360" s="13" t="s">
        <v>37</v>
      </c>
      <c r="AX360" s="13" t="s">
        <v>84</v>
      </c>
      <c r="AY360" s="235" t="s">
        <v>203</v>
      </c>
    </row>
    <row r="361" s="2" customFormat="1" ht="24.15" customHeight="1">
      <c r="A361" s="39"/>
      <c r="B361" s="40"/>
      <c r="C361" s="206" t="s">
        <v>619</v>
      </c>
      <c r="D361" s="206" t="s">
        <v>205</v>
      </c>
      <c r="E361" s="207" t="s">
        <v>620</v>
      </c>
      <c r="F361" s="208" t="s">
        <v>621</v>
      </c>
      <c r="G361" s="209" t="s">
        <v>409</v>
      </c>
      <c r="H361" s="210">
        <v>1</v>
      </c>
      <c r="I361" s="211"/>
      <c r="J361" s="212">
        <f>ROUND(I361*H361,2)</f>
        <v>0</v>
      </c>
      <c r="K361" s="208" t="s">
        <v>208</v>
      </c>
      <c r="L361" s="45"/>
      <c r="M361" s="213" t="s">
        <v>19</v>
      </c>
      <c r="N361" s="214" t="s">
        <v>48</v>
      </c>
      <c r="O361" s="85"/>
      <c r="P361" s="215">
        <f>O361*H361</f>
        <v>0</v>
      </c>
      <c r="Q361" s="215">
        <v>0</v>
      </c>
      <c r="R361" s="215">
        <f>Q361*H361</f>
        <v>0</v>
      </c>
      <c r="S361" s="215">
        <v>0.014999999999999999</v>
      </c>
      <c r="T361" s="216">
        <f>S361*H361</f>
        <v>0.014999999999999999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17" t="s">
        <v>294</v>
      </c>
      <c r="AT361" s="217" t="s">
        <v>205</v>
      </c>
      <c r="AU361" s="217" t="s">
        <v>120</v>
      </c>
      <c r="AY361" s="18" t="s">
        <v>203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8" t="s">
        <v>120</v>
      </c>
      <c r="BK361" s="218">
        <f>ROUND(I361*H361,2)</f>
        <v>0</v>
      </c>
      <c r="BL361" s="18" t="s">
        <v>294</v>
      </c>
      <c r="BM361" s="217" t="s">
        <v>622</v>
      </c>
    </row>
    <row r="362" s="2" customFormat="1">
      <c r="A362" s="39"/>
      <c r="B362" s="40"/>
      <c r="C362" s="41"/>
      <c r="D362" s="219" t="s">
        <v>211</v>
      </c>
      <c r="E362" s="41"/>
      <c r="F362" s="220" t="s">
        <v>623</v>
      </c>
      <c r="G362" s="41"/>
      <c r="H362" s="41"/>
      <c r="I362" s="221"/>
      <c r="J362" s="41"/>
      <c r="K362" s="41"/>
      <c r="L362" s="45"/>
      <c r="M362" s="222"/>
      <c r="N362" s="223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211</v>
      </c>
      <c r="AU362" s="18" t="s">
        <v>120</v>
      </c>
    </row>
    <row r="363" s="2" customFormat="1" ht="24.15" customHeight="1">
      <c r="A363" s="39"/>
      <c r="B363" s="40"/>
      <c r="C363" s="206" t="s">
        <v>624</v>
      </c>
      <c r="D363" s="206" t="s">
        <v>205</v>
      </c>
      <c r="E363" s="207" t="s">
        <v>625</v>
      </c>
      <c r="F363" s="208" t="s">
        <v>626</v>
      </c>
      <c r="G363" s="209" t="s">
        <v>409</v>
      </c>
      <c r="H363" s="210">
        <v>1</v>
      </c>
      <c r="I363" s="211"/>
      <c r="J363" s="212">
        <f>ROUND(I363*H363,2)</f>
        <v>0</v>
      </c>
      <c r="K363" s="208" t="s">
        <v>208</v>
      </c>
      <c r="L363" s="45"/>
      <c r="M363" s="213" t="s">
        <v>19</v>
      </c>
      <c r="N363" s="214" t="s">
        <v>48</v>
      </c>
      <c r="O363" s="85"/>
      <c r="P363" s="215">
        <f>O363*H363</f>
        <v>0</v>
      </c>
      <c r="Q363" s="215">
        <v>0</v>
      </c>
      <c r="R363" s="215">
        <f>Q363*H363</f>
        <v>0</v>
      </c>
      <c r="S363" s="215">
        <v>0.0090600000000000003</v>
      </c>
      <c r="T363" s="216">
        <f>S363*H363</f>
        <v>0.0090600000000000003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17" t="s">
        <v>294</v>
      </c>
      <c r="AT363" s="217" t="s">
        <v>205</v>
      </c>
      <c r="AU363" s="217" t="s">
        <v>120</v>
      </c>
      <c r="AY363" s="18" t="s">
        <v>203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8" t="s">
        <v>120</v>
      </c>
      <c r="BK363" s="218">
        <f>ROUND(I363*H363,2)</f>
        <v>0</v>
      </c>
      <c r="BL363" s="18" t="s">
        <v>294</v>
      </c>
      <c r="BM363" s="217" t="s">
        <v>627</v>
      </c>
    </row>
    <row r="364" s="2" customFormat="1">
      <c r="A364" s="39"/>
      <c r="B364" s="40"/>
      <c r="C364" s="41"/>
      <c r="D364" s="219" t="s">
        <v>211</v>
      </c>
      <c r="E364" s="41"/>
      <c r="F364" s="220" t="s">
        <v>628</v>
      </c>
      <c r="G364" s="41"/>
      <c r="H364" s="41"/>
      <c r="I364" s="221"/>
      <c r="J364" s="41"/>
      <c r="K364" s="41"/>
      <c r="L364" s="45"/>
      <c r="M364" s="222"/>
      <c r="N364" s="223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211</v>
      </c>
      <c r="AU364" s="18" t="s">
        <v>120</v>
      </c>
    </row>
    <row r="365" s="2" customFormat="1" ht="24.15" customHeight="1">
      <c r="A365" s="39"/>
      <c r="B365" s="40"/>
      <c r="C365" s="206" t="s">
        <v>629</v>
      </c>
      <c r="D365" s="206" t="s">
        <v>205</v>
      </c>
      <c r="E365" s="207" t="s">
        <v>630</v>
      </c>
      <c r="F365" s="208" t="s">
        <v>631</v>
      </c>
      <c r="G365" s="209" t="s">
        <v>555</v>
      </c>
      <c r="H365" s="210">
        <v>18.300000000000001</v>
      </c>
      <c r="I365" s="211"/>
      <c r="J365" s="212">
        <f>ROUND(I365*H365,2)</f>
        <v>0</v>
      </c>
      <c r="K365" s="208" t="s">
        <v>208</v>
      </c>
      <c r="L365" s="45"/>
      <c r="M365" s="213" t="s">
        <v>19</v>
      </c>
      <c r="N365" s="214" t="s">
        <v>48</v>
      </c>
      <c r="O365" s="85"/>
      <c r="P365" s="215">
        <f>O365*H365</f>
        <v>0</v>
      </c>
      <c r="Q365" s="215">
        <v>0</v>
      </c>
      <c r="R365" s="215">
        <f>Q365*H365</f>
        <v>0</v>
      </c>
      <c r="S365" s="215">
        <v>0.0025999999999999999</v>
      </c>
      <c r="T365" s="216">
        <f>S365*H365</f>
        <v>0.047579999999999997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17" t="s">
        <v>294</v>
      </c>
      <c r="AT365" s="217" t="s">
        <v>205</v>
      </c>
      <c r="AU365" s="217" t="s">
        <v>120</v>
      </c>
      <c r="AY365" s="18" t="s">
        <v>203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8" t="s">
        <v>120</v>
      </c>
      <c r="BK365" s="218">
        <f>ROUND(I365*H365,2)</f>
        <v>0</v>
      </c>
      <c r="BL365" s="18" t="s">
        <v>294</v>
      </c>
      <c r="BM365" s="217" t="s">
        <v>632</v>
      </c>
    </row>
    <row r="366" s="2" customFormat="1">
      <c r="A366" s="39"/>
      <c r="B366" s="40"/>
      <c r="C366" s="41"/>
      <c r="D366" s="219" t="s">
        <v>211</v>
      </c>
      <c r="E366" s="41"/>
      <c r="F366" s="220" t="s">
        <v>633</v>
      </c>
      <c r="G366" s="41"/>
      <c r="H366" s="41"/>
      <c r="I366" s="221"/>
      <c r="J366" s="41"/>
      <c r="K366" s="41"/>
      <c r="L366" s="45"/>
      <c r="M366" s="222"/>
      <c r="N366" s="223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211</v>
      </c>
      <c r="AU366" s="18" t="s">
        <v>120</v>
      </c>
    </row>
    <row r="367" s="13" customFormat="1">
      <c r="A367" s="13"/>
      <c r="B367" s="224"/>
      <c r="C367" s="225"/>
      <c r="D367" s="226" t="s">
        <v>222</v>
      </c>
      <c r="E367" s="227" t="s">
        <v>19</v>
      </c>
      <c r="F367" s="228" t="s">
        <v>634</v>
      </c>
      <c r="G367" s="225"/>
      <c r="H367" s="229">
        <v>18.300000000000001</v>
      </c>
      <c r="I367" s="230"/>
      <c r="J367" s="225"/>
      <c r="K367" s="225"/>
      <c r="L367" s="231"/>
      <c r="M367" s="232"/>
      <c r="N367" s="233"/>
      <c r="O367" s="233"/>
      <c r="P367" s="233"/>
      <c r="Q367" s="233"/>
      <c r="R367" s="233"/>
      <c r="S367" s="233"/>
      <c r="T367" s="23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5" t="s">
        <v>222</v>
      </c>
      <c r="AU367" s="235" t="s">
        <v>120</v>
      </c>
      <c r="AV367" s="13" t="s">
        <v>120</v>
      </c>
      <c r="AW367" s="13" t="s">
        <v>37</v>
      </c>
      <c r="AX367" s="13" t="s">
        <v>84</v>
      </c>
      <c r="AY367" s="235" t="s">
        <v>203</v>
      </c>
    </row>
    <row r="368" s="2" customFormat="1" ht="16.5" customHeight="1">
      <c r="A368" s="39"/>
      <c r="B368" s="40"/>
      <c r="C368" s="206" t="s">
        <v>635</v>
      </c>
      <c r="D368" s="206" t="s">
        <v>205</v>
      </c>
      <c r="E368" s="207" t="s">
        <v>636</v>
      </c>
      <c r="F368" s="208" t="s">
        <v>637</v>
      </c>
      <c r="G368" s="209" t="s">
        <v>409</v>
      </c>
      <c r="H368" s="210">
        <v>18</v>
      </c>
      <c r="I368" s="211"/>
      <c r="J368" s="212">
        <f>ROUND(I368*H368,2)</f>
        <v>0</v>
      </c>
      <c r="K368" s="208" t="s">
        <v>208</v>
      </c>
      <c r="L368" s="45"/>
      <c r="M368" s="213" t="s">
        <v>19</v>
      </c>
      <c r="N368" s="214" t="s">
        <v>48</v>
      </c>
      <c r="O368" s="85"/>
      <c r="P368" s="215">
        <f>O368*H368</f>
        <v>0</v>
      </c>
      <c r="Q368" s="215">
        <v>0</v>
      </c>
      <c r="R368" s="215">
        <f>Q368*H368</f>
        <v>0</v>
      </c>
      <c r="S368" s="215">
        <v>0.0094000000000000004</v>
      </c>
      <c r="T368" s="216">
        <f>S368*H368</f>
        <v>0.16920000000000002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17" t="s">
        <v>294</v>
      </c>
      <c r="AT368" s="217" t="s">
        <v>205</v>
      </c>
      <c r="AU368" s="217" t="s">
        <v>120</v>
      </c>
      <c r="AY368" s="18" t="s">
        <v>203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8" t="s">
        <v>120</v>
      </c>
      <c r="BK368" s="218">
        <f>ROUND(I368*H368,2)</f>
        <v>0</v>
      </c>
      <c r="BL368" s="18" t="s">
        <v>294</v>
      </c>
      <c r="BM368" s="217" t="s">
        <v>638</v>
      </c>
    </row>
    <row r="369" s="2" customFormat="1">
      <c r="A369" s="39"/>
      <c r="B369" s="40"/>
      <c r="C369" s="41"/>
      <c r="D369" s="219" t="s">
        <v>211</v>
      </c>
      <c r="E369" s="41"/>
      <c r="F369" s="220" t="s">
        <v>639</v>
      </c>
      <c r="G369" s="41"/>
      <c r="H369" s="41"/>
      <c r="I369" s="221"/>
      <c r="J369" s="41"/>
      <c r="K369" s="41"/>
      <c r="L369" s="45"/>
      <c r="M369" s="222"/>
      <c r="N369" s="223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211</v>
      </c>
      <c r="AU369" s="18" t="s">
        <v>120</v>
      </c>
    </row>
    <row r="370" s="2" customFormat="1" ht="16.5" customHeight="1">
      <c r="A370" s="39"/>
      <c r="B370" s="40"/>
      <c r="C370" s="206" t="s">
        <v>640</v>
      </c>
      <c r="D370" s="206" t="s">
        <v>205</v>
      </c>
      <c r="E370" s="207" t="s">
        <v>641</v>
      </c>
      <c r="F370" s="208" t="s">
        <v>642</v>
      </c>
      <c r="G370" s="209" t="s">
        <v>555</v>
      </c>
      <c r="H370" s="210">
        <v>13</v>
      </c>
      <c r="I370" s="211"/>
      <c r="J370" s="212">
        <f>ROUND(I370*H370,2)</f>
        <v>0</v>
      </c>
      <c r="K370" s="208" t="s">
        <v>208</v>
      </c>
      <c r="L370" s="45"/>
      <c r="M370" s="213" t="s">
        <v>19</v>
      </c>
      <c r="N370" s="214" t="s">
        <v>48</v>
      </c>
      <c r="O370" s="85"/>
      <c r="P370" s="215">
        <f>O370*H370</f>
        <v>0</v>
      </c>
      <c r="Q370" s="215">
        <v>0</v>
      </c>
      <c r="R370" s="215">
        <f>Q370*H370</f>
        <v>0</v>
      </c>
      <c r="S370" s="215">
        <v>0.0039399999999999999</v>
      </c>
      <c r="T370" s="216">
        <f>S370*H370</f>
        <v>0.051220000000000002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17" t="s">
        <v>294</v>
      </c>
      <c r="AT370" s="217" t="s">
        <v>205</v>
      </c>
      <c r="AU370" s="217" t="s">
        <v>120</v>
      </c>
      <c r="AY370" s="18" t="s">
        <v>203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8" t="s">
        <v>120</v>
      </c>
      <c r="BK370" s="218">
        <f>ROUND(I370*H370,2)</f>
        <v>0</v>
      </c>
      <c r="BL370" s="18" t="s">
        <v>294</v>
      </c>
      <c r="BM370" s="217" t="s">
        <v>643</v>
      </c>
    </row>
    <row r="371" s="2" customFormat="1">
      <c r="A371" s="39"/>
      <c r="B371" s="40"/>
      <c r="C371" s="41"/>
      <c r="D371" s="219" t="s">
        <v>211</v>
      </c>
      <c r="E371" s="41"/>
      <c r="F371" s="220" t="s">
        <v>644</v>
      </c>
      <c r="G371" s="41"/>
      <c r="H371" s="41"/>
      <c r="I371" s="221"/>
      <c r="J371" s="41"/>
      <c r="K371" s="41"/>
      <c r="L371" s="45"/>
      <c r="M371" s="222"/>
      <c r="N371" s="223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211</v>
      </c>
      <c r="AU371" s="18" t="s">
        <v>120</v>
      </c>
    </row>
    <row r="372" s="2" customFormat="1" ht="49.05" customHeight="1">
      <c r="A372" s="39"/>
      <c r="B372" s="40"/>
      <c r="C372" s="206" t="s">
        <v>645</v>
      </c>
      <c r="D372" s="206" t="s">
        <v>205</v>
      </c>
      <c r="E372" s="207" t="s">
        <v>646</v>
      </c>
      <c r="F372" s="208" t="s">
        <v>647</v>
      </c>
      <c r="G372" s="209" t="s">
        <v>528</v>
      </c>
      <c r="H372" s="258"/>
      <c r="I372" s="211"/>
      <c r="J372" s="212">
        <f>ROUND(I372*H372,2)</f>
        <v>0</v>
      </c>
      <c r="K372" s="208" t="s">
        <v>208</v>
      </c>
      <c r="L372" s="45"/>
      <c r="M372" s="213" t="s">
        <v>19</v>
      </c>
      <c r="N372" s="214" t="s">
        <v>48</v>
      </c>
      <c r="O372" s="85"/>
      <c r="P372" s="215">
        <f>O372*H372</f>
        <v>0</v>
      </c>
      <c r="Q372" s="215">
        <v>0</v>
      </c>
      <c r="R372" s="215">
        <f>Q372*H372</f>
        <v>0</v>
      </c>
      <c r="S372" s="215">
        <v>0</v>
      </c>
      <c r="T372" s="216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17" t="s">
        <v>294</v>
      </c>
      <c r="AT372" s="217" t="s">
        <v>205</v>
      </c>
      <c r="AU372" s="217" t="s">
        <v>120</v>
      </c>
      <c r="AY372" s="18" t="s">
        <v>203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8" t="s">
        <v>120</v>
      </c>
      <c r="BK372" s="218">
        <f>ROUND(I372*H372,2)</f>
        <v>0</v>
      </c>
      <c r="BL372" s="18" t="s">
        <v>294</v>
      </c>
      <c r="BM372" s="217" t="s">
        <v>648</v>
      </c>
    </row>
    <row r="373" s="2" customFormat="1">
      <c r="A373" s="39"/>
      <c r="B373" s="40"/>
      <c r="C373" s="41"/>
      <c r="D373" s="219" t="s">
        <v>211</v>
      </c>
      <c r="E373" s="41"/>
      <c r="F373" s="220" t="s">
        <v>649</v>
      </c>
      <c r="G373" s="41"/>
      <c r="H373" s="41"/>
      <c r="I373" s="221"/>
      <c r="J373" s="41"/>
      <c r="K373" s="41"/>
      <c r="L373" s="45"/>
      <c r="M373" s="222"/>
      <c r="N373" s="223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211</v>
      </c>
      <c r="AU373" s="18" t="s">
        <v>120</v>
      </c>
    </row>
    <row r="374" s="12" customFormat="1" ht="22.8" customHeight="1">
      <c r="A374" s="12"/>
      <c r="B374" s="190"/>
      <c r="C374" s="191"/>
      <c r="D374" s="192" t="s">
        <v>75</v>
      </c>
      <c r="E374" s="204" t="s">
        <v>650</v>
      </c>
      <c r="F374" s="204" t="s">
        <v>651</v>
      </c>
      <c r="G374" s="191"/>
      <c r="H374" s="191"/>
      <c r="I374" s="194"/>
      <c r="J374" s="205">
        <f>BK374</f>
        <v>0</v>
      </c>
      <c r="K374" s="191"/>
      <c r="L374" s="196"/>
      <c r="M374" s="197"/>
      <c r="N374" s="198"/>
      <c r="O374" s="198"/>
      <c r="P374" s="199">
        <f>SUM(P375:P379)</f>
        <v>0</v>
      </c>
      <c r="Q374" s="198"/>
      <c r="R374" s="199">
        <f>SUM(R375:R379)</f>
        <v>0.026571600000000001</v>
      </c>
      <c r="S374" s="198"/>
      <c r="T374" s="200">
        <f>SUM(T375:T379)</f>
        <v>2.3622152400000003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01" t="s">
        <v>120</v>
      </c>
      <c r="AT374" s="202" t="s">
        <v>75</v>
      </c>
      <c r="AU374" s="202" t="s">
        <v>84</v>
      </c>
      <c r="AY374" s="201" t="s">
        <v>203</v>
      </c>
      <c r="BK374" s="203">
        <f>SUM(BK375:BK379)</f>
        <v>0</v>
      </c>
    </row>
    <row r="375" s="2" customFormat="1" ht="24.15" customHeight="1">
      <c r="A375" s="39"/>
      <c r="B375" s="40"/>
      <c r="C375" s="206" t="s">
        <v>652</v>
      </c>
      <c r="D375" s="206" t="s">
        <v>205</v>
      </c>
      <c r="E375" s="207" t="s">
        <v>653</v>
      </c>
      <c r="F375" s="208" t="s">
        <v>654</v>
      </c>
      <c r="G375" s="209" t="s">
        <v>118</v>
      </c>
      <c r="H375" s="210">
        <v>132.858</v>
      </c>
      <c r="I375" s="211"/>
      <c r="J375" s="212">
        <f>ROUND(I375*H375,2)</f>
        <v>0</v>
      </c>
      <c r="K375" s="208" t="s">
        <v>208</v>
      </c>
      <c r="L375" s="45"/>
      <c r="M375" s="213" t="s">
        <v>19</v>
      </c>
      <c r="N375" s="214" t="s">
        <v>48</v>
      </c>
      <c r="O375" s="85"/>
      <c r="P375" s="215">
        <f>O375*H375</f>
        <v>0</v>
      </c>
      <c r="Q375" s="215">
        <v>0.00020000000000000001</v>
      </c>
      <c r="R375" s="215">
        <f>Q375*H375</f>
        <v>0.026571600000000001</v>
      </c>
      <c r="S375" s="215">
        <v>0.017780000000000001</v>
      </c>
      <c r="T375" s="216">
        <f>S375*H375</f>
        <v>2.3622152400000003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17" t="s">
        <v>294</v>
      </c>
      <c r="AT375" s="217" t="s">
        <v>205</v>
      </c>
      <c r="AU375" s="217" t="s">
        <v>120</v>
      </c>
      <c r="AY375" s="18" t="s">
        <v>203</v>
      </c>
      <c r="BE375" s="218">
        <f>IF(N375="základní",J375,0)</f>
        <v>0</v>
      </c>
      <c r="BF375" s="218">
        <f>IF(N375="snížená",J375,0)</f>
        <v>0</v>
      </c>
      <c r="BG375" s="218">
        <f>IF(N375="zákl. přenesená",J375,0)</f>
        <v>0</v>
      </c>
      <c r="BH375" s="218">
        <f>IF(N375="sníž. přenesená",J375,0)</f>
        <v>0</v>
      </c>
      <c r="BI375" s="218">
        <f>IF(N375="nulová",J375,0)</f>
        <v>0</v>
      </c>
      <c r="BJ375" s="18" t="s">
        <v>120</v>
      </c>
      <c r="BK375" s="218">
        <f>ROUND(I375*H375,2)</f>
        <v>0</v>
      </c>
      <c r="BL375" s="18" t="s">
        <v>294</v>
      </c>
      <c r="BM375" s="217" t="s">
        <v>655</v>
      </c>
    </row>
    <row r="376" s="2" customFormat="1">
      <c r="A376" s="39"/>
      <c r="B376" s="40"/>
      <c r="C376" s="41"/>
      <c r="D376" s="219" t="s">
        <v>211</v>
      </c>
      <c r="E376" s="41"/>
      <c r="F376" s="220" t="s">
        <v>656</v>
      </c>
      <c r="G376" s="41"/>
      <c r="H376" s="41"/>
      <c r="I376" s="221"/>
      <c r="J376" s="41"/>
      <c r="K376" s="41"/>
      <c r="L376" s="45"/>
      <c r="M376" s="222"/>
      <c r="N376" s="223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211</v>
      </c>
      <c r="AU376" s="18" t="s">
        <v>120</v>
      </c>
    </row>
    <row r="377" s="13" customFormat="1">
      <c r="A377" s="13"/>
      <c r="B377" s="224"/>
      <c r="C377" s="225"/>
      <c r="D377" s="226" t="s">
        <v>222</v>
      </c>
      <c r="E377" s="227" t="s">
        <v>19</v>
      </c>
      <c r="F377" s="228" t="s">
        <v>577</v>
      </c>
      <c r="G377" s="225"/>
      <c r="H377" s="229">
        <v>132.858</v>
      </c>
      <c r="I377" s="230"/>
      <c r="J377" s="225"/>
      <c r="K377" s="225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222</v>
      </c>
      <c r="AU377" s="235" t="s">
        <v>120</v>
      </c>
      <c r="AV377" s="13" t="s">
        <v>120</v>
      </c>
      <c r="AW377" s="13" t="s">
        <v>37</v>
      </c>
      <c r="AX377" s="13" t="s">
        <v>84</v>
      </c>
      <c r="AY377" s="235" t="s">
        <v>203</v>
      </c>
    </row>
    <row r="378" s="2" customFormat="1" ht="33" customHeight="1">
      <c r="A378" s="39"/>
      <c r="B378" s="40"/>
      <c r="C378" s="206" t="s">
        <v>657</v>
      </c>
      <c r="D378" s="206" t="s">
        <v>205</v>
      </c>
      <c r="E378" s="207" t="s">
        <v>658</v>
      </c>
      <c r="F378" s="208" t="s">
        <v>659</v>
      </c>
      <c r="G378" s="209" t="s">
        <v>118</v>
      </c>
      <c r="H378" s="210">
        <v>132.858</v>
      </c>
      <c r="I378" s="211"/>
      <c r="J378" s="212">
        <f>ROUND(I378*H378,2)</f>
        <v>0</v>
      </c>
      <c r="K378" s="208" t="s">
        <v>208</v>
      </c>
      <c r="L378" s="45"/>
      <c r="M378" s="213" t="s">
        <v>19</v>
      </c>
      <c r="N378" s="214" t="s">
        <v>48</v>
      </c>
      <c r="O378" s="85"/>
      <c r="P378" s="215">
        <f>O378*H378</f>
        <v>0</v>
      </c>
      <c r="Q378" s="215">
        <v>0</v>
      </c>
      <c r="R378" s="215">
        <f>Q378*H378</f>
        <v>0</v>
      </c>
      <c r="S378" s="215">
        <v>0</v>
      </c>
      <c r="T378" s="216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17" t="s">
        <v>294</v>
      </c>
      <c r="AT378" s="217" t="s">
        <v>205</v>
      </c>
      <c r="AU378" s="217" t="s">
        <v>120</v>
      </c>
      <c r="AY378" s="18" t="s">
        <v>203</v>
      </c>
      <c r="BE378" s="218">
        <f>IF(N378="základní",J378,0)</f>
        <v>0</v>
      </c>
      <c r="BF378" s="218">
        <f>IF(N378="snížená",J378,0)</f>
        <v>0</v>
      </c>
      <c r="BG378" s="218">
        <f>IF(N378="zákl. přenesená",J378,0)</f>
        <v>0</v>
      </c>
      <c r="BH378" s="218">
        <f>IF(N378="sníž. přenesená",J378,0)</f>
        <v>0</v>
      </c>
      <c r="BI378" s="218">
        <f>IF(N378="nulová",J378,0)</f>
        <v>0</v>
      </c>
      <c r="BJ378" s="18" t="s">
        <v>120</v>
      </c>
      <c r="BK378" s="218">
        <f>ROUND(I378*H378,2)</f>
        <v>0</v>
      </c>
      <c r="BL378" s="18" t="s">
        <v>294</v>
      </c>
      <c r="BM378" s="217" t="s">
        <v>660</v>
      </c>
    </row>
    <row r="379" s="2" customFormat="1">
      <c r="A379" s="39"/>
      <c r="B379" s="40"/>
      <c r="C379" s="41"/>
      <c r="D379" s="219" t="s">
        <v>211</v>
      </c>
      <c r="E379" s="41"/>
      <c r="F379" s="220" t="s">
        <v>661</v>
      </c>
      <c r="G379" s="41"/>
      <c r="H379" s="41"/>
      <c r="I379" s="221"/>
      <c r="J379" s="41"/>
      <c r="K379" s="41"/>
      <c r="L379" s="45"/>
      <c r="M379" s="222"/>
      <c r="N379" s="223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211</v>
      </c>
      <c r="AU379" s="18" t="s">
        <v>120</v>
      </c>
    </row>
    <row r="380" s="12" customFormat="1" ht="22.8" customHeight="1">
      <c r="A380" s="12"/>
      <c r="B380" s="190"/>
      <c r="C380" s="191"/>
      <c r="D380" s="192" t="s">
        <v>75</v>
      </c>
      <c r="E380" s="204" t="s">
        <v>662</v>
      </c>
      <c r="F380" s="204" t="s">
        <v>663</v>
      </c>
      <c r="G380" s="191"/>
      <c r="H380" s="191"/>
      <c r="I380" s="194"/>
      <c r="J380" s="205">
        <f>BK380</f>
        <v>0</v>
      </c>
      <c r="K380" s="191"/>
      <c r="L380" s="196"/>
      <c r="M380" s="197"/>
      <c r="N380" s="198"/>
      <c r="O380" s="198"/>
      <c r="P380" s="199">
        <f>SUM(P381:P398)</f>
        <v>0</v>
      </c>
      <c r="Q380" s="198"/>
      <c r="R380" s="199">
        <f>SUM(R381:R398)</f>
        <v>0</v>
      </c>
      <c r="S380" s="198"/>
      <c r="T380" s="200">
        <f>SUM(T381:T398)</f>
        <v>1.4276203000000001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01" t="s">
        <v>120</v>
      </c>
      <c r="AT380" s="202" t="s">
        <v>75</v>
      </c>
      <c r="AU380" s="202" t="s">
        <v>84</v>
      </c>
      <c r="AY380" s="201" t="s">
        <v>203</v>
      </c>
      <c r="BK380" s="203">
        <f>SUM(BK381:BK398)</f>
        <v>0</v>
      </c>
    </row>
    <row r="381" s="2" customFormat="1" ht="16.5" customHeight="1">
      <c r="A381" s="39"/>
      <c r="B381" s="40"/>
      <c r="C381" s="206" t="s">
        <v>664</v>
      </c>
      <c r="D381" s="206" t="s">
        <v>205</v>
      </c>
      <c r="E381" s="207" t="s">
        <v>665</v>
      </c>
      <c r="F381" s="208" t="s">
        <v>666</v>
      </c>
      <c r="G381" s="209" t="s">
        <v>118</v>
      </c>
      <c r="H381" s="210">
        <v>26.954000000000001</v>
      </c>
      <c r="I381" s="211"/>
      <c r="J381" s="212">
        <f>ROUND(I381*H381,2)</f>
        <v>0</v>
      </c>
      <c r="K381" s="208" t="s">
        <v>208</v>
      </c>
      <c r="L381" s="45"/>
      <c r="M381" s="213" t="s">
        <v>19</v>
      </c>
      <c r="N381" s="214" t="s">
        <v>48</v>
      </c>
      <c r="O381" s="85"/>
      <c r="P381" s="215">
        <f>O381*H381</f>
        <v>0</v>
      </c>
      <c r="Q381" s="215">
        <v>0</v>
      </c>
      <c r="R381" s="215">
        <f>Q381*H381</f>
        <v>0</v>
      </c>
      <c r="S381" s="215">
        <v>0.01695</v>
      </c>
      <c r="T381" s="216">
        <f>S381*H381</f>
        <v>0.45687030000000001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17" t="s">
        <v>294</v>
      </c>
      <c r="AT381" s="217" t="s">
        <v>205</v>
      </c>
      <c r="AU381" s="217" t="s">
        <v>120</v>
      </c>
      <c r="AY381" s="18" t="s">
        <v>203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8" t="s">
        <v>120</v>
      </c>
      <c r="BK381" s="218">
        <f>ROUND(I381*H381,2)</f>
        <v>0</v>
      </c>
      <c r="BL381" s="18" t="s">
        <v>294</v>
      </c>
      <c r="BM381" s="217" t="s">
        <v>667</v>
      </c>
    </row>
    <row r="382" s="2" customFormat="1">
      <c r="A382" s="39"/>
      <c r="B382" s="40"/>
      <c r="C382" s="41"/>
      <c r="D382" s="219" t="s">
        <v>211</v>
      </c>
      <c r="E382" s="41"/>
      <c r="F382" s="220" t="s">
        <v>668</v>
      </c>
      <c r="G382" s="41"/>
      <c r="H382" s="41"/>
      <c r="I382" s="221"/>
      <c r="J382" s="41"/>
      <c r="K382" s="41"/>
      <c r="L382" s="45"/>
      <c r="M382" s="222"/>
      <c r="N382" s="223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211</v>
      </c>
      <c r="AU382" s="18" t="s">
        <v>120</v>
      </c>
    </row>
    <row r="383" s="13" customFormat="1">
      <c r="A383" s="13"/>
      <c r="B383" s="224"/>
      <c r="C383" s="225"/>
      <c r="D383" s="226" t="s">
        <v>222</v>
      </c>
      <c r="E383" s="227" t="s">
        <v>19</v>
      </c>
      <c r="F383" s="228" t="s">
        <v>669</v>
      </c>
      <c r="G383" s="225"/>
      <c r="H383" s="229">
        <v>7.8650000000000002</v>
      </c>
      <c r="I383" s="230"/>
      <c r="J383" s="225"/>
      <c r="K383" s="225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222</v>
      </c>
      <c r="AU383" s="235" t="s">
        <v>120</v>
      </c>
      <c r="AV383" s="13" t="s">
        <v>120</v>
      </c>
      <c r="AW383" s="13" t="s">
        <v>37</v>
      </c>
      <c r="AX383" s="13" t="s">
        <v>76</v>
      </c>
      <c r="AY383" s="235" t="s">
        <v>203</v>
      </c>
    </row>
    <row r="384" s="13" customFormat="1">
      <c r="A384" s="13"/>
      <c r="B384" s="224"/>
      <c r="C384" s="225"/>
      <c r="D384" s="226" t="s">
        <v>222</v>
      </c>
      <c r="E384" s="227" t="s">
        <v>19</v>
      </c>
      <c r="F384" s="228" t="s">
        <v>544</v>
      </c>
      <c r="G384" s="225"/>
      <c r="H384" s="229">
        <v>19.088999999999999</v>
      </c>
      <c r="I384" s="230"/>
      <c r="J384" s="225"/>
      <c r="K384" s="225"/>
      <c r="L384" s="231"/>
      <c r="M384" s="232"/>
      <c r="N384" s="233"/>
      <c r="O384" s="233"/>
      <c r="P384" s="233"/>
      <c r="Q384" s="233"/>
      <c r="R384" s="233"/>
      <c r="S384" s="233"/>
      <c r="T384" s="23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5" t="s">
        <v>222</v>
      </c>
      <c r="AU384" s="235" t="s">
        <v>120</v>
      </c>
      <c r="AV384" s="13" t="s">
        <v>120</v>
      </c>
      <c r="AW384" s="13" t="s">
        <v>37</v>
      </c>
      <c r="AX384" s="13" t="s">
        <v>76</v>
      </c>
      <c r="AY384" s="235" t="s">
        <v>203</v>
      </c>
    </row>
    <row r="385" s="14" customFormat="1">
      <c r="A385" s="14"/>
      <c r="B385" s="236"/>
      <c r="C385" s="237"/>
      <c r="D385" s="226" t="s">
        <v>222</v>
      </c>
      <c r="E385" s="238" t="s">
        <v>19</v>
      </c>
      <c r="F385" s="239" t="s">
        <v>225</v>
      </c>
      <c r="G385" s="237"/>
      <c r="H385" s="240">
        <v>26.954000000000001</v>
      </c>
      <c r="I385" s="241"/>
      <c r="J385" s="237"/>
      <c r="K385" s="237"/>
      <c r="L385" s="242"/>
      <c r="M385" s="243"/>
      <c r="N385" s="244"/>
      <c r="O385" s="244"/>
      <c r="P385" s="244"/>
      <c r="Q385" s="244"/>
      <c r="R385" s="244"/>
      <c r="S385" s="244"/>
      <c r="T385" s="24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6" t="s">
        <v>222</v>
      </c>
      <c r="AU385" s="246" t="s">
        <v>120</v>
      </c>
      <c r="AV385" s="14" t="s">
        <v>209</v>
      </c>
      <c r="AW385" s="14" t="s">
        <v>37</v>
      </c>
      <c r="AX385" s="14" t="s">
        <v>84</v>
      </c>
      <c r="AY385" s="246" t="s">
        <v>203</v>
      </c>
    </row>
    <row r="386" s="2" customFormat="1" ht="16.5" customHeight="1">
      <c r="A386" s="39"/>
      <c r="B386" s="40"/>
      <c r="C386" s="206" t="s">
        <v>670</v>
      </c>
      <c r="D386" s="206" t="s">
        <v>205</v>
      </c>
      <c r="E386" s="207" t="s">
        <v>671</v>
      </c>
      <c r="F386" s="208" t="s">
        <v>672</v>
      </c>
      <c r="G386" s="209" t="s">
        <v>555</v>
      </c>
      <c r="H386" s="210">
        <v>5</v>
      </c>
      <c r="I386" s="211"/>
      <c r="J386" s="212">
        <f>ROUND(I386*H386,2)</f>
        <v>0</v>
      </c>
      <c r="K386" s="208" t="s">
        <v>208</v>
      </c>
      <c r="L386" s="45"/>
      <c r="M386" s="213" t="s">
        <v>19</v>
      </c>
      <c r="N386" s="214" t="s">
        <v>48</v>
      </c>
      <c r="O386" s="85"/>
      <c r="P386" s="215">
        <f>O386*H386</f>
        <v>0</v>
      </c>
      <c r="Q386" s="215">
        <v>0</v>
      </c>
      <c r="R386" s="215">
        <f>Q386*H386</f>
        <v>0</v>
      </c>
      <c r="S386" s="215">
        <v>0.11248</v>
      </c>
      <c r="T386" s="216">
        <f>S386*H386</f>
        <v>0.56240000000000001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17" t="s">
        <v>294</v>
      </c>
      <c r="AT386" s="217" t="s">
        <v>205</v>
      </c>
      <c r="AU386" s="217" t="s">
        <v>120</v>
      </c>
      <c r="AY386" s="18" t="s">
        <v>203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8" t="s">
        <v>120</v>
      </c>
      <c r="BK386" s="218">
        <f>ROUND(I386*H386,2)</f>
        <v>0</v>
      </c>
      <c r="BL386" s="18" t="s">
        <v>294</v>
      </c>
      <c r="BM386" s="217" t="s">
        <v>673</v>
      </c>
    </row>
    <row r="387" s="2" customFormat="1">
      <c r="A387" s="39"/>
      <c r="B387" s="40"/>
      <c r="C387" s="41"/>
      <c r="D387" s="219" t="s">
        <v>211</v>
      </c>
      <c r="E387" s="41"/>
      <c r="F387" s="220" t="s">
        <v>674</v>
      </c>
      <c r="G387" s="41"/>
      <c r="H387" s="41"/>
      <c r="I387" s="221"/>
      <c r="J387" s="41"/>
      <c r="K387" s="41"/>
      <c r="L387" s="45"/>
      <c r="M387" s="222"/>
      <c r="N387" s="223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211</v>
      </c>
      <c r="AU387" s="18" t="s">
        <v>120</v>
      </c>
    </row>
    <row r="388" s="13" customFormat="1">
      <c r="A388" s="13"/>
      <c r="B388" s="224"/>
      <c r="C388" s="225"/>
      <c r="D388" s="226" t="s">
        <v>222</v>
      </c>
      <c r="E388" s="227" t="s">
        <v>19</v>
      </c>
      <c r="F388" s="228" t="s">
        <v>675</v>
      </c>
      <c r="G388" s="225"/>
      <c r="H388" s="229">
        <v>5</v>
      </c>
      <c r="I388" s="230"/>
      <c r="J388" s="225"/>
      <c r="K388" s="225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222</v>
      </c>
      <c r="AU388" s="235" t="s">
        <v>120</v>
      </c>
      <c r="AV388" s="13" t="s">
        <v>120</v>
      </c>
      <c r="AW388" s="13" t="s">
        <v>37</v>
      </c>
      <c r="AX388" s="13" t="s">
        <v>84</v>
      </c>
      <c r="AY388" s="235" t="s">
        <v>203</v>
      </c>
    </row>
    <row r="389" s="2" customFormat="1" ht="16.5" customHeight="1">
      <c r="A389" s="39"/>
      <c r="B389" s="40"/>
      <c r="C389" s="206" t="s">
        <v>676</v>
      </c>
      <c r="D389" s="206" t="s">
        <v>205</v>
      </c>
      <c r="E389" s="207" t="s">
        <v>677</v>
      </c>
      <c r="F389" s="208" t="s">
        <v>678</v>
      </c>
      <c r="G389" s="209" t="s">
        <v>555</v>
      </c>
      <c r="H389" s="210">
        <v>5</v>
      </c>
      <c r="I389" s="211"/>
      <c r="J389" s="212">
        <f>ROUND(I389*H389,2)</f>
        <v>0</v>
      </c>
      <c r="K389" s="208" t="s">
        <v>208</v>
      </c>
      <c r="L389" s="45"/>
      <c r="M389" s="213" t="s">
        <v>19</v>
      </c>
      <c r="N389" s="214" t="s">
        <v>48</v>
      </c>
      <c r="O389" s="85"/>
      <c r="P389" s="215">
        <f>O389*H389</f>
        <v>0</v>
      </c>
      <c r="Q389" s="215">
        <v>0</v>
      </c>
      <c r="R389" s="215">
        <f>Q389*H389</f>
        <v>0</v>
      </c>
      <c r="S389" s="215">
        <v>0.012070000000000001</v>
      </c>
      <c r="T389" s="216">
        <f>S389*H389</f>
        <v>0.060350000000000001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17" t="s">
        <v>294</v>
      </c>
      <c r="AT389" s="217" t="s">
        <v>205</v>
      </c>
      <c r="AU389" s="217" t="s">
        <v>120</v>
      </c>
      <c r="AY389" s="18" t="s">
        <v>203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8" t="s">
        <v>120</v>
      </c>
      <c r="BK389" s="218">
        <f>ROUND(I389*H389,2)</f>
        <v>0</v>
      </c>
      <c r="BL389" s="18" t="s">
        <v>294</v>
      </c>
      <c r="BM389" s="217" t="s">
        <v>679</v>
      </c>
    </row>
    <row r="390" s="2" customFormat="1">
      <c r="A390" s="39"/>
      <c r="B390" s="40"/>
      <c r="C390" s="41"/>
      <c r="D390" s="219" t="s">
        <v>211</v>
      </c>
      <c r="E390" s="41"/>
      <c r="F390" s="220" t="s">
        <v>680</v>
      </c>
      <c r="G390" s="41"/>
      <c r="H390" s="41"/>
      <c r="I390" s="221"/>
      <c r="J390" s="41"/>
      <c r="K390" s="41"/>
      <c r="L390" s="45"/>
      <c r="M390" s="222"/>
      <c r="N390" s="223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211</v>
      </c>
      <c r="AU390" s="18" t="s">
        <v>120</v>
      </c>
    </row>
    <row r="391" s="13" customFormat="1">
      <c r="A391" s="13"/>
      <c r="B391" s="224"/>
      <c r="C391" s="225"/>
      <c r="D391" s="226" t="s">
        <v>222</v>
      </c>
      <c r="E391" s="227" t="s">
        <v>19</v>
      </c>
      <c r="F391" s="228" t="s">
        <v>675</v>
      </c>
      <c r="G391" s="225"/>
      <c r="H391" s="229">
        <v>5</v>
      </c>
      <c r="I391" s="230"/>
      <c r="J391" s="225"/>
      <c r="K391" s="225"/>
      <c r="L391" s="231"/>
      <c r="M391" s="232"/>
      <c r="N391" s="233"/>
      <c r="O391" s="233"/>
      <c r="P391" s="233"/>
      <c r="Q391" s="233"/>
      <c r="R391" s="233"/>
      <c r="S391" s="233"/>
      <c r="T391" s="23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5" t="s">
        <v>222</v>
      </c>
      <c r="AU391" s="235" t="s">
        <v>120</v>
      </c>
      <c r="AV391" s="13" t="s">
        <v>120</v>
      </c>
      <c r="AW391" s="13" t="s">
        <v>37</v>
      </c>
      <c r="AX391" s="13" t="s">
        <v>84</v>
      </c>
      <c r="AY391" s="235" t="s">
        <v>203</v>
      </c>
    </row>
    <row r="392" s="2" customFormat="1" ht="37.8" customHeight="1">
      <c r="A392" s="39"/>
      <c r="B392" s="40"/>
      <c r="C392" s="206" t="s">
        <v>681</v>
      </c>
      <c r="D392" s="206" t="s">
        <v>205</v>
      </c>
      <c r="E392" s="207" t="s">
        <v>682</v>
      </c>
      <c r="F392" s="208" t="s">
        <v>683</v>
      </c>
      <c r="G392" s="209" t="s">
        <v>409</v>
      </c>
      <c r="H392" s="210">
        <v>2</v>
      </c>
      <c r="I392" s="211"/>
      <c r="J392" s="212">
        <f>ROUND(I392*H392,2)</f>
        <v>0</v>
      </c>
      <c r="K392" s="208" t="s">
        <v>208</v>
      </c>
      <c r="L392" s="45"/>
      <c r="M392" s="213" t="s">
        <v>19</v>
      </c>
      <c r="N392" s="214" t="s">
        <v>48</v>
      </c>
      <c r="O392" s="85"/>
      <c r="P392" s="215">
        <f>O392*H392</f>
        <v>0</v>
      </c>
      <c r="Q392" s="215">
        <v>0</v>
      </c>
      <c r="R392" s="215">
        <f>Q392*H392</f>
        <v>0</v>
      </c>
      <c r="S392" s="215">
        <v>0.17399999999999999</v>
      </c>
      <c r="T392" s="216">
        <f>S392*H392</f>
        <v>0.34799999999999998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17" t="s">
        <v>294</v>
      </c>
      <c r="AT392" s="217" t="s">
        <v>205</v>
      </c>
      <c r="AU392" s="217" t="s">
        <v>120</v>
      </c>
      <c r="AY392" s="18" t="s">
        <v>203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8" t="s">
        <v>120</v>
      </c>
      <c r="BK392" s="218">
        <f>ROUND(I392*H392,2)</f>
        <v>0</v>
      </c>
      <c r="BL392" s="18" t="s">
        <v>294</v>
      </c>
      <c r="BM392" s="217" t="s">
        <v>684</v>
      </c>
    </row>
    <row r="393" s="2" customFormat="1">
      <c r="A393" s="39"/>
      <c r="B393" s="40"/>
      <c r="C393" s="41"/>
      <c r="D393" s="219" t="s">
        <v>211</v>
      </c>
      <c r="E393" s="41"/>
      <c r="F393" s="220" t="s">
        <v>685</v>
      </c>
      <c r="G393" s="41"/>
      <c r="H393" s="41"/>
      <c r="I393" s="221"/>
      <c r="J393" s="41"/>
      <c r="K393" s="41"/>
      <c r="L393" s="45"/>
      <c r="M393" s="222"/>
      <c r="N393" s="223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211</v>
      </c>
      <c r="AU393" s="18" t="s">
        <v>120</v>
      </c>
    </row>
    <row r="394" s="13" customFormat="1">
      <c r="A394" s="13"/>
      <c r="B394" s="224"/>
      <c r="C394" s="225"/>
      <c r="D394" s="226" t="s">
        <v>222</v>
      </c>
      <c r="E394" s="227" t="s">
        <v>19</v>
      </c>
      <c r="F394" s="228" t="s">
        <v>686</v>
      </c>
      <c r="G394" s="225"/>
      <c r="H394" s="229">
        <v>1</v>
      </c>
      <c r="I394" s="230"/>
      <c r="J394" s="225"/>
      <c r="K394" s="225"/>
      <c r="L394" s="231"/>
      <c r="M394" s="232"/>
      <c r="N394" s="233"/>
      <c r="O394" s="233"/>
      <c r="P394" s="233"/>
      <c r="Q394" s="233"/>
      <c r="R394" s="233"/>
      <c r="S394" s="233"/>
      <c r="T394" s="23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5" t="s">
        <v>222</v>
      </c>
      <c r="AU394" s="235" t="s">
        <v>120</v>
      </c>
      <c r="AV394" s="13" t="s">
        <v>120</v>
      </c>
      <c r="AW394" s="13" t="s">
        <v>37</v>
      </c>
      <c r="AX394" s="13" t="s">
        <v>76</v>
      </c>
      <c r="AY394" s="235" t="s">
        <v>203</v>
      </c>
    </row>
    <row r="395" s="13" customFormat="1">
      <c r="A395" s="13"/>
      <c r="B395" s="224"/>
      <c r="C395" s="225"/>
      <c r="D395" s="226" t="s">
        <v>222</v>
      </c>
      <c r="E395" s="227" t="s">
        <v>19</v>
      </c>
      <c r="F395" s="228" t="s">
        <v>687</v>
      </c>
      <c r="G395" s="225"/>
      <c r="H395" s="229">
        <v>1</v>
      </c>
      <c r="I395" s="230"/>
      <c r="J395" s="225"/>
      <c r="K395" s="225"/>
      <c r="L395" s="231"/>
      <c r="M395" s="232"/>
      <c r="N395" s="233"/>
      <c r="O395" s="233"/>
      <c r="P395" s="233"/>
      <c r="Q395" s="233"/>
      <c r="R395" s="233"/>
      <c r="S395" s="233"/>
      <c r="T395" s="23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5" t="s">
        <v>222</v>
      </c>
      <c r="AU395" s="235" t="s">
        <v>120</v>
      </c>
      <c r="AV395" s="13" t="s">
        <v>120</v>
      </c>
      <c r="AW395" s="13" t="s">
        <v>37</v>
      </c>
      <c r="AX395" s="13" t="s">
        <v>76</v>
      </c>
      <c r="AY395" s="235" t="s">
        <v>203</v>
      </c>
    </row>
    <row r="396" s="14" customFormat="1">
      <c r="A396" s="14"/>
      <c r="B396" s="236"/>
      <c r="C396" s="237"/>
      <c r="D396" s="226" t="s">
        <v>222</v>
      </c>
      <c r="E396" s="238" t="s">
        <v>19</v>
      </c>
      <c r="F396" s="239" t="s">
        <v>225</v>
      </c>
      <c r="G396" s="237"/>
      <c r="H396" s="240">
        <v>2</v>
      </c>
      <c r="I396" s="241"/>
      <c r="J396" s="237"/>
      <c r="K396" s="237"/>
      <c r="L396" s="242"/>
      <c r="M396" s="243"/>
      <c r="N396" s="244"/>
      <c r="O396" s="244"/>
      <c r="P396" s="244"/>
      <c r="Q396" s="244"/>
      <c r="R396" s="244"/>
      <c r="S396" s="244"/>
      <c r="T396" s="24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6" t="s">
        <v>222</v>
      </c>
      <c r="AU396" s="246" t="s">
        <v>120</v>
      </c>
      <c r="AV396" s="14" t="s">
        <v>209</v>
      </c>
      <c r="AW396" s="14" t="s">
        <v>37</v>
      </c>
      <c r="AX396" s="14" t="s">
        <v>84</v>
      </c>
      <c r="AY396" s="246" t="s">
        <v>203</v>
      </c>
    </row>
    <row r="397" s="2" customFormat="1" ht="55.5" customHeight="1">
      <c r="A397" s="39"/>
      <c r="B397" s="40"/>
      <c r="C397" s="206" t="s">
        <v>688</v>
      </c>
      <c r="D397" s="206" t="s">
        <v>205</v>
      </c>
      <c r="E397" s="207" t="s">
        <v>689</v>
      </c>
      <c r="F397" s="208" t="s">
        <v>690</v>
      </c>
      <c r="G397" s="209" t="s">
        <v>528</v>
      </c>
      <c r="H397" s="258"/>
      <c r="I397" s="211"/>
      <c r="J397" s="212">
        <f>ROUND(I397*H397,2)</f>
        <v>0</v>
      </c>
      <c r="K397" s="208" t="s">
        <v>208</v>
      </c>
      <c r="L397" s="45"/>
      <c r="M397" s="213" t="s">
        <v>19</v>
      </c>
      <c r="N397" s="214" t="s">
        <v>48</v>
      </c>
      <c r="O397" s="85"/>
      <c r="P397" s="215">
        <f>O397*H397</f>
        <v>0</v>
      </c>
      <c r="Q397" s="215">
        <v>0</v>
      </c>
      <c r="R397" s="215">
        <f>Q397*H397</f>
        <v>0</v>
      </c>
      <c r="S397" s="215">
        <v>0</v>
      </c>
      <c r="T397" s="216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17" t="s">
        <v>294</v>
      </c>
      <c r="AT397" s="217" t="s">
        <v>205</v>
      </c>
      <c r="AU397" s="217" t="s">
        <v>120</v>
      </c>
      <c r="AY397" s="18" t="s">
        <v>203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8" t="s">
        <v>120</v>
      </c>
      <c r="BK397" s="218">
        <f>ROUND(I397*H397,2)</f>
        <v>0</v>
      </c>
      <c r="BL397" s="18" t="s">
        <v>294</v>
      </c>
      <c r="BM397" s="217" t="s">
        <v>691</v>
      </c>
    </row>
    <row r="398" s="2" customFormat="1">
      <c r="A398" s="39"/>
      <c r="B398" s="40"/>
      <c r="C398" s="41"/>
      <c r="D398" s="219" t="s">
        <v>211</v>
      </c>
      <c r="E398" s="41"/>
      <c r="F398" s="220" t="s">
        <v>692</v>
      </c>
      <c r="G398" s="41"/>
      <c r="H398" s="41"/>
      <c r="I398" s="221"/>
      <c r="J398" s="41"/>
      <c r="K398" s="41"/>
      <c r="L398" s="45"/>
      <c r="M398" s="222"/>
      <c r="N398" s="223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211</v>
      </c>
      <c r="AU398" s="18" t="s">
        <v>120</v>
      </c>
    </row>
    <row r="399" s="12" customFormat="1" ht="22.8" customHeight="1">
      <c r="A399" s="12"/>
      <c r="B399" s="190"/>
      <c r="C399" s="191"/>
      <c r="D399" s="192" t="s">
        <v>75</v>
      </c>
      <c r="E399" s="204" t="s">
        <v>693</v>
      </c>
      <c r="F399" s="204" t="s">
        <v>694</v>
      </c>
      <c r="G399" s="191"/>
      <c r="H399" s="191"/>
      <c r="I399" s="194"/>
      <c r="J399" s="205">
        <f>BK399</f>
        <v>0</v>
      </c>
      <c r="K399" s="191"/>
      <c r="L399" s="196"/>
      <c r="M399" s="197"/>
      <c r="N399" s="198"/>
      <c r="O399" s="198"/>
      <c r="P399" s="199">
        <f>SUM(P400:P414)</f>
        <v>0</v>
      </c>
      <c r="Q399" s="198"/>
      <c r="R399" s="199">
        <f>SUM(R400:R414)</f>
        <v>0</v>
      </c>
      <c r="S399" s="198"/>
      <c r="T399" s="200">
        <f>SUM(T400:T414)</f>
        <v>0.47600000000000003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01" t="s">
        <v>120</v>
      </c>
      <c r="AT399" s="202" t="s">
        <v>75</v>
      </c>
      <c r="AU399" s="202" t="s">
        <v>84</v>
      </c>
      <c r="AY399" s="201" t="s">
        <v>203</v>
      </c>
      <c r="BK399" s="203">
        <f>SUM(BK400:BK414)</f>
        <v>0</v>
      </c>
    </row>
    <row r="400" s="2" customFormat="1" ht="33" customHeight="1">
      <c r="A400" s="39"/>
      <c r="B400" s="40"/>
      <c r="C400" s="206" t="s">
        <v>695</v>
      </c>
      <c r="D400" s="206" t="s">
        <v>205</v>
      </c>
      <c r="E400" s="207" t="s">
        <v>696</v>
      </c>
      <c r="F400" s="208" t="s">
        <v>697</v>
      </c>
      <c r="G400" s="209" t="s">
        <v>555</v>
      </c>
      <c r="H400" s="210">
        <v>14</v>
      </c>
      <c r="I400" s="211"/>
      <c r="J400" s="212">
        <f>ROUND(I400*H400,2)</f>
        <v>0</v>
      </c>
      <c r="K400" s="208" t="s">
        <v>208</v>
      </c>
      <c r="L400" s="45"/>
      <c r="M400" s="213" t="s">
        <v>19</v>
      </c>
      <c r="N400" s="214" t="s">
        <v>48</v>
      </c>
      <c r="O400" s="85"/>
      <c r="P400" s="215">
        <f>O400*H400</f>
        <v>0</v>
      </c>
      <c r="Q400" s="215">
        <v>0</v>
      </c>
      <c r="R400" s="215">
        <f>Q400*H400</f>
        <v>0</v>
      </c>
      <c r="S400" s="215">
        <v>0.025000000000000001</v>
      </c>
      <c r="T400" s="216">
        <f>S400*H400</f>
        <v>0.35000000000000003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17" t="s">
        <v>294</v>
      </c>
      <c r="AT400" s="217" t="s">
        <v>205</v>
      </c>
      <c r="AU400" s="217" t="s">
        <v>120</v>
      </c>
      <c r="AY400" s="18" t="s">
        <v>203</v>
      </c>
      <c r="BE400" s="218">
        <f>IF(N400="základní",J400,0)</f>
        <v>0</v>
      </c>
      <c r="BF400" s="218">
        <f>IF(N400="snížená",J400,0)</f>
        <v>0</v>
      </c>
      <c r="BG400" s="218">
        <f>IF(N400="zákl. přenesená",J400,0)</f>
        <v>0</v>
      </c>
      <c r="BH400" s="218">
        <f>IF(N400="sníž. přenesená",J400,0)</f>
        <v>0</v>
      </c>
      <c r="BI400" s="218">
        <f>IF(N400="nulová",J400,0)</f>
        <v>0</v>
      </c>
      <c r="BJ400" s="18" t="s">
        <v>120</v>
      </c>
      <c r="BK400" s="218">
        <f>ROUND(I400*H400,2)</f>
        <v>0</v>
      </c>
      <c r="BL400" s="18" t="s">
        <v>294</v>
      </c>
      <c r="BM400" s="217" t="s">
        <v>698</v>
      </c>
    </row>
    <row r="401" s="2" customFormat="1">
      <c r="A401" s="39"/>
      <c r="B401" s="40"/>
      <c r="C401" s="41"/>
      <c r="D401" s="219" t="s">
        <v>211</v>
      </c>
      <c r="E401" s="41"/>
      <c r="F401" s="220" t="s">
        <v>699</v>
      </c>
      <c r="G401" s="41"/>
      <c r="H401" s="41"/>
      <c r="I401" s="221"/>
      <c r="J401" s="41"/>
      <c r="K401" s="41"/>
      <c r="L401" s="45"/>
      <c r="M401" s="222"/>
      <c r="N401" s="223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211</v>
      </c>
      <c r="AU401" s="18" t="s">
        <v>120</v>
      </c>
    </row>
    <row r="402" s="13" customFormat="1">
      <c r="A402" s="13"/>
      <c r="B402" s="224"/>
      <c r="C402" s="225"/>
      <c r="D402" s="226" t="s">
        <v>222</v>
      </c>
      <c r="E402" s="227" t="s">
        <v>19</v>
      </c>
      <c r="F402" s="228" t="s">
        <v>700</v>
      </c>
      <c r="G402" s="225"/>
      <c r="H402" s="229">
        <v>14</v>
      </c>
      <c r="I402" s="230"/>
      <c r="J402" s="225"/>
      <c r="K402" s="225"/>
      <c r="L402" s="231"/>
      <c r="M402" s="232"/>
      <c r="N402" s="233"/>
      <c r="O402" s="233"/>
      <c r="P402" s="233"/>
      <c r="Q402" s="233"/>
      <c r="R402" s="233"/>
      <c r="S402" s="233"/>
      <c r="T402" s="23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5" t="s">
        <v>222</v>
      </c>
      <c r="AU402" s="235" t="s">
        <v>120</v>
      </c>
      <c r="AV402" s="13" t="s">
        <v>120</v>
      </c>
      <c r="AW402" s="13" t="s">
        <v>37</v>
      </c>
      <c r="AX402" s="13" t="s">
        <v>84</v>
      </c>
      <c r="AY402" s="235" t="s">
        <v>203</v>
      </c>
    </row>
    <row r="403" s="2" customFormat="1" ht="16.5" customHeight="1">
      <c r="A403" s="39"/>
      <c r="B403" s="40"/>
      <c r="C403" s="206" t="s">
        <v>701</v>
      </c>
      <c r="D403" s="206" t="s">
        <v>205</v>
      </c>
      <c r="E403" s="207" t="s">
        <v>702</v>
      </c>
      <c r="F403" s="208" t="s">
        <v>703</v>
      </c>
      <c r="G403" s="209" t="s">
        <v>555</v>
      </c>
      <c r="H403" s="210">
        <v>14</v>
      </c>
      <c r="I403" s="211"/>
      <c r="J403" s="212">
        <f>ROUND(I403*H403,2)</f>
        <v>0</v>
      </c>
      <c r="K403" s="208" t="s">
        <v>208</v>
      </c>
      <c r="L403" s="45"/>
      <c r="M403" s="213" t="s">
        <v>19</v>
      </c>
      <c r="N403" s="214" t="s">
        <v>48</v>
      </c>
      <c r="O403" s="85"/>
      <c r="P403" s="215">
        <f>O403*H403</f>
        <v>0</v>
      </c>
      <c r="Q403" s="215">
        <v>0</v>
      </c>
      <c r="R403" s="215">
        <f>Q403*H403</f>
        <v>0</v>
      </c>
      <c r="S403" s="215">
        <v>0.0030000000000000001</v>
      </c>
      <c r="T403" s="216">
        <f>S403*H403</f>
        <v>0.042000000000000003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17" t="s">
        <v>294</v>
      </c>
      <c r="AT403" s="217" t="s">
        <v>205</v>
      </c>
      <c r="AU403" s="217" t="s">
        <v>120</v>
      </c>
      <c r="AY403" s="18" t="s">
        <v>203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8" t="s">
        <v>120</v>
      </c>
      <c r="BK403" s="218">
        <f>ROUND(I403*H403,2)</f>
        <v>0</v>
      </c>
      <c r="BL403" s="18" t="s">
        <v>294</v>
      </c>
      <c r="BM403" s="217" t="s">
        <v>704</v>
      </c>
    </row>
    <row r="404" s="2" customFormat="1">
      <c r="A404" s="39"/>
      <c r="B404" s="40"/>
      <c r="C404" s="41"/>
      <c r="D404" s="219" t="s">
        <v>211</v>
      </c>
      <c r="E404" s="41"/>
      <c r="F404" s="220" t="s">
        <v>705</v>
      </c>
      <c r="G404" s="41"/>
      <c r="H404" s="41"/>
      <c r="I404" s="221"/>
      <c r="J404" s="41"/>
      <c r="K404" s="41"/>
      <c r="L404" s="45"/>
      <c r="M404" s="222"/>
      <c r="N404" s="223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211</v>
      </c>
      <c r="AU404" s="18" t="s">
        <v>120</v>
      </c>
    </row>
    <row r="405" s="2" customFormat="1" ht="16.5" customHeight="1">
      <c r="A405" s="39"/>
      <c r="B405" s="40"/>
      <c r="C405" s="206" t="s">
        <v>706</v>
      </c>
      <c r="D405" s="206" t="s">
        <v>205</v>
      </c>
      <c r="E405" s="207" t="s">
        <v>707</v>
      </c>
      <c r="F405" s="208" t="s">
        <v>708</v>
      </c>
      <c r="G405" s="209" t="s">
        <v>118</v>
      </c>
      <c r="H405" s="210">
        <v>0.5</v>
      </c>
      <c r="I405" s="211"/>
      <c r="J405" s="212">
        <f>ROUND(I405*H405,2)</f>
        <v>0</v>
      </c>
      <c r="K405" s="208" t="s">
        <v>208</v>
      </c>
      <c r="L405" s="45"/>
      <c r="M405" s="213" t="s">
        <v>19</v>
      </c>
      <c r="N405" s="214" t="s">
        <v>48</v>
      </c>
      <c r="O405" s="85"/>
      <c r="P405" s="215">
        <f>O405*H405</f>
        <v>0</v>
      </c>
      <c r="Q405" s="215">
        <v>0</v>
      </c>
      <c r="R405" s="215">
        <f>Q405*H405</f>
        <v>0</v>
      </c>
      <c r="S405" s="215">
        <v>0.02</v>
      </c>
      <c r="T405" s="216">
        <f>S405*H405</f>
        <v>0.01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17" t="s">
        <v>294</v>
      </c>
      <c r="AT405" s="217" t="s">
        <v>205</v>
      </c>
      <c r="AU405" s="217" t="s">
        <v>120</v>
      </c>
      <c r="AY405" s="18" t="s">
        <v>203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8" t="s">
        <v>120</v>
      </c>
      <c r="BK405" s="218">
        <f>ROUND(I405*H405,2)</f>
        <v>0</v>
      </c>
      <c r="BL405" s="18" t="s">
        <v>294</v>
      </c>
      <c r="BM405" s="217" t="s">
        <v>709</v>
      </c>
    </row>
    <row r="406" s="2" customFormat="1">
      <c r="A406" s="39"/>
      <c r="B406" s="40"/>
      <c r="C406" s="41"/>
      <c r="D406" s="219" t="s">
        <v>211</v>
      </c>
      <c r="E406" s="41"/>
      <c r="F406" s="220" t="s">
        <v>710</v>
      </c>
      <c r="G406" s="41"/>
      <c r="H406" s="41"/>
      <c r="I406" s="221"/>
      <c r="J406" s="41"/>
      <c r="K406" s="41"/>
      <c r="L406" s="45"/>
      <c r="M406" s="222"/>
      <c r="N406" s="223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211</v>
      </c>
      <c r="AU406" s="18" t="s">
        <v>120</v>
      </c>
    </row>
    <row r="407" s="13" customFormat="1">
      <c r="A407" s="13"/>
      <c r="B407" s="224"/>
      <c r="C407" s="225"/>
      <c r="D407" s="226" t="s">
        <v>222</v>
      </c>
      <c r="E407" s="227" t="s">
        <v>19</v>
      </c>
      <c r="F407" s="228" t="s">
        <v>711</v>
      </c>
      <c r="G407" s="225"/>
      <c r="H407" s="229">
        <v>0.5</v>
      </c>
      <c r="I407" s="230"/>
      <c r="J407" s="225"/>
      <c r="K407" s="225"/>
      <c r="L407" s="231"/>
      <c r="M407" s="232"/>
      <c r="N407" s="233"/>
      <c r="O407" s="233"/>
      <c r="P407" s="233"/>
      <c r="Q407" s="233"/>
      <c r="R407" s="233"/>
      <c r="S407" s="233"/>
      <c r="T407" s="23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5" t="s">
        <v>222</v>
      </c>
      <c r="AU407" s="235" t="s">
        <v>120</v>
      </c>
      <c r="AV407" s="13" t="s">
        <v>120</v>
      </c>
      <c r="AW407" s="13" t="s">
        <v>37</v>
      </c>
      <c r="AX407" s="13" t="s">
        <v>84</v>
      </c>
      <c r="AY407" s="235" t="s">
        <v>203</v>
      </c>
    </row>
    <row r="408" s="2" customFormat="1" ht="16.5" customHeight="1">
      <c r="A408" s="39"/>
      <c r="B408" s="40"/>
      <c r="C408" s="206" t="s">
        <v>712</v>
      </c>
      <c r="D408" s="206" t="s">
        <v>205</v>
      </c>
      <c r="E408" s="207" t="s">
        <v>713</v>
      </c>
      <c r="F408" s="208" t="s">
        <v>714</v>
      </c>
      <c r="G408" s="209" t="s">
        <v>555</v>
      </c>
      <c r="H408" s="210">
        <v>1</v>
      </c>
      <c r="I408" s="211"/>
      <c r="J408" s="212">
        <f>ROUND(I408*H408,2)</f>
        <v>0</v>
      </c>
      <c r="K408" s="208" t="s">
        <v>208</v>
      </c>
      <c r="L408" s="45"/>
      <c r="M408" s="213" t="s">
        <v>19</v>
      </c>
      <c r="N408" s="214" t="s">
        <v>48</v>
      </c>
      <c r="O408" s="85"/>
      <c r="P408" s="215">
        <f>O408*H408</f>
        <v>0</v>
      </c>
      <c r="Q408" s="215">
        <v>0</v>
      </c>
      <c r="R408" s="215">
        <f>Q408*H408</f>
        <v>0</v>
      </c>
      <c r="S408" s="215">
        <v>0.035000000000000003</v>
      </c>
      <c r="T408" s="216">
        <f>S408*H408</f>
        <v>0.035000000000000003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17" t="s">
        <v>294</v>
      </c>
      <c r="AT408" s="217" t="s">
        <v>205</v>
      </c>
      <c r="AU408" s="217" t="s">
        <v>120</v>
      </c>
      <c r="AY408" s="18" t="s">
        <v>203</v>
      </c>
      <c r="BE408" s="218">
        <f>IF(N408="základní",J408,0)</f>
        <v>0</v>
      </c>
      <c r="BF408" s="218">
        <f>IF(N408="snížená",J408,0)</f>
        <v>0</v>
      </c>
      <c r="BG408" s="218">
        <f>IF(N408="zákl. přenesená",J408,0)</f>
        <v>0</v>
      </c>
      <c r="BH408" s="218">
        <f>IF(N408="sníž. přenesená",J408,0)</f>
        <v>0</v>
      </c>
      <c r="BI408" s="218">
        <f>IF(N408="nulová",J408,0)</f>
        <v>0</v>
      </c>
      <c r="BJ408" s="18" t="s">
        <v>120</v>
      </c>
      <c r="BK408" s="218">
        <f>ROUND(I408*H408,2)</f>
        <v>0</v>
      </c>
      <c r="BL408" s="18" t="s">
        <v>294</v>
      </c>
      <c r="BM408" s="217" t="s">
        <v>715</v>
      </c>
    </row>
    <row r="409" s="2" customFormat="1">
      <c r="A409" s="39"/>
      <c r="B409" s="40"/>
      <c r="C409" s="41"/>
      <c r="D409" s="219" t="s">
        <v>211</v>
      </c>
      <c r="E409" s="41"/>
      <c r="F409" s="220" t="s">
        <v>716</v>
      </c>
      <c r="G409" s="41"/>
      <c r="H409" s="41"/>
      <c r="I409" s="221"/>
      <c r="J409" s="41"/>
      <c r="K409" s="41"/>
      <c r="L409" s="45"/>
      <c r="M409" s="222"/>
      <c r="N409" s="223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211</v>
      </c>
      <c r="AU409" s="18" t="s">
        <v>120</v>
      </c>
    </row>
    <row r="410" s="2" customFormat="1" ht="24.15" customHeight="1">
      <c r="A410" s="39"/>
      <c r="B410" s="40"/>
      <c r="C410" s="206" t="s">
        <v>717</v>
      </c>
      <c r="D410" s="206" t="s">
        <v>205</v>
      </c>
      <c r="E410" s="207" t="s">
        <v>718</v>
      </c>
      <c r="F410" s="208" t="s">
        <v>719</v>
      </c>
      <c r="G410" s="209" t="s">
        <v>555</v>
      </c>
      <c r="H410" s="210">
        <v>1.5</v>
      </c>
      <c r="I410" s="211"/>
      <c r="J410" s="212">
        <f>ROUND(I410*H410,2)</f>
        <v>0</v>
      </c>
      <c r="K410" s="208" t="s">
        <v>208</v>
      </c>
      <c r="L410" s="45"/>
      <c r="M410" s="213" t="s">
        <v>19</v>
      </c>
      <c r="N410" s="214" t="s">
        <v>48</v>
      </c>
      <c r="O410" s="85"/>
      <c r="P410" s="215">
        <f>O410*H410</f>
        <v>0</v>
      </c>
      <c r="Q410" s="215">
        <v>0</v>
      </c>
      <c r="R410" s="215">
        <f>Q410*H410</f>
        <v>0</v>
      </c>
      <c r="S410" s="215">
        <v>0.025999999999999999</v>
      </c>
      <c r="T410" s="216">
        <f>S410*H410</f>
        <v>0.039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17" t="s">
        <v>294</v>
      </c>
      <c r="AT410" s="217" t="s">
        <v>205</v>
      </c>
      <c r="AU410" s="217" t="s">
        <v>120</v>
      </c>
      <c r="AY410" s="18" t="s">
        <v>203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8" t="s">
        <v>120</v>
      </c>
      <c r="BK410" s="218">
        <f>ROUND(I410*H410,2)</f>
        <v>0</v>
      </c>
      <c r="BL410" s="18" t="s">
        <v>294</v>
      </c>
      <c r="BM410" s="217" t="s">
        <v>720</v>
      </c>
    </row>
    <row r="411" s="2" customFormat="1">
      <c r="A411" s="39"/>
      <c r="B411" s="40"/>
      <c r="C411" s="41"/>
      <c r="D411" s="219" t="s">
        <v>211</v>
      </c>
      <c r="E411" s="41"/>
      <c r="F411" s="220" t="s">
        <v>721</v>
      </c>
      <c r="G411" s="41"/>
      <c r="H411" s="41"/>
      <c r="I411" s="221"/>
      <c r="J411" s="41"/>
      <c r="K411" s="41"/>
      <c r="L411" s="45"/>
      <c r="M411" s="222"/>
      <c r="N411" s="223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211</v>
      </c>
      <c r="AU411" s="18" t="s">
        <v>120</v>
      </c>
    </row>
    <row r="412" s="13" customFormat="1">
      <c r="A412" s="13"/>
      <c r="B412" s="224"/>
      <c r="C412" s="225"/>
      <c r="D412" s="226" t="s">
        <v>222</v>
      </c>
      <c r="E412" s="227" t="s">
        <v>19</v>
      </c>
      <c r="F412" s="228" t="s">
        <v>722</v>
      </c>
      <c r="G412" s="225"/>
      <c r="H412" s="229">
        <v>1.5</v>
      </c>
      <c r="I412" s="230"/>
      <c r="J412" s="225"/>
      <c r="K412" s="225"/>
      <c r="L412" s="231"/>
      <c r="M412" s="232"/>
      <c r="N412" s="233"/>
      <c r="O412" s="233"/>
      <c r="P412" s="233"/>
      <c r="Q412" s="233"/>
      <c r="R412" s="233"/>
      <c r="S412" s="233"/>
      <c r="T412" s="23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5" t="s">
        <v>222</v>
      </c>
      <c r="AU412" s="235" t="s">
        <v>120</v>
      </c>
      <c r="AV412" s="13" t="s">
        <v>120</v>
      </c>
      <c r="AW412" s="13" t="s">
        <v>37</v>
      </c>
      <c r="AX412" s="13" t="s">
        <v>84</v>
      </c>
      <c r="AY412" s="235" t="s">
        <v>203</v>
      </c>
    </row>
    <row r="413" s="2" customFormat="1" ht="55.5" customHeight="1">
      <c r="A413" s="39"/>
      <c r="B413" s="40"/>
      <c r="C413" s="206" t="s">
        <v>723</v>
      </c>
      <c r="D413" s="206" t="s">
        <v>205</v>
      </c>
      <c r="E413" s="207" t="s">
        <v>724</v>
      </c>
      <c r="F413" s="208" t="s">
        <v>725</v>
      </c>
      <c r="G413" s="209" t="s">
        <v>528</v>
      </c>
      <c r="H413" s="258"/>
      <c r="I413" s="211"/>
      <c r="J413" s="212">
        <f>ROUND(I413*H413,2)</f>
        <v>0</v>
      </c>
      <c r="K413" s="208" t="s">
        <v>208</v>
      </c>
      <c r="L413" s="45"/>
      <c r="M413" s="213" t="s">
        <v>19</v>
      </c>
      <c r="N413" s="214" t="s">
        <v>48</v>
      </c>
      <c r="O413" s="85"/>
      <c r="P413" s="215">
        <f>O413*H413</f>
        <v>0</v>
      </c>
      <c r="Q413" s="215">
        <v>0</v>
      </c>
      <c r="R413" s="215">
        <f>Q413*H413</f>
        <v>0</v>
      </c>
      <c r="S413" s="215">
        <v>0</v>
      </c>
      <c r="T413" s="216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17" t="s">
        <v>294</v>
      </c>
      <c r="AT413" s="217" t="s">
        <v>205</v>
      </c>
      <c r="AU413" s="217" t="s">
        <v>120</v>
      </c>
      <c r="AY413" s="18" t="s">
        <v>203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8" t="s">
        <v>120</v>
      </c>
      <c r="BK413" s="218">
        <f>ROUND(I413*H413,2)</f>
        <v>0</v>
      </c>
      <c r="BL413" s="18" t="s">
        <v>294</v>
      </c>
      <c r="BM413" s="217" t="s">
        <v>726</v>
      </c>
    </row>
    <row r="414" s="2" customFormat="1">
      <c r="A414" s="39"/>
      <c r="B414" s="40"/>
      <c r="C414" s="41"/>
      <c r="D414" s="219" t="s">
        <v>211</v>
      </c>
      <c r="E414" s="41"/>
      <c r="F414" s="220" t="s">
        <v>727</v>
      </c>
      <c r="G414" s="41"/>
      <c r="H414" s="41"/>
      <c r="I414" s="221"/>
      <c r="J414" s="41"/>
      <c r="K414" s="41"/>
      <c r="L414" s="45"/>
      <c r="M414" s="222"/>
      <c r="N414" s="223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211</v>
      </c>
      <c r="AU414" s="18" t="s">
        <v>120</v>
      </c>
    </row>
    <row r="415" s="12" customFormat="1" ht="22.8" customHeight="1">
      <c r="A415" s="12"/>
      <c r="B415" s="190"/>
      <c r="C415" s="191"/>
      <c r="D415" s="192" t="s">
        <v>75</v>
      </c>
      <c r="E415" s="204" t="s">
        <v>728</v>
      </c>
      <c r="F415" s="204" t="s">
        <v>729</v>
      </c>
      <c r="G415" s="191"/>
      <c r="H415" s="191"/>
      <c r="I415" s="194"/>
      <c r="J415" s="205">
        <f>BK415</f>
        <v>0</v>
      </c>
      <c r="K415" s="191"/>
      <c r="L415" s="196"/>
      <c r="M415" s="197"/>
      <c r="N415" s="198"/>
      <c r="O415" s="198"/>
      <c r="P415" s="199">
        <f>SUM(P416:P425)</f>
        <v>0</v>
      </c>
      <c r="Q415" s="198"/>
      <c r="R415" s="199">
        <f>SUM(R416:R425)</f>
        <v>0</v>
      </c>
      <c r="S415" s="198"/>
      <c r="T415" s="200">
        <f>SUM(T416:T425)</f>
        <v>3.1704403999999995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01" t="s">
        <v>120</v>
      </c>
      <c r="AT415" s="202" t="s">
        <v>75</v>
      </c>
      <c r="AU415" s="202" t="s">
        <v>84</v>
      </c>
      <c r="AY415" s="201" t="s">
        <v>203</v>
      </c>
      <c r="BK415" s="203">
        <f>SUM(BK416:BK425)</f>
        <v>0</v>
      </c>
    </row>
    <row r="416" s="2" customFormat="1" ht="24.15" customHeight="1">
      <c r="A416" s="39"/>
      <c r="B416" s="40"/>
      <c r="C416" s="206" t="s">
        <v>730</v>
      </c>
      <c r="D416" s="206" t="s">
        <v>205</v>
      </c>
      <c r="E416" s="207" t="s">
        <v>731</v>
      </c>
      <c r="F416" s="208" t="s">
        <v>732</v>
      </c>
      <c r="G416" s="209" t="s">
        <v>118</v>
      </c>
      <c r="H416" s="210">
        <v>38.119999999999997</v>
      </c>
      <c r="I416" s="211"/>
      <c r="J416" s="212">
        <f>ROUND(I416*H416,2)</f>
        <v>0</v>
      </c>
      <c r="K416" s="208" t="s">
        <v>208</v>
      </c>
      <c r="L416" s="45"/>
      <c r="M416" s="213" t="s">
        <v>19</v>
      </c>
      <c r="N416" s="214" t="s">
        <v>48</v>
      </c>
      <c r="O416" s="85"/>
      <c r="P416" s="215">
        <f>O416*H416</f>
        <v>0</v>
      </c>
      <c r="Q416" s="215">
        <v>0</v>
      </c>
      <c r="R416" s="215">
        <f>Q416*H416</f>
        <v>0</v>
      </c>
      <c r="S416" s="215">
        <v>0.083169999999999994</v>
      </c>
      <c r="T416" s="216">
        <f>S416*H416</f>
        <v>3.1704403999999995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17" t="s">
        <v>294</v>
      </c>
      <c r="AT416" s="217" t="s">
        <v>205</v>
      </c>
      <c r="AU416" s="217" t="s">
        <v>120</v>
      </c>
      <c r="AY416" s="18" t="s">
        <v>203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8" t="s">
        <v>120</v>
      </c>
      <c r="BK416" s="218">
        <f>ROUND(I416*H416,2)</f>
        <v>0</v>
      </c>
      <c r="BL416" s="18" t="s">
        <v>294</v>
      </c>
      <c r="BM416" s="217" t="s">
        <v>733</v>
      </c>
    </row>
    <row r="417" s="2" customFormat="1">
      <c r="A417" s="39"/>
      <c r="B417" s="40"/>
      <c r="C417" s="41"/>
      <c r="D417" s="219" t="s">
        <v>211</v>
      </c>
      <c r="E417" s="41"/>
      <c r="F417" s="220" t="s">
        <v>734</v>
      </c>
      <c r="G417" s="41"/>
      <c r="H417" s="41"/>
      <c r="I417" s="221"/>
      <c r="J417" s="41"/>
      <c r="K417" s="41"/>
      <c r="L417" s="45"/>
      <c r="M417" s="222"/>
      <c r="N417" s="223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211</v>
      </c>
      <c r="AU417" s="18" t="s">
        <v>120</v>
      </c>
    </row>
    <row r="418" s="13" customFormat="1">
      <c r="A418" s="13"/>
      <c r="B418" s="224"/>
      <c r="C418" s="225"/>
      <c r="D418" s="226" t="s">
        <v>222</v>
      </c>
      <c r="E418" s="227" t="s">
        <v>19</v>
      </c>
      <c r="F418" s="228" t="s">
        <v>116</v>
      </c>
      <c r="G418" s="225"/>
      <c r="H418" s="229">
        <v>2.7000000000000002</v>
      </c>
      <c r="I418" s="230"/>
      <c r="J418" s="225"/>
      <c r="K418" s="225"/>
      <c r="L418" s="231"/>
      <c r="M418" s="232"/>
      <c r="N418" s="233"/>
      <c r="O418" s="233"/>
      <c r="P418" s="233"/>
      <c r="Q418" s="233"/>
      <c r="R418" s="233"/>
      <c r="S418" s="233"/>
      <c r="T418" s="23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5" t="s">
        <v>222</v>
      </c>
      <c r="AU418" s="235" t="s">
        <v>120</v>
      </c>
      <c r="AV418" s="13" t="s">
        <v>120</v>
      </c>
      <c r="AW418" s="13" t="s">
        <v>37</v>
      </c>
      <c r="AX418" s="13" t="s">
        <v>76</v>
      </c>
      <c r="AY418" s="235" t="s">
        <v>203</v>
      </c>
    </row>
    <row r="419" s="13" customFormat="1">
      <c r="A419" s="13"/>
      <c r="B419" s="224"/>
      <c r="C419" s="225"/>
      <c r="D419" s="226" t="s">
        <v>222</v>
      </c>
      <c r="E419" s="227" t="s">
        <v>19</v>
      </c>
      <c r="F419" s="228" t="s">
        <v>735</v>
      </c>
      <c r="G419" s="225"/>
      <c r="H419" s="229">
        <v>22.34</v>
      </c>
      <c r="I419" s="230"/>
      <c r="J419" s="225"/>
      <c r="K419" s="225"/>
      <c r="L419" s="231"/>
      <c r="M419" s="232"/>
      <c r="N419" s="233"/>
      <c r="O419" s="233"/>
      <c r="P419" s="233"/>
      <c r="Q419" s="233"/>
      <c r="R419" s="233"/>
      <c r="S419" s="233"/>
      <c r="T419" s="23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5" t="s">
        <v>222</v>
      </c>
      <c r="AU419" s="235" t="s">
        <v>120</v>
      </c>
      <c r="AV419" s="13" t="s">
        <v>120</v>
      </c>
      <c r="AW419" s="13" t="s">
        <v>37</v>
      </c>
      <c r="AX419" s="13" t="s">
        <v>76</v>
      </c>
      <c r="AY419" s="235" t="s">
        <v>203</v>
      </c>
    </row>
    <row r="420" s="13" customFormat="1">
      <c r="A420" s="13"/>
      <c r="B420" s="224"/>
      <c r="C420" s="225"/>
      <c r="D420" s="226" t="s">
        <v>222</v>
      </c>
      <c r="E420" s="227" t="s">
        <v>19</v>
      </c>
      <c r="F420" s="228" t="s">
        <v>145</v>
      </c>
      <c r="G420" s="225"/>
      <c r="H420" s="229">
        <v>1.21</v>
      </c>
      <c r="I420" s="230"/>
      <c r="J420" s="225"/>
      <c r="K420" s="225"/>
      <c r="L420" s="231"/>
      <c r="M420" s="232"/>
      <c r="N420" s="233"/>
      <c r="O420" s="233"/>
      <c r="P420" s="233"/>
      <c r="Q420" s="233"/>
      <c r="R420" s="233"/>
      <c r="S420" s="233"/>
      <c r="T420" s="23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5" t="s">
        <v>222</v>
      </c>
      <c r="AU420" s="235" t="s">
        <v>120</v>
      </c>
      <c r="AV420" s="13" t="s">
        <v>120</v>
      </c>
      <c r="AW420" s="13" t="s">
        <v>37</v>
      </c>
      <c r="AX420" s="13" t="s">
        <v>76</v>
      </c>
      <c r="AY420" s="235" t="s">
        <v>203</v>
      </c>
    </row>
    <row r="421" s="13" customFormat="1">
      <c r="A421" s="13"/>
      <c r="B421" s="224"/>
      <c r="C421" s="225"/>
      <c r="D421" s="226" t="s">
        <v>222</v>
      </c>
      <c r="E421" s="227" t="s">
        <v>19</v>
      </c>
      <c r="F421" s="228" t="s">
        <v>736</v>
      </c>
      <c r="G421" s="225"/>
      <c r="H421" s="229">
        <v>10.57</v>
      </c>
      <c r="I421" s="230"/>
      <c r="J421" s="225"/>
      <c r="K421" s="225"/>
      <c r="L421" s="231"/>
      <c r="M421" s="232"/>
      <c r="N421" s="233"/>
      <c r="O421" s="233"/>
      <c r="P421" s="233"/>
      <c r="Q421" s="233"/>
      <c r="R421" s="233"/>
      <c r="S421" s="233"/>
      <c r="T421" s="23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5" t="s">
        <v>222</v>
      </c>
      <c r="AU421" s="235" t="s">
        <v>120</v>
      </c>
      <c r="AV421" s="13" t="s">
        <v>120</v>
      </c>
      <c r="AW421" s="13" t="s">
        <v>37</v>
      </c>
      <c r="AX421" s="13" t="s">
        <v>76</v>
      </c>
      <c r="AY421" s="235" t="s">
        <v>203</v>
      </c>
    </row>
    <row r="422" s="13" customFormat="1">
      <c r="A422" s="13"/>
      <c r="B422" s="224"/>
      <c r="C422" s="225"/>
      <c r="D422" s="226" t="s">
        <v>222</v>
      </c>
      <c r="E422" s="227" t="s">
        <v>19</v>
      </c>
      <c r="F422" s="228" t="s">
        <v>737</v>
      </c>
      <c r="G422" s="225"/>
      <c r="H422" s="229">
        <v>1.3</v>
      </c>
      <c r="I422" s="230"/>
      <c r="J422" s="225"/>
      <c r="K422" s="225"/>
      <c r="L422" s="231"/>
      <c r="M422" s="232"/>
      <c r="N422" s="233"/>
      <c r="O422" s="233"/>
      <c r="P422" s="233"/>
      <c r="Q422" s="233"/>
      <c r="R422" s="233"/>
      <c r="S422" s="233"/>
      <c r="T422" s="23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5" t="s">
        <v>222</v>
      </c>
      <c r="AU422" s="235" t="s">
        <v>120</v>
      </c>
      <c r="AV422" s="13" t="s">
        <v>120</v>
      </c>
      <c r="AW422" s="13" t="s">
        <v>37</v>
      </c>
      <c r="AX422" s="13" t="s">
        <v>76</v>
      </c>
      <c r="AY422" s="235" t="s">
        <v>203</v>
      </c>
    </row>
    <row r="423" s="14" customFormat="1">
      <c r="A423" s="14"/>
      <c r="B423" s="236"/>
      <c r="C423" s="237"/>
      <c r="D423" s="226" t="s">
        <v>222</v>
      </c>
      <c r="E423" s="238" t="s">
        <v>19</v>
      </c>
      <c r="F423" s="239" t="s">
        <v>225</v>
      </c>
      <c r="G423" s="237"/>
      <c r="H423" s="240">
        <v>38.119999999999997</v>
      </c>
      <c r="I423" s="241"/>
      <c r="J423" s="237"/>
      <c r="K423" s="237"/>
      <c r="L423" s="242"/>
      <c r="M423" s="243"/>
      <c r="N423" s="244"/>
      <c r="O423" s="244"/>
      <c r="P423" s="244"/>
      <c r="Q423" s="244"/>
      <c r="R423" s="244"/>
      <c r="S423" s="244"/>
      <c r="T423" s="24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6" t="s">
        <v>222</v>
      </c>
      <c r="AU423" s="246" t="s">
        <v>120</v>
      </c>
      <c r="AV423" s="14" t="s">
        <v>209</v>
      </c>
      <c r="AW423" s="14" t="s">
        <v>37</v>
      </c>
      <c r="AX423" s="14" t="s">
        <v>84</v>
      </c>
      <c r="AY423" s="246" t="s">
        <v>203</v>
      </c>
    </row>
    <row r="424" s="2" customFormat="1" ht="49.05" customHeight="1">
      <c r="A424" s="39"/>
      <c r="B424" s="40"/>
      <c r="C424" s="206" t="s">
        <v>738</v>
      </c>
      <c r="D424" s="206" t="s">
        <v>205</v>
      </c>
      <c r="E424" s="207" t="s">
        <v>739</v>
      </c>
      <c r="F424" s="208" t="s">
        <v>740</v>
      </c>
      <c r="G424" s="209" t="s">
        <v>528</v>
      </c>
      <c r="H424" s="258"/>
      <c r="I424" s="211"/>
      <c r="J424" s="212">
        <f>ROUND(I424*H424,2)</f>
        <v>0</v>
      </c>
      <c r="K424" s="208" t="s">
        <v>208</v>
      </c>
      <c r="L424" s="45"/>
      <c r="M424" s="213" t="s">
        <v>19</v>
      </c>
      <c r="N424" s="214" t="s">
        <v>48</v>
      </c>
      <c r="O424" s="85"/>
      <c r="P424" s="215">
        <f>O424*H424</f>
        <v>0</v>
      </c>
      <c r="Q424" s="215">
        <v>0</v>
      </c>
      <c r="R424" s="215">
        <f>Q424*H424</f>
        <v>0</v>
      </c>
      <c r="S424" s="215">
        <v>0</v>
      </c>
      <c r="T424" s="216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17" t="s">
        <v>294</v>
      </c>
      <c r="AT424" s="217" t="s">
        <v>205</v>
      </c>
      <c r="AU424" s="217" t="s">
        <v>120</v>
      </c>
      <c r="AY424" s="18" t="s">
        <v>203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8" t="s">
        <v>120</v>
      </c>
      <c r="BK424" s="218">
        <f>ROUND(I424*H424,2)</f>
        <v>0</v>
      </c>
      <c r="BL424" s="18" t="s">
        <v>294</v>
      </c>
      <c r="BM424" s="217" t="s">
        <v>741</v>
      </c>
    </row>
    <row r="425" s="2" customFormat="1">
      <c r="A425" s="39"/>
      <c r="B425" s="40"/>
      <c r="C425" s="41"/>
      <c r="D425" s="219" t="s">
        <v>211</v>
      </c>
      <c r="E425" s="41"/>
      <c r="F425" s="220" t="s">
        <v>742</v>
      </c>
      <c r="G425" s="41"/>
      <c r="H425" s="41"/>
      <c r="I425" s="221"/>
      <c r="J425" s="41"/>
      <c r="K425" s="41"/>
      <c r="L425" s="45"/>
      <c r="M425" s="222"/>
      <c r="N425" s="223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211</v>
      </c>
      <c r="AU425" s="18" t="s">
        <v>120</v>
      </c>
    </row>
    <row r="426" s="12" customFormat="1" ht="22.8" customHeight="1">
      <c r="A426" s="12"/>
      <c r="B426" s="190"/>
      <c r="C426" s="191"/>
      <c r="D426" s="192" t="s">
        <v>75</v>
      </c>
      <c r="E426" s="204" t="s">
        <v>743</v>
      </c>
      <c r="F426" s="204" t="s">
        <v>744</v>
      </c>
      <c r="G426" s="191"/>
      <c r="H426" s="191"/>
      <c r="I426" s="194"/>
      <c r="J426" s="205">
        <f>BK426</f>
        <v>0</v>
      </c>
      <c r="K426" s="191"/>
      <c r="L426" s="196"/>
      <c r="M426" s="197"/>
      <c r="N426" s="198"/>
      <c r="O426" s="198"/>
      <c r="P426" s="199">
        <f>SUM(P427:P437)</f>
        <v>0</v>
      </c>
      <c r="Q426" s="198"/>
      <c r="R426" s="199">
        <f>SUM(R427:R437)</f>
        <v>0</v>
      </c>
      <c r="S426" s="198"/>
      <c r="T426" s="200">
        <f>SUM(T427:T437)</f>
        <v>0.33609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01" t="s">
        <v>120</v>
      </c>
      <c r="AT426" s="202" t="s">
        <v>75</v>
      </c>
      <c r="AU426" s="202" t="s">
        <v>84</v>
      </c>
      <c r="AY426" s="201" t="s">
        <v>203</v>
      </c>
      <c r="BK426" s="203">
        <f>SUM(BK427:BK437)</f>
        <v>0</v>
      </c>
    </row>
    <row r="427" s="2" customFormat="1" ht="24.15" customHeight="1">
      <c r="A427" s="39"/>
      <c r="B427" s="40"/>
      <c r="C427" s="206" t="s">
        <v>745</v>
      </c>
      <c r="D427" s="206" t="s">
        <v>205</v>
      </c>
      <c r="E427" s="207" t="s">
        <v>746</v>
      </c>
      <c r="F427" s="208" t="s">
        <v>747</v>
      </c>
      <c r="G427" s="209" t="s">
        <v>118</v>
      </c>
      <c r="H427" s="210">
        <v>112.03</v>
      </c>
      <c r="I427" s="211"/>
      <c r="J427" s="212">
        <f>ROUND(I427*H427,2)</f>
        <v>0</v>
      </c>
      <c r="K427" s="208" t="s">
        <v>208</v>
      </c>
      <c r="L427" s="45"/>
      <c r="M427" s="213" t="s">
        <v>19</v>
      </c>
      <c r="N427" s="214" t="s">
        <v>48</v>
      </c>
      <c r="O427" s="85"/>
      <c r="P427" s="215">
        <f>O427*H427</f>
        <v>0</v>
      </c>
      <c r="Q427" s="215">
        <v>0</v>
      </c>
      <c r="R427" s="215">
        <f>Q427*H427</f>
        <v>0</v>
      </c>
      <c r="S427" s="215">
        <v>0.0030000000000000001</v>
      </c>
      <c r="T427" s="216">
        <f>S427*H427</f>
        <v>0.33609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17" t="s">
        <v>294</v>
      </c>
      <c r="AT427" s="217" t="s">
        <v>205</v>
      </c>
      <c r="AU427" s="217" t="s">
        <v>120</v>
      </c>
      <c r="AY427" s="18" t="s">
        <v>203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8" t="s">
        <v>120</v>
      </c>
      <c r="BK427" s="218">
        <f>ROUND(I427*H427,2)</f>
        <v>0</v>
      </c>
      <c r="BL427" s="18" t="s">
        <v>294</v>
      </c>
      <c r="BM427" s="217" t="s">
        <v>748</v>
      </c>
    </row>
    <row r="428" s="2" customFormat="1">
      <c r="A428" s="39"/>
      <c r="B428" s="40"/>
      <c r="C428" s="41"/>
      <c r="D428" s="219" t="s">
        <v>211</v>
      </c>
      <c r="E428" s="41"/>
      <c r="F428" s="220" t="s">
        <v>749</v>
      </c>
      <c r="G428" s="41"/>
      <c r="H428" s="41"/>
      <c r="I428" s="221"/>
      <c r="J428" s="41"/>
      <c r="K428" s="41"/>
      <c r="L428" s="45"/>
      <c r="M428" s="222"/>
      <c r="N428" s="223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211</v>
      </c>
      <c r="AU428" s="18" t="s">
        <v>120</v>
      </c>
    </row>
    <row r="429" s="13" customFormat="1">
      <c r="A429" s="13"/>
      <c r="B429" s="224"/>
      <c r="C429" s="225"/>
      <c r="D429" s="226" t="s">
        <v>222</v>
      </c>
      <c r="E429" s="227" t="s">
        <v>19</v>
      </c>
      <c r="F429" s="228" t="s">
        <v>750</v>
      </c>
      <c r="G429" s="225"/>
      <c r="H429" s="229">
        <v>18.329999999999998</v>
      </c>
      <c r="I429" s="230"/>
      <c r="J429" s="225"/>
      <c r="K429" s="225"/>
      <c r="L429" s="231"/>
      <c r="M429" s="232"/>
      <c r="N429" s="233"/>
      <c r="O429" s="233"/>
      <c r="P429" s="233"/>
      <c r="Q429" s="233"/>
      <c r="R429" s="233"/>
      <c r="S429" s="233"/>
      <c r="T429" s="23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5" t="s">
        <v>222</v>
      </c>
      <c r="AU429" s="235" t="s">
        <v>120</v>
      </c>
      <c r="AV429" s="13" t="s">
        <v>120</v>
      </c>
      <c r="AW429" s="13" t="s">
        <v>37</v>
      </c>
      <c r="AX429" s="13" t="s">
        <v>76</v>
      </c>
      <c r="AY429" s="235" t="s">
        <v>203</v>
      </c>
    </row>
    <row r="430" s="13" customFormat="1">
      <c r="A430" s="13"/>
      <c r="B430" s="224"/>
      <c r="C430" s="225"/>
      <c r="D430" s="226" t="s">
        <v>222</v>
      </c>
      <c r="E430" s="227" t="s">
        <v>19</v>
      </c>
      <c r="F430" s="228" t="s">
        <v>142</v>
      </c>
      <c r="G430" s="225"/>
      <c r="H430" s="229">
        <v>10.449999999999999</v>
      </c>
      <c r="I430" s="230"/>
      <c r="J430" s="225"/>
      <c r="K430" s="225"/>
      <c r="L430" s="231"/>
      <c r="M430" s="232"/>
      <c r="N430" s="233"/>
      <c r="O430" s="233"/>
      <c r="P430" s="233"/>
      <c r="Q430" s="233"/>
      <c r="R430" s="233"/>
      <c r="S430" s="233"/>
      <c r="T430" s="23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5" t="s">
        <v>222</v>
      </c>
      <c r="AU430" s="235" t="s">
        <v>120</v>
      </c>
      <c r="AV430" s="13" t="s">
        <v>120</v>
      </c>
      <c r="AW430" s="13" t="s">
        <v>37</v>
      </c>
      <c r="AX430" s="13" t="s">
        <v>76</v>
      </c>
      <c r="AY430" s="235" t="s">
        <v>203</v>
      </c>
    </row>
    <row r="431" s="13" customFormat="1">
      <c r="A431" s="13"/>
      <c r="B431" s="224"/>
      <c r="C431" s="225"/>
      <c r="D431" s="226" t="s">
        <v>222</v>
      </c>
      <c r="E431" s="227" t="s">
        <v>19</v>
      </c>
      <c r="F431" s="228" t="s">
        <v>148</v>
      </c>
      <c r="G431" s="225"/>
      <c r="H431" s="229">
        <v>4.46</v>
      </c>
      <c r="I431" s="230"/>
      <c r="J431" s="225"/>
      <c r="K431" s="225"/>
      <c r="L431" s="231"/>
      <c r="M431" s="232"/>
      <c r="N431" s="233"/>
      <c r="O431" s="233"/>
      <c r="P431" s="233"/>
      <c r="Q431" s="233"/>
      <c r="R431" s="233"/>
      <c r="S431" s="233"/>
      <c r="T431" s="23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5" t="s">
        <v>222</v>
      </c>
      <c r="AU431" s="235" t="s">
        <v>120</v>
      </c>
      <c r="AV431" s="13" t="s">
        <v>120</v>
      </c>
      <c r="AW431" s="13" t="s">
        <v>37</v>
      </c>
      <c r="AX431" s="13" t="s">
        <v>76</v>
      </c>
      <c r="AY431" s="235" t="s">
        <v>203</v>
      </c>
    </row>
    <row r="432" s="13" customFormat="1">
      <c r="A432" s="13"/>
      <c r="B432" s="224"/>
      <c r="C432" s="225"/>
      <c r="D432" s="226" t="s">
        <v>222</v>
      </c>
      <c r="E432" s="227" t="s">
        <v>19</v>
      </c>
      <c r="F432" s="228" t="s">
        <v>751</v>
      </c>
      <c r="G432" s="225"/>
      <c r="H432" s="229">
        <v>50.689999999999998</v>
      </c>
      <c r="I432" s="230"/>
      <c r="J432" s="225"/>
      <c r="K432" s="225"/>
      <c r="L432" s="231"/>
      <c r="M432" s="232"/>
      <c r="N432" s="233"/>
      <c r="O432" s="233"/>
      <c r="P432" s="233"/>
      <c r="Q432" s="233"/>
      <c r="R432" s="233"/>
      <c r="S432" s="233"/>
      <c r="T432" s="23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5" t="s">
        <v>222</v>
      </c>
      <c r="AU432" s="235" t="s">
        <v>120</v>
      </c>
      <c r="AV432" s="13" t="s">
        <v>120</v>
      </c>
      <c r="AW432" s="13" t="s">
        <v>37</v>
      </c>
      <c r="AX432" s="13" t="s">
        <v>76</v>
      </c>
      <c r="AY432" s="235" t="s">
        <v>203</v>
      </c>
    </row>
    <row r="433" s="13" customFormat="1">
      <c r="A433" s="13"/>
      <c r="B433" s="224"/>
      <c r="C433" s="225"/>
      <c r="D433" s="226" t="s">
        <v>222</v>
      </c>
      <c r="E433" s="227" t="s">
        <v>19</v>
      </c>
      <c r="F433" s="228" t="s">
        <v>154</v>
      </c>
      <c r="G433" s="225"/>
      <c r="H433" s="229">
        <v>1.99</v>
      </c>
      <c r="I433" s="230"/>
      <c r="J433" s="225"/>
      <c r="K433" s="225"/>
      <c r="L433" s="231"/>
      <c r="M433" s="232"/>
      <c r="N433" s="233"/>
      <c r="O433" s="233"/>
      <c r="P433" s="233"/>
      <c r="Q433" s="233"/>
      <c r="R433" s="233"/>
      <c r="S433" s="233"/>
      <c r="T433" s="23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5" t="s">
        <v>222</v>
      </c>
      <c r="AU433" s="235" t="s">
        <v>120</v>
      </c>
      <c r="AV433" s="13" t="s">
        <v>120</v>
      </c>
      <c r="AW433" s="13" t="s">
        <v>37</v>
      </c>
      <c r="AX433" s="13" t="s">
        <v>76</v>
      </c>
      <c r="AY433" s="235" t="s">
        <v>203</v>
      </c>
    </row>
    <row r="434" s="13" customFormat="1">
      <c r="A434" s="13"/>
      <c r="B434" s="224"/>
      <c r="C434" s="225"/>
      <c r="D434" s="226" t="s">
        <v>222</v>
      </c>
      <c r="E434" s="227" t="s">
        <v>19</v>
      </c>
      <c r="F434" s="228" t="s">
        <v>752</v>
      </c>
      <c r="G434" s="225"/>
      <c r="H434" s="229">
        <v>26.109999999999999</v>
      </c>
      <c r="I434" s="230"/>
      <c r="J434" s="225"/>
      <c r="K434" s="225"/>
      <c r="L434" s="231"/>
      <c r="M434" s="232"/>
      <c r="N434" s="233"/>
      <c r="O434" s="233"/>
      <c r="P434" s="233"/>
      <c r="Q434" s="233"/>
      <c r="R434" s="233"/>
      <c r="S434" s="233"/>
      <c r="T434" s="23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5" t="s">
        <v>222</v>
      </c>
      <c r="AU434" s="235" t="s">
        <v>120</v>
      </c>
      <c r="AV434" s="13" t="s">
        <v>120</v>
      </c>
      <c r="AW434" s="13" t="s">
        <v>37</v>
      </c>
      <c r="AX434" s="13" t="s">
        <v>76</v>
      </c>
      <c r="AY434" s="235" t="s">
        <v>203</v>
      </c>
    </row>
    <row r="435" s="14" customFormat="1">
      <c r="A435" s="14"/>
      <c r="B435" s="236"/>
      <c r="C435" s="237"/>
      <c r="D435" s="226" t="s">
        <v>222</v>
      </c>
      <c r="E435" s="238" t="s">
        <v>19</v>
      </c>
      <c r="F435" s="239" t="s">
        <v>225</v>
      </c>
      <c r="G435" s="237"/>
      <c r="H435" s="240">
        <v>112.03</v>
      </c>
      <c r="I435" s="241"/>
      <c r="J435" s="237"/>
      <c r="K435" s="237"/>
      <c r="L435" s="242"/>
      <c r="M435" s="243"/>
      <c r="N435" s="244"/>
      <c r="O435" s="244"/>
      <c r="P435" s="244"/>
      <c r="Q435" s="244"/>
      <c r="R435" s="244"/>
      <c r="S435" s="244"/>
      <c r="T435" s="24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6" t="s">
        <v>222</v>
      </c>
      <c r="AU435" s="246" t="s">
        <v>120</v>
      </c>
      <c r="AV435" s="14" t="s">
        <v>209</v>
      </c>
      <c r="AW435" s="14" t="s">
        <v>37</v>
      </c>
      <c r="AX435" s="14" t="s">
        <v>84</v>
      </c>
      <c r="AY435" s="246" t="s">
        <v>203</v>
      </c>
    </row>
    <row r="436" s="2" customFormat="1" ht="49.05" customHeight="1">
      <c r="A436" s="39"/>
      <c r="B436" s="40"/>
      <c r="C436" s="206" t="s">
        <v>753</v>
      </c>
      <c r="D436" s="206" t="s">
        <v>205</v>
      </c>
      <c r="E436" s="207" t="s">
        <v>754</v>
      </c>
      <c r="F436" s="208" t="s">
        <v>755</v>
      </c>
      <c r="G436" s="209" t="s">
        <v>528</v>
      </c>
      <c r="H436" s="258"/>
      <c r="I436" s="211"/>
      <c r="J436" s="212">
        <f>ROUND(I436*H436,2)</f>
        <v>0</v>
      </c>
      <c r="K436" s="208" t="s">
        <v>208</v>
      </c>
      <c r="L436" s="45"/>
      <c r="M436" s="213" t="s">
        <v>19</v>
      </c>
      <c r="N436" s="214" t="s">
        <v>48</v>
      </c>
      <c r="O436" s="85"/>
      <c r="P436" s="215">
        <f>O436*H436</f>
        <v>0</v>
      </c>
      <c r="Q436" s="215">
        <v>0</v>
      </c>
      <c r="R436" s="215">
        <f>Q436*H436</f>
        <v>0</v>
      </c>
      <c r="S436" s="215">
        <v>0</v>
      </c>
      <c r="T436" s="216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17" t="s">
        <v>294</v>
      </c>
      <c r="AT436" s="217" t="s">
        <v>205</v>
      </c>
      <c r="AU436" s="217" t="s">
        <v>120</v>
      </c>
      <c r="AY436" s="18" t="s">
        <v>203</v>
      </c>
      <c r="BE436" s="218">
        <f>IF(N436="základní",J436,0)</f>
        <v>0</v>
      </c>
      <c r="BF436" s="218">
        <f>IF(N436="snížená",J436,0)</f>
        <v>0</v>
      </c>
      <c r="BG436" s="218">
        <f>IF(N436="zákl. přenesená",J436,0)</f>
        <v>0</v>
      </c>
      <c r="BH436" s="218">
        <f>IF(N436="sníž. přenesená",J436,0)</f>
        <v>0</v>
      </c>
      <c r="BI436" s="218">
        <f>IF(N436="nulová",J436,0)</f>
        <v>0</v>
      </c>
      <c r="BJ436" s="18" t="s">
        <v>120</v>
      </c>
      <c r="BK436" s="218">
        <f>ROUND(I436*H436,2)</f>
        <v>0</v>
      </c>
      <c r="BL436" s="18" t="s">
        <v>294</v>
      </c>
      <c r="BM436" s="217" t="s">
        <v>756</v>
      </c>
    </row>
    <row r="437" s="2" customFormat="1">
      <c r="A437" s="39"/>
      <c r="B437" s="40"/>
      <c r="C437" s="41"/>
      <c r="D437" s="219" t="s">
        <v>211</v>
      </c>
      <c r="E437" s="41"/>
      <c r="F437" s="220" t="s">
        <v>757</v>
      </c>
      <c r="G437" s="41"/>
      <c r="H437" s="41"/>
      <c r="I437" s="221"/>
      <c r="J437" s="41"/>
      <c r="K437" s="41"/>
      <c r="L437" s="45"/>
      <c r="M437" s="222"/>
      <c r="N437" s="223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211</v>
      </c>
      <c r="AU437" s="18" t="s">
        <v>120</v>
      </c>
    </row>
    <row r="438" s="12" customFormat="1" ht="22.8" customHeight="1">
      <c r="A438" s="12"/>
      <c r="B438" s="190"/>
      <c r="C438" s="191"/>
      <c r="D438" s="192" t="s">
        <v>75</v>
      </c>
      <c r="E438" s="204" t="s">
        <v>758</v>
      </c>
      <c r="F438" s="204" t="s">
        <v>759</v>
      </c>
      <c r="G438" s="191"/>
      <c r="H438" s="191"/>
      <c r="I438" s="194"/>
      <c r="J438" s="205">
        <f>BK438</f>
        <v>0</v>
      </c>
      <c r="K438" s="191"/>
      <c r="L438" s="196"/>
      <c r="M438" s="197"/>
      <c r="N438" s="198"/>
      <c r="O438" s="198"/>
      <c r="P438" s="199">
        <f>SUM(P439:P453)</f>
        <v>0</v>
      </c>
      <c r="Q438" s="198"/>
      <c r="R438" s="199">
        <f>SUM(R439:R453)</f>
        <v>0</v>
      </c>
      <c r="S438" s="198"/>
      <c r="T438" s="200">
        <f>SUM(T439:T453)</f>
        <v>4.2466390000000001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01" t="s">
        <v>120</v>
      </c>
      <c r="AT438" s="202" t="s">
        <v>75</v>
      </c>
      <c r="AU438" s="202" t="s">
        <v>84</v>
      </c>
      <c r="AY438" s="201" t="s">
        <v>203</v>
      </c>
      <c r="BK438" s="203">
        <f>SUM(BK439:BK453)</f>
        <v>0</v>
      </c>
    </row>
    <row r="439" s="2" customFormat="1" ht="24.15" customHeight="1">
      <c r="A439" s="39"/>
      <c r="B439" s="40"/>
      <c r="C439" s="206" t="s">
        <v>760</v>
      </c>
      <c r="D439" s="206" t="s">
        <v>205</v>
      </c>
      <c r="E439" s="207" t="s">
        <v>761</v>
      </c>
      <c r="F439" s="208" t="s">
        <v>762</v>
      </c>
      <c r="G439" s="209" t="s">
        <v>118</v>
      </c>
      <c r="H439" s="210">
        <v>52.106000000000002</v>
      </c>
      <c r="I439" s="211"/>
      <c r="J439" s="212">
        <f>ROUND(I439*H439,2)</f>
        <v>0</v>
      </c>
      <c r="K439" s="208" t="s">
        <v>208</v>
      </c>
      <c r="L439" s="45"/>
      <c r="M439" s="213" t="s">
        <v>19</v>
      </c>
      <c r="N439" s="214" t="s">
        <v>48</v>
      </c>
      <c r="O439" s="85"/>
      <c r="P439" s="215">
        <f>O439*H439</f>
        <v>0</v>
      </c>
      <c r="Q439" s="215">
        <v>0</v>
      </c>
      <c r="R439" s="215">
        <f>Q439*H439</f>
        <v>0</v>
      </c>
      <c r="S439" s="215">
        <v>0.081500000000000003</v>
      </c>
      <c r="T439" s="216">
        <f>S439*H439</f>
        <v>4.2466390000000001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17" t="s">
        <v>294</v>
      </c>
      <c r="AT439" s="217" t="s">
        <v>205</v>
      </c>
      <c r="AU439" s="217" t="s">
        <v>120</v>
      </c>
      <c r="AY439" s="18" t="s">
        <v>203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8" t="s">
        <v>120</v>
      </c>
      <c r="BK439" s="218">
        <f>ROUND(I439*H439,2)</f>
        <v>0</v>
      </c>
      <c r="BL439" s="18" t="s">
        <v>294</v>
      </c>
      <c r="BM439" s="217" t="s">
        <v>763</v>
      </c>
    </row>
    <row r="440" s="2" customFormat="1">
      <c r="A440" s="39"/>
      <c r="B440" s="40"/>
      <c r="C440" s="41"/>
      <c r="D440" s="219" t="s">
        <v>211</v>
      </c>
      <c r="E440" s="41"/>
      <c r="F440" s="220" t="s">
        <v>764</v>
      </c>
      <c r="G440" s="41"/>
      <c r="H440" s="41"/>
      <c r="I440" s="221"/>
      <c r="J440" s="41"/>
      <c r="K440" s="41"/>
      <c r="L440" s="45"/>
      <c r="M440" s="222"/>
      <c r="N440" s="223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211</v>
      </c>
      <c r="AU440" s="18" t="s">
        <v>120</v>
      </c>
    </row>
    <row r="441" s="13" customFormat="1">
      <c r="A441" s="13"/>
      <c r="B441" s="224"/>
      <c r="C441" s="225"/>
      <c r="D441" s="226" t="s">
        <v>222</v>
      </c>
      <c r="E441" s="227" t="s">
        <v>19</v>
      </c>
      <c r="F441" s="228" t="s">
        <v>765</v>
      </c>
      <c r="G441" s="225"/>
      <c r="H441" s="229">
        <v>15.378</v>
      </c>
      <c r="I441" s="230"/>
      <c r="J441" s="225"/>
      <c r="K441" s="225"/>
      <c r="L441" s="231"/>
      <c r="M441" s="232"/>
      <c r="N441" s="233"/>
      <c r="O441" s="233"/>
      <c r="P441" s="233"/>
      <c r="Q441" s="233"/>
      <c r="R441" s="233"/>
      <c r="S441" s="233"/>
      <c r="T441" s="23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5" t="s">
        <v>222</v>
      </c>
      <c r="AU441" s="235" t="s">
        <v>120</v>
      </c>
      <c r="AV441" s="13" t="s">
        <v>120</v>
      </c>
      <c r="AW441" s="13" t="s">
        <v>37</v>
      </c>
      <c r="AX441" s="13" t="s">
        <v>76</v>
      </c>
      <c r="AY441" s="235" t="s">
        <v>203</v>
      </c>
    </row>
    <row r="442" s="13" customFormat="1">
      <c r="A442" s="13"/>
      <c r="B442" s="224"/>
      <c r="C442" s="225"/>
      <c r="D442" s="226" t="s">
        <v>222</v>
      </c>
      <c r="E442" s="227" t="s">
        <v>19</v>
      </c>
      <c r="F442" s="228" t="s">
        <v>766</v>
      </c>
      <c r="G442" s="225"/>
      <c r="H442" s="229">
        <v>7.2000000000000002</v>
      </c>
      <c r="I442" s="230"/>
      <c r="J442" s="225"/>
      <c r="K442" s="225"/>
      <c r="L442" s="231"/>
      <c r="M442" s="232"/>
      <c r="N442" s="233"/>
      <c r="O442" s="233"/>
      <c r="P442" s="233"/>
      <c r="Q442" s="233"/>
      <c r="R442" s="233"/>
      <c r="S442" s="233"/>
      <c r="T442" s="23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222</v>
      </c>
      <c r="AU442" s="235" t="s">
        <v>120</v>
      </c>
      <c r="AV442" s="13" t="s">
        <v>120</v>
      </c>
      <c r="AW442" s="13" t="s">
        <v>37</v>
      </c>
      <c r="AX442" s="13" t="s">
        <v>76</v>
      </c>
      <c r="AY442" s="235" t="s">
        <v>203</v>
      </c>
    </row>
    <row r="443" s="13" customFormat="1">
      <c r="A443" s="13"/>
      <c r="B443" s="224"/>
      <c r="C443" s="225"/>
      <c r="D443" s="226" t="s">
        <v>222</v>
      </c>
      <c r="E443" s="227" t="s">
        <v>19</v>
      </c>
      <c r="F443" s="228" t="s">
        <v>767</v>
      </c>
      <c r="G443" s="225"/>
      <c r="H443" s="229">
        <v>3.8399999999999999</v>
      </c>
      <c r="I443" s="230"/>
      <c r="J443" s="225"/>
      <c r="K443" s="225"/>
      <c r="L443" s="231"/>
      <c r="M443" s="232"/>
      <c r="N443" s="233"/>
      <c r="O443" s="233"/>
      <c r="P443" s="233"/>
      <c r="Q443" s="233"/>
      <c r="R443" s="233"/>
      <c r="S443" s="233"/>
      <c r="T443" s="23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5" t="s">
        <v>222</v>
      </c>
      <c r="AU443" s="235" t="s">
        <v>120</v>
      </c>
      <c r="AV443" s="13" t="s">
        <v>120</v>
      </c>
      <c r="AW443" s="13" t="s">
        <v>37</v>
      </c>
      <c r="AX443" s="13" t="s">
        <v>76</v>
      </c>
      <c r="AY443" s="235" t="s">
        <v>203</v>
      </c>
    </row>
    <row r="444" s="13" customFormat="1">
      <c r="A444" s="13"/>
      <c r="B444" s="224"/>
      <c r="C444" s="225"/>
      <c r="D444" s="226" t="s">
        <v>222</v>
      </c>
      <c r="E444" s="227" t="s">
        <v>19</v>
      </c>
      <c r="F444" s="228" t="s">
        <v>768</v>
      </c>
      <c r="G444" s="225"/>
      <c r="H444" s="229">
        <v>-2.3999999999999999</v>
      </c>
      <c r="I444" s="230"/>
      <c r="J444" s="225"/>
      <c r="K444" s="225"/>
      <c r="L444" s="231"/>
      <c r="M444" s="232"/>
      <c r="N444" s="233"/>
      <c r="O444" s="233"/>
      <c r="P444" s="233"/>
      <c r="Q444" s="233"/>
      <c r="R444" s="233"/>
      <c r="S444" s="233"/>
      <c r="T444" s="23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5" t="s">
        <v>222</v>
      </c>
      <c r="AU444" s="235" t="s">
        <v>120</v>
      </c>
      <c r="AV444" s="13" t="s">
        <v>120</v>
      </c>
      <c r="AW444" s="13" t="s">
        <v>37</v>
      </c>
      <c r="AX444" s="13" t="s">
        <v>76</v>
      </c>
      <c r="AY444" s="235" t="s">
        <v>203</v>
      </c>
    </row>
    <row r="445" s="15" customFormat="1">
      <c r="A445" s="15"/>
      <c r="B445" s="247"/>
      <c r="C445" s="248"/>
      <c r="D445" s="226" t="s">
        <v>222</v>
      </c>
      <c r="E445" s="249" t="s">
        <v>19</v>
      </c>
      <c r="F445" s="250" t="s">
        <v>290</v>
      </c>
      <c r="G445" s="248"/>
      <c r="H445" s="251">
        <v>24.018000000000001</v>
      </c>
      <c r="I445" s="252"/>
      <c r="J445" s="248"/>
      <c r="K445" s="248"/>
      <c r="L445" s="253"/>
      <c r="M445" s="254"/>
      <c r="N445" s="255"/>
      <c r="O445" s="255"/>
      <c r="P445" s="255"/>
      <c r="Q445" s="255"/>
      <c r="R445" s="255"/>
      <c r="S445" s="255"/>
      <c r="T445" s="256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57" t="s">
        <v>222</v>
      </c>
      <c r="AU445" s="257" t="s">
        <v>120</v>
      </c>
      <c r="AV445" s="15" t="s">
        <v>160</v>
      </c>
      <c r="AW445" s="15" t="s">
        <v>37</v>
      </c>
      <c r="AX445" s="15" t="s">
        <v>76</v>
      </c>
      <c r="AY445" s="257" t="s">
        <v>203</v>
      </c>
    </row>
    <row r="446" s="13" customFormat="1">
      <c r="A446" s="13"/>
      <c r="B446" s="224"/>
      <c r="C446" s="225"/>
      <c r="D446" s="226" t="s">
        <v>222</v>
      </c>
      <c r="E446" s="227" t="s">
        <v>19</v>
      </c>
      <c r="F446" s="228" t="s">
        <v>769</v>
      </c>
      <c r="G446" s="225"/>
      <c r="H446" s="229">
        <v>16.847999999999999</v>
      </c>
      <c r="I446" s="230"/>
      <c r="J446" s="225"/>
      <c r="K446" s="225"/>
      <c r="L446" s="231"/>
      <c r="M446" s="232"/>
      <c r="N446" s="233"/>
      <c r="O446" s="233"/>
      <c r="P446" s="233"/>
      <c r="Q446" s="233"/>
      <c r="R446" s="233"/>
      <c r="S446" s="233"/>
      <c r="T446" s="23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5" t="s">
        <v>222</v>
      </c>
      <c r="AU446" s="235" t="s">
        <v>120</v>
      </c>
      <c r="AV446" s="13" t="s">
        <v>120</v>
      </c>
      <c r="AW446" s="13" t="s">
        <v>37</v>
      </c>
      <c r="AX446" s="13" t="s">
        <v>76</v>
      </c>
      <c r="AY446" s="235" t="s">
        <v>203</v>
      </c>
    </row>
    <row r="447" s="13" customFormat="1">
      <c r="A447" s="13"/>
      <c r="B447" s="224"/>
      <c r="C447" s="225"/>
      <c r="D447" s="226" t="s">
        <v>222</v>
      </c>
      <c r="E447" s="227" t="s">
        <v>19</v>
      </c>
      <c r="F447" s="228" t="s">
        <v>770</v>
      </c>
      <c r="G447" s="225"/>
      <c r="H447" s="229">
        <v>10.462</v>
      </c>
      <c r="I447" s="230"/>
      <c r="J447" s="225"/>
      <c r="K447" s="225"/>
      <c r="L447" s="231"/>
      <c r="M447" s="232"/>
      <c r="N447" s="233"/>
      <c r="O447" s="233"/>
      <c r="P447" s="233"/>
      <c r="Q447" s="233"/>
      <c r="R447" s="233"/>
      <c r="S447" s="233"/>
      <c r="T447" s="23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5" t="s">
        <v>222</v>
      </c>
      <c r="AU447" s="235" t="s">
        <v>120</v>
      </c>
      <c r="AV447" s="13" t="s">
        <v>120</v>
      </c>
      <c r="AW447" s="13" t="s">
        <v>37</v>
      </c>
      <c r="AX447" s="13" t="s">
        <v>76</v>
      </c>
      <c r="AY447" s="235" t="s">
        <v>203</v>
      </c>
    </row>
    <row r="448" s="13" customFormat="1">
      <c r="A448" s="13"/>
      <c r="B448" s="224"/>
      <c r="C448" s="225"/>
      <c r="D448" s="226" t="s">
        <v>222</v>
      </c>
      <c r="E448" s="227" t="s">
        <v>19</v>
      </c>
      <c r="F448" s="228" t="s">
        <v>771</v>
      </c>
      <c r="G448" s="225"/>
      <c r="H448" s="229">
        <v>3.5779999999999998</v>
      </c>
      <c r="I448" s="230"/>
      <c r="J448" s="225"/>
      <c r="K448" s="225"/>
      <c r="L448" s="231"/>
      <c r="M448" s="232"/>
      <c r="N448" s="233"/>
      <c r="O448" s="233"/>
      <c r="P448" s="233"/>
      <c r="Q448" s="233"/>
      <c r="R448" s="233"/>
      <c r="S448" s="233"/>
      <c r="T448" s="23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5" t="s">
        <v>222</v>
      </c>
      <c r="AU448" s="235" t="s">
        <v>120</v>
      </c>
      <c r="AV448" s="13" t="s">
        <v>120</v>
      </c>
      <c r="AW448" s="13" t="s">
        <v>37</v>
      </c>
      <c r="AX448" s="13" t="s">
        <v>76</v>
      </c>
      <c r="AY448" s="235" t="s">
        <v>203</v>
      </c>
    </row>
    <row r="449" s="13" customFormat="1">
      <c r="A449" s="13"/>
      <c r="B449" s="224"/>
      <c r="C449" s="225"/>
      <c r="D449" s="226" t="s">
        <v>222</v>
      </c>
      <c r="E449" s="227" t="s">
        <v>19</v>
      </c>
      <c r="F449" s="228" t="s">
        <v>772</v>
      </c>
      <c r="G449" s="225"/>
      <c r="H449" s="229">
        <v>-2.7999999999999998</v>
      </c>
      <c r="I449" s="230"/>
      <c r="J449" s="225"/>
      <c r="K449" s="225"/>
      <c r="L449" s="231"/>
      <c r="M449" s="232"/>
      <c r="N449" s="233"/>
      <c r="O449" s="233"/>
      <c r="P449" s="233"/>
      <c r="Q449" s="233"/>
      <c r="R449" s="233"/>
      <c r="S449" s="233"/>
      <c r="T449" s="23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5" t="s">
        <v>222</v>
      </c>
      <c r="AU449" s="235" t="s">
        <v>120</v>
      </c>
      <c r="AV449" s="13" t="s">
        <v>120</v>
      </c>
      <c r="AW449" s="13" t="s">
        <v>37</v>
      </c>
      <c r="AX449" s="13" t="s">
        <v>76</v>
      </c>
      <c r="AY449" s="235" t="s">
        <v>203</v>
      </c>
    </row>
    <row r="450" s="15" customFormat="1">
      <c r="A450" s="15"/>
      <c r="B450" s="247"/>
      <c r="C450" s="248"/>
      <c r="D450" s="226" t="s">
        <v>222</v>
      </c>
      <c r="E450" s="249" t="s">
        <v>19</v>
      </c>
      <c r="F450" s="250" t="s">
        <v>290</v>
      </c>
      <c r="G450" s="248"/>
      <c r="H450" s="251">
        <v>28.088000000000001</v>
      </c>
      <c r="I450" s="252"/>
      <c r="J450" s="248"/>
      <c r="K450" s="248"/>
      <c r="L450" s="253"/>
      <c r="M450" s="254"/>
      <c r="N450" s="255"/>
      <c r="O450" s="255"/>
      <c r="P450" s="255"/>
      <c r="Q450" s="255"/>
      <c r="R450" s="255"/>
      <c r="S450" s="255"/>
      <c r="T450" s="256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57" t="s">
        <v>222</v>
      </c>
      <c r="AU450" s="257" t="s">
        <v>120</v>
      </c>
      <c r="AV450" s="15" t="s">
        <v>160</v>
      </c>
      <c r="AW450" s="15" t="s">
        <v>37</v>
      </c>
      <c r="AX450" s="15" t="s">
        <v>76</v>
      </c>
      <c r="AY450" s="257" t="s">
        <v>203</v>
      </c>
    </row>
    <row r="451" s="14" customFormat="1">
      <c r="A451" s="14"/>
      <c r="B451" s="236"/>
      <c r="C451" s="237"/>
      <c r="D451" s="226" t="s">
        <v>222</v>
      </c>
      <c r="E451" s="238" t="s">
        <v>19</v>
      </c>
      <c r="F451" s="239" t="s">
        <v>225</v>
      </c>
      <c r="G451" s="237"/>
      <c r="H451" s="240">
        <v>52.106000000000002</v>
      </c>
      <c r="I451" s="241"/>
      <c r="J451" s="237"/>
      <c r="K451" s="237"/>
      <c r="L451" s="242"/>
      <c r="M451" s="243"/>
      <c r="N451" s="244"/>
      <c r="O451" s="244"/>
      <c r="P451" s="244"/>
      <c r="Q451" s="244"/>
      <c r="R451" s="244"/>
      <c r="S451" s="244"/>
      <c r="T451" s="24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6" t="s">
        <v>222</v>
      </c>
      <c r="AU451" s="246" t="s">
        <v>120</v>
      </c>
      <c r="AV451" s="14" t="s">
        <v>209</v>
      </c>
      <c r="AW451" s="14" t="s">
        <v>37</v>
      </c>
      <c r="AX451" s="14" t="s">
        <v>84</v>
      </c>
      <c r="AY451" s="246" t="s">
        <v>203</v>
      </c>
    </row>
    <row r="452" s="2" customFormat="1" ht="49.05" customHeight="1">
      <c r="A452" s="39"/>
      <c r="B452" s="40"/>
      <c r="C452" s="206" t="s">
        <v>773</v>
      </c>
      <c r="D452" s="206" t="s">
        <v>205</v>
      </c>
      <c r="E452" s="207" t="s">
        <v>774</v>
      </c>
      <c r="F452" s="208" t="s">
        <v>775</v>
      </c>
      <c r="G452" s="209" t="s">
        <v>528</v>
      </c>
      <c r="H452" s="258"/>
      <c r="I452" s="211"/>
      <c r="J452" s="212">
        <f>ROUND(I452*H452,2)</f>
        <v>0</v>
      </c>
      <c r="K452" s="208" t="s">
        <v>208</v>
      </c>
      <c r="L452" s="45"/>
      <c r="M452" s="213" t="s">
        <v>19</v>
      </c>
      <c r="N452" s="214" t="s">
        <v>48</v>
      </c>
      <c r="O452" s="85"/>
      <c r="P452" s="215">
        <f>O452*H452</f>
        <v>0</v>
      </c>
      <c r="Q452" s="215">
        <v>0</v>
      </c>
      <c r="R452" s="215">
        <f>Q452*H452</f>
        <v>0</v>
      </c>
      <c r="S452" s="215">
        <v>0</v>
      </c>
      <c r="T452" s="216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17" t="s">
        <v>294</v>
      </c>
      <c r="AT452" s="217" t="s">
        <v>205</v>
      </c>
      <c r="AU452" s="217" t="s">
        <v>120</v>
      </c>
      <c r="AY452" s="18" t="s">
        <v>203</v>
      </c>
      <c r="BE452" s="218">
        <f>IF(N452="základní",J452,0)</f>
        <v>0</v>
      </c>
      <c r="BF452" s="218">
        <f>IF(N452="snížená",J452,0)</f>
        <v>0</v>
      </c>
      <c r="BG452" s="218">
        <f>IF(N452="zákl. přenesená",J452,0)</f>
        <v>0</v>
      </c>
      <c r="BH452" s="218">
        <f>IF(N452="sníž. přenesená",J452,0)</f>
        <v>0</v>
      </c>
      <c r="BI452" s="218">
        <f>IF(N452="nulová",J452,0)</f>
        <v>0</v>
      </c>
      <c r="BJ452" s="18" t="s">
        <v>120</v>
      </c>
      <c r="BK452" s="218">
        <f>ROUND(I452*H452,2)</f>
        <v>0</v>
      </c>
      <c r="BL452" s="18" t="s">
        <v>294</v>
      </c>
      <c r="BM452" s="217" t="s">
        <v>776</v>
      </c>
    </row>
    <row r="453" s="2" customFormat="1">
      <c r="A453" s="39"/>
      <c r="B453" s="40"/>
      <c r="C453" s="41"/>
      <c r="D453" s="219" t="s">
        <v>211</v>
      </c>
      <c r="E453" s="41"/>
      <c r="F453" s="220" t="s">
        <v>777</v>
      </c>
      <c r="G453" s="41"/>
      <c r="H453" s="41"/>
      <c r="I453" s="221"/>
      <c r="J453" s="41"/>
      <c r="K453" s="41"/>
      <c r="L453" s="45"/>
      <c r="M453" s="222"/>
      <c r="N453" s="223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211</v>
      </c>
      <c r="AU453" s="18" t="s">
        <v>120</v>
      </c>
    </row>
    <row r="454" s="12" customFormat="1" ht="22.8" customHeight="1">
      <c r="A454" s="12"/>
      <c r="B454" s="190"/>
      <c r="C454" s="191"/>
      <c r="D454" s="192" t="s">
        <v>75</v>
      </c>
      <c r="E454" s="204" t="s">
        <v>778</v>
      </c>
      <c r="F454" s="204" t="s">
        <v>779</v>
      </c>
      <c r="G454" s="191"/>
      <c r="H454" s="191"/>
      <c r="I454" s="194"/>
      <c r="J454" s="205">
        <f>BK454</f>
        <v>0</v>
      </c>
      <c r="K454" s="191"/>
      <c r="L454" s="196"/>
      <c r="M454" s="197"/>
      <c r="N454" s="198"/>
      <c r="O454" s="198"/>
      <c r="P454" s="199">
        <f>SUM(P455:P482)</f>
        <v>0</v>
      </c>
      <c r="Q454" s="198"/>
      <c r="R454" s="199">
        <f>SUM(R455:R482)</f>
        <v>0.415964</v>
      </c>
      <c r="S454" s="198"/>
      <c r="T454" s="200">
        <f>SUM(T455:T482)</f>
        <v>0.12894884000000001</v>
      </c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R454" s="201" t="s">
        <v>120</v>
      </c>
      <c r="AT454" s="202" t="s">
        <v>75</v>
      </c>
      <c r="AU454" s="202" t="s">
        <v>84</v>
      </c>
      <c r="AY454" s="201" t="s">
        <v>203</v>
      </c>
      <c r="BK454" s="203">
        <f>SUM(BK455:BK482)</f>
        <v>0</v>
      </c>
    </row>
    <row r="455" s="2" customFormat="1" ht="16.5" customHeight="1">
      <c r="A455" s="39"/>
      <c r="B455" s="40"/>
      <c r="C455" s="206" t="s">
        <v>780</v>
      </c>
      <c r="D455" s="206" t="s">
        <v>205</v>
      </c>
      <c r="E455" s="207" t="s">
        <v>781</v>
      </c>
      <c r="F455" s="208" t="s">
        <v>782</v>
      </c>
      <c r="G455" s="209" t="s">
        <v>118</v>
      </c>
      <c r="H455" s="210">
        <v>393.29399999999998</v>
      </c>
      <c r="I455" s="211"/>
      <c r="J455" s="212">
        <f>ROUND(I455*H455,2)</f>
        <v>0</v>
      </c>
      <c r="K455" s="208" t="s">
        <v>208</v>
      </c>
      <c r="L455" s="45"/>
      <c r="M455" s="213" t="s">
        <v>19</v>
      </c>
      <c r="N455" s="214" t="s">
        <v>48</v>
      </c>
      <c r="O455" s="85"/>
      <c r="P455" s="215">
        <f>O455*H455</f>
        <v>0</v>
      </c>
      <c r="Q455" s="215">
        <v>0.001</v>
      </c>
      <c r="R455" s="215">
        <f>Q455*H455</f>
        <v>0.39329399999999998</v>
      </c>
      <c r="S455" s="215">
        <v>0.00031</v>
      </c>
      <c r="T455" s="216">
        <f>S455*H455</f>
        <v>0.12192114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17" t="s">
        <v>294</v>
      </c>
      <c r="AT455" s="217" t="s">
        <v>205</v>
      </c>
      <c r="AU455" s="217" t="s">
        <v>120</v>
      </c>
      <c r="AY455" s="18" t="s">
        <v>203</v>
      </c>
      <c r="BE455" s="218">
        <f>IF(N455="základní",J455,0)</f>
        <v>0</v>
      </c>
      <c r="BF455" s="218">
        <f>IF(N455="snížená",J455,0)</f>
        <v>0</v>
      </c>
      <c r="BG455" s="218">
        <f>IF(N455="zákl. přenesená",J455,0)</f>
        <v>0</v>
      </c>
      <c r="BH455" s="218">
        <f>IF(N455="sníž. přenesená",J455,0)</f>
        <v>0</v>
      </c>
      <c r="BI455" s="218">
        <f>IF(N455="nulová",J455,0)</f>
        <v>0</v>
      </c>
      <c r="BJ455" s="18" t="s">
        <v>120</v>
      </c>
      <c r="BK455" s="218">
        <f>ROUND(I455*H455,2)</f>
        <v>0</v>
      </c>
      <c r="BL455" s="18" t="s">
        <v>294</v>
      </c>
      <c r="BM455" s="217" t="s">
        <v>783</v>
      </c>
    </row>
    <row r="456" s="2" customFormat="1">
      <c r="A456" s="39"/>
      <c r="B456" s="40"/>
      <c r="C456" s="41"/>
      <c r="D456" s="219" t="s">
        <v>211</v>
      </c>
      <c r="E456" s="41"/>
      <c r="F456" s="220" t="s">
        <v>784</v>
      </c>
      <c r="G456" s="41"/>
      <c r="H456" s="41"/>
      <c r="I456" s="221"/>
      <c r="J456" s="41"/>
      <c r="K456" s="41"/>
      <c r="L456" s="45"/>
      <c r="M456" s="222"/>
      <c r="N456" s="223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211</v>
      </c>
      <c r="AU456" s="18" t="s">
        <v>120</v>
      </c>
    </row>
    <row r="457" s="13" customFormat="1">
      <c r="A457" s="13"/>
      <c r="B457" s="224"/>
      <c r="C457" s="225"/>
      <c r="D457" s="226" t="s">
        <v>222</v>
      </c>
      <c r="E457" s="227" t="s">
        <v>19</v>
      </c>
      <c r="F457" s="228" t="s">
        <v>785</v>
      </c>
      <c r="G457" s="225"/>
      <c r="H457" s="229">
        <v>11.85</v>
      </c>
      <c r="I457" s="230"/>
      <c r="J457" s="225"/>
      <c r="K457" s="225"/>
      <c r="L457" s="231"/>
      <c r="M457" s="232"/>
      <c r="N457" s="233"/>
      <c r="O457" s="233"/>
      <c r="P457" s="233"/>
      <c r="Q457" s="233"/>
      <c r="R457" s="233"/>
      <c r="S457" s="233"/>
      <c r="T457" s="23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5" t="s">
        <v>222</v>
      </c>
      <c r="AU457" s="235" t="s">
        <v>120</v>
      </c>
      <c r="AV457" s="13" t="s">
        <v>120</v>
      </c>
      <c r="AW457" s="13" t="s">
        <v>37</v>
      </c>
      <c r="AX457" s="13" t="s">
        <v>76</v>
      </c>
      <c r="AY457" s="235" t="s">
        <v>203</v>
      </c>
    </row>
    <row r="458" s="13" customFormat="1">
      <c r="A458" s="13"/>
      <c r="B458" s="224"/>
      <c r="C458" s="225"/>
      <c r="D458" s="226" t="s">
        <v>222</v>
      </c>
      <c r="E458" s="227" t="s">
        <v>19</v>
      </c>
      <c r="F458" s="228" t="s">
        <v>786</v>
      </c>
      <c r="G458" s="225"/>
      <c r="H458" s="229">
        <v>13.568</v>
      </c>
      <c r="I458" s="230"/>
      <c r="J458" s="225"/>
      <c r="K458" s="225"/>
      <c r="L458" s="231"/>
      <c r="M458" s="232"/>
      <c r="N458" s="233"/>
      <c r="O458" s="233"/>
      <c r="P458" s="233"/>
      <c r="Q458" s="233"/>
      <c r="R458" s="233"/>
      <c r="S458" s="233"/>
      <c r="T458" s="23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5" t="s">
        <v>222</v>
      </c>
      <c r="AU458" s="235" t="s">
        <v>120</v>
      </c>
      <c r="AV458" s="13" t="s">
        <v>120</v>
      </c>
      <c r="AW458" s="13" t="s">
        <v>37</v>
      </c>
      <c r="AX458" s="13" t="s">
        <v>76</v>
      </c>
      <c r="AY458" s="235" t="s">
        <v>203</v>
      </c>
    </row>
    <row r="459" s="13" customFormat="1">
      <c r="A459" s="13"/>
      <c r="B459" s="224"/>
      <c r="C459" s="225"/>
      <c r="D459" s="226" t="s">
        <v>222</v>
      </c>
      <c r="E459" s="227" t="s">
        <v>19</v>
      </c>
      <c r="F459" s="228" t="s">
        <v>787</v>
      </c>
      <c r="G459" s="225"/>
      <c r="H459" s="229">
        <v>26.300999999999998</v>
      </c>
      <c r="I459" s="230"/>
      <c r="J459" s="225"/>
      <c r="K459" s="225"/>
      <c r="L459" s="231"/>
      <c r="M459" s="232"/>
      <c r="N459" s="233"/>
      <c r="O459" s="233"/>
      <c r="P459" s="233"/>
      <c r="Q459" s="233"/>
      <c r="R459" s="233"/>
      <c r="S459" s="233"/>
      <c r="T459" s="23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5" t="s">
        <v>222</v>
      </c>
      <c r="AU459" s="235" t="s">
        <v>120</v>
      </c>
      <c r="AV459" s="13" t="s">
        <v>120</v>
      </c>
      <c r="AW459" s="13" t="s">
        <v>37</v>
      </c>
      <c r="AX459" s="13" t="s">
        <v>76</v>
      </c>
      <c r="AY459" s="235" t="s">
        <v>203</v>
      </c>
    </row>
    <row r="460" s="13" customFormat="1">
      <c r="A460" s="13"/>
      <c r="B460" s="224"/>
      <c r="C460" s="225"/>
      <c r="D460" s="226" t="s">
        <v>222</v>
      </c>
      <c r="E460" s="227" t="s">
        <v>19</v>
      </c>
      <c r="F460" s="228" t="s">
        <v>788</v>
      </c>
      <c r="G460" s="225"/>
      <c r="H460" s="229">
        <v>10.978</v>
      </c>
      <c r="I460" s="230"/>
      <c r="J460" s="225"/>
      <c r="K460" s="225"/>
      <c r="L460" s="231"/>
      <c r="M460" s="232"/>
      <c r="N460" s="233"/>
      <c r="O460" s="233"/>
      <c r="P460" s="233"/>
      <c r="Q460" s="233"/>
      <c r="R460" s="233"/>
      <c r="S460" s="233"/>
      <c r="T460" s="23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5" t="s">
        <v>222</v>
      </c>
      <c r="AU460" s="235" t="s">
        <v>120</v>
      </c>
      <c r="AV460" s="13" t="s">
        <v>120</v>
      </c>
      <c r="AW460" s="13" t="s">
        <v>37</v>
      </c>
      <c r="AX460" s="13" t="s">
        <v>76</v>
      </c>
      <c r="AY460" s="235" t="s">
        <v>203</v>
      </c>
    </row>
    <row r="461" s="13" customFormat="1">
      <c r="A461" s="13"/>
      <c r="B461" s="224"/>
      <c r="C461" s="225"/>
      <c r="D461" s="226" t="s">
        <v>222</v>
      </c>
      <c r="E461" s="227" t="s">
        <v>19</v>
      </c>
      <c r="F461" s="228" t="s">
        <v>789</v>
      </c>
      <c r="G461" s="225"/>
      <c r="H461" s="229">
        <v>38.564999999999998</v>
      </c>
      <c r="I461" s="230"/>
      <c r="J461" s="225"/>
      <c r="K461" s="225"/>
      <c r="L461" s="231"/>
      <c r="M461" s="232"/>
      <c r="N461" s="233"/>
      <c r="O461" s="233"/>
      <c r="P461" s="233"/>
      <c r="Q461" s="233"/>
      <c r="R461" s="233"/>
      <c r="S461" s="233"/>
      <c r="T461" s="23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5" t="s">
        <v>222</v>
      </c>
      <c r="AU461" s="235" t="s">
        <v>120</v>
      </c>
      <c r="AV461" s="13" t="s">
        <v>120</v>
      </c>
      <c r="AW461" s="13" t="s">
        <v>37</v>
      </c>
      <c r="AX461" s="13" t="s">
        <v>76</v>
      </c>
      <c r="AY461" s="235" t="s">
        <v>203</v>
      </c>
    </row>
    <row r="462" s="13" customFormat="1">
      <c r="A462" s="13"/>
      <c r="B462" s="224"/>
      <c r="C462" s="225"/>
      <c r="D462" s="226" t="s">
        <v>222</v>
      </c>
      <c r="E462" s="227" t="s">
        <v>19</v>
      </c>
      <c r="F462" s="228" t="s">
        <v>790</v>
      </c>
      <c r="G462" s="225"/>
      <c r="H462" s="229">
        <v>16.495999999999999</v>
      </c>
      <c r="I462" s="230"/>
      <c r="J462" s="225"/>
      <c r="K462" s="225"/>
      <c r="L462" s="231"/>
      <c r="M462" s="232"/>
      <c r="N462" s="233"/>
      <c r="O462" s="233"/>
      <c r="P462" s="233"/>
      <c r="Q462" s="233"/>
      <c r="R462" s="233"/>
      <c r="S462" s="233"/>
      <c r="T462" s="23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5" t="s">
        <v>222</v>
      </c>
      <c r="AU462" s="235" t="s">
        <v>120</v>
      </c>
      <c r="AV462" s="13" t="s">
        <v>120</v>
      </c>
      <c r="AW462" s="13" t="s">
        <v>37</v>
      </c>
      <c r="AX462" s="13" t="s">
        <v>76</v>
      </c>
      <c r="AY462" s="235" t="s">
        <v>203</v>
      </c>
    </row>
    <row r="463" s="13" customFormat="1">
      <c r="A463" s="13"/>
      <c r="B463" s="224"/>
      <c r="C463" s="225"/>
      <c r="D463" s="226" t="s">
        <v>222</v>
      </c>
      <c r="E463" s="227" t="s">
        <v>19</v>
      </c>
      <c r="F463" s="228" t="s">
        <v>791</v>
      </c>
      <c r="G463" s="225"/>
      <c r="H463" s="229">
        <v>33</v>
      </c>
      <c r="I463" s="230"/>
      <c r="J463" s="225"/>
      <c r="K463" s="225"/>
      <c r="L463" s="231"/>
      <c r="M463" s="232"/>
      <c r="N463" s="233"/>
      <c r="O463" s="233"/>
      <c r="P463" s="233"/>
      <c r="Q463" s="233"/>
      <c r="R463" s="233"/>
      <c r="S463" s="233"/>
      <c r="T463" s="23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5" t="s">
        <v>222</v>
      </c>
      <c r="AU463" s="235" t="s">
        <v>120</v>
      </c>
      <c r="AV463" s="13" t="s">
        <v>120</v>
      </c>
      <c r="AW463" s="13" t="s">
        <v>37</v>
      </c>
      <c r="AX463" s="13" t="s">
        <v>76</v>
      </c>
      <c r="AY463" s="235" t="s">
        <v>203</v>
      </c>
    </row>
    <row r="464" s="13" customFormat="1">
      <c r="A464" s="13"/>
      <c r="B464" s="224"/>
      <c r="C464" s="225"/>
      <c r="D464" s="226" t="s">
        <v>222</v>
      </c>
      <c r="E464" s="227" t="s">
        <v>19</v>
      </c>
      <c r="F464" s="228" t="s">
        <v>792</v>
      </c>
      <c r="G464" s="225"/>
      <c r="H464" s="229">
        <v>45.142000000000003</v>
      </c>
      <c r="I464" s="230"/>
      <c r="J464" s="225"/>
      <c r="K464" s="225"/>
      <c r="L464" s="231"/>
      <c r="M464" s="232"/>
      <c r="N464" s="233"/>
      <c r="O464" s="233"/>
      <c r="P464" s="233"/>
      <c r="Q464" s="233"/>
      <c r="R464" s="233"/>
      <c r="S464" s="233"/>
      <c r="T464" s="23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5" t="s">
        <v>222</v>
      </c>
      <c r="AU464" s="235" t="s">
        <v>120</v>
      </c>
      <c r="AV464" s="13" t="s">
        <v>120</v>
      </c>
      <c r="AW464" s="13" t="s">
        <v>37</v>
      </c>
      <c r="AX464" s="13" t="s">
        <v>76</v>
      </c>
      <c r="AY464" s="235" t="s">
        <v>203</v>
      </c>
    </row>
    <row r="465" s="15" customFormat="1">
      <c r="A465" s="15"/>
      <c r="B465" s="247"/>
      <c r="C465" s="248"/>
      <c r="D465" s="226" t="s">
        <v>222</v>
      </c>
      <c r="E465" s="249" t="s">
        <v>19</v>
      </c>
      <c r="F465" s="250" t="s">
        <v>290</v>
      </c>
      <c r="G465" s="248"/>
      <c r="H465" s="251">
        <v>195.90000000000001</v>
      </c>
      <c r="I465" s="252"/>
      <c r="J465" s="248"/>
      <c r="K465" s="248"/>
      <c r="L465" s="253"/>
      <c r="M465" s="254"/>
      <c r="N465" s="255"/>
      <c r="O465" s="255"/>
      <c r="P465" s="255"/>
      <c r="Q465" s="255"/>
      <c r="R465" s="255"/>
      <c r="S465" s="255"/>
      <c r="T465" s="256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57" t="s">
        <v>222</v>
      </c>
      <c r="AU465" s="257" t="s">
        <v>120</v>
      </c>
      <c r="AV465" s="15" t="s">
        <v>160</v>
      </c>
      <c r="AW465" s="15" t="s">
        <v>37</v>
      </c>
      <c r="AX465" s="15" t="s">
        <v>76</v>
      </c>
      <c r="AY465" s="257" t="s">
        <v>203</v>
      </c>
    </row>
    <row r="466" s="13" customFormat="1">
      <c r="A466" s="13"/>
      <c r="B466" s="224"/>
      <c r="C466" s="225"/>
      <c r="D466" s="226" t="s">
        <v>222</v>
      </c>
      <c r="E466" s="227" t="s">
        <v>19</v>
      </c>
      <c r="F466" s="228" t="s">
        <v>793</v>
      </c>
      <c r="G466" s="225"/>
      <c r="H466" s="229">
        <v>12.497999999999999</v>
      </c>
      <c r="I466" s="230"/>
      <c r="J466" s="225"/>
      <c r="K466" s="225"/>
      <c r="L466" s="231"/>
      <c r="M466" s="232"/>
      <c r="N466" s="233"/>
      <c r="O466" s="233"/>
      <c r="P466" s="233"/>
      <c r="Q466" s="233"/>
      <c r="R466" s="233"/>
      <c r="S466" s="233"/>
      <c r="T466" s="23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5" t="s">
        <v>222</v>
      </c>
      <c r="AU466" s="235" t="s">
        <v>120</v>
      </c>
      <c r="AV466" s="13" t="s">
        <v>120</v>
      </c>
      <c r="AW466" s="13" t="s">
        <v>37</v>
      </c>
      <c r="AX466" s="13" t="s">
        <v>76</v>
      </c>
      <c r="AY466" s="235" t="s">
        <v>203</v>
      </c>
    </row>
    <row r="467" s="13" customFormat="1">
      <c r="A467" s="13"/>
      <c r="B467" s="224"/>
      <c r="C467" s="225"/>
      <c r="D467" s="226" t="s">
        <v>222</v>
      </c>
      <c r="E467" s="227" t="s">
        <v>19</v>
      </c>
      <c r="F467" s="228" t="s">
        <v>794</v>
      </c>
      <c r="G467" s="225"/>
      <c r="H467" s="229">
        <v>25.146000000000001</v>
      </c>
      <c r="I467" s="230"/>
      <c r="J467" s="225"/>
      <c r="K467" s="225"/>
      <c r="L467" s="231"/>
      <c r="M467" s="232"/>
      <c r="N467" s="233"/>
      <c r="O467" s="233"/>
      <c r="P467" s="233"/>
      <c r="Q467" s="233"/>
      <c r="R467" s="233"/>
      <c r="S467" s="233"/>
      <c r="T467" s="23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5" t="s">
        <v>222</v>
      </c>
      <c r="AU467" s="235" t="s">
        <v>120</v>
      </c>
      <c r="AV467" s="13" t="s">
        <v>120</v>
      </c>
      <c r="AW467" s="13" t="s">
        <v>37</v>
      </c>
      <c r="AX467" s="13" t="s">
        <v>76</v>
      </c>
      <c r="AY467" s="235" t="s">
        <v>203</v>
      </c>
    </row>
    <row r="468" s="13" customFormat="1">
      <c r="A468" s="13"/>
      <c r="B468" s="224"/>
      <c r="C468" s="225"/>
      <c r="D468" s="226" t="s">
        <v>222</v>
      </c>
      <c r="E468" s="227" t="s">
        <v>19</v>
      </c>
      <c r="F468" s="228" t="s">
        <v>795</v>
      </c>
      <c r="G468" s="225"/>
      <c r="H468" s="229">
        <v>18.608000000000001</v>
      </c>
      <c r="I468" s="230"/>
      <c r="J468" s="225"/>
      <c r="K468" s="225"/>
      <c r="L468" s="231"/>
      <c r="M468" s="232"/>
      <c r="N468" s="233"/>
      <c r="O468" s="233"/>
      <c r="P468" s="233"/>
      <c r="Q468" s="233"/>
      <c r="R468" s="233"/>
      <c r="S468" s="233"/>
      <c r="T468" s="23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5" t="s">
        <v>222</v>
      </c>
      <c r="AU468" s="235" t="s">
        <v>120</v>
      </c>
      <c r="AV468" s="13" t="s">
        <v>120</v>
      </c>
      <c r="AW468" s="13" t="s">
        <v>37</v>
      </c>
      <c r="AX468" s="13" t="s">
        <v>76</v>
      </c>
      <c r="AY468" s="235" t="s">
        <v>203</v>
      </c>
    </row>
    <row r="469" s="13" customFormat="1">
      <c r="A469" s="13"/>
      <c r="B469" s="224"/>
      <c r="C469" s="225"/>
      <c r="D469" s="226" t="s">
        <v>222</v>
      </c>
      <c r="E469" s="227" t="s">
        <v>19</v>
      </c>
      <c r="F469" s="228" t="s">
        <v>796</v>
      </c>
      <c r="G469" s="225"/>
      <c r="H469" s="229">
        <v>10.766</v>
      </c>
      <c r="I469" s="230"/>
      <c r="J469" s="225"/>
      <c r="K469" s="225"/>
      <c r="L469" s="231"/>
      <c r="M469" s="232"/>
      <c r="N469" s="233"/>
      <c r="O469" s="233"/>
      <c r="P469" s="233"/>
      <c r="Q469" s="233"/>
      <c r="R469" s="233"/>
      <c r="S469" s="233"/>
      <c r="T469" s="23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5" t="s">
        <v>222</v>
      </c>
      <c r="AU469" s="235" t="s">
        <v>120</v>
      </c>
      <c r="AV469" s="13" t="s">
        <v>120</v>
      </c>
      <c r="AW469" s="13" t="s">
        <v>37</v>
      </c>
      <c r="AX469" s="13" t="s">
        <v>76</v>
      </c>
      <c r="AY469" s="235" t="s">
        <v>203</v>
      </c>
    </row>
    <row r="470" s="13" customFormat="1">
      <c r="A470" s="13"/>
      <c r="B470" s="224"/>
      <c r="C470" s="225"/>
      <c r="D470" s="226" t="s">
        <v>222</v>
      </c>
      <c r="E470" s="227" t="s">
        <v>19</v>
      </c>
      <c r="F470" s="228" t="s">
        <v>797</v>
      </c>
      <c r="G470" s="225"/>
      <c r="H470" s="229">
        <v>37.530000000000001</v>
      </c>
      <c r="I470" s="230"/>
      <c r="J470" s="225"/>
      <c r="K470" s="225"/>
      <c r="L470" s="231"/>
      <c r="M470" s="232"/>
      <c r="N470" s="233"/>
      <c r="O470" s="233"/>
      <c r="P470" s="233"/>
      <c r="Q470" s="233"/>
      <c r="R470" s="233"/>
      <c r="S470" s="233"/>
      <c r="T470" s="23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5" t="s">
        <v>222</v>
      </c>
      <c r="AU470" s="235" t="s">
        <v>120</v>
      </c>
      <c r="AV470" s="13" t="s">
        <v>120</v>
      </c>
      <c r="AW470" s="13" t="s">
        <v>37</v>
      </c>
      <c r="AX470" s="13" t="s">
        <v>76</v>
      </c>
      <c r="AY470" s="235" t="s">
        <v>203</v>
      </c>
    </row>
    <row r="471" s="13" customFormat="1">
      <c r="A471" s="13"/>
      <c r="B471" s="224"/>
      <c r="C471" s="225"/>
      <c r="D471" s="226" t="s">
        <v>222</v>
      </c>
      <c r="E471" s="227" t="s">
        <v>19</v>
      </c>
      <c r="F471" s="228" t="s">
        <v>798</v>
      </c>
      <c r="G471" s="225"/>
      <c r="H471" s="229">
        <v>16.172000000000001</v>
      </c>
      <c r="I471" s="230"/>
      <c r="J471" s="225"/>
      <c r="K471" s="225"/>
      <c r="L471" s="231"/>
      <c r="M471" s="232"/>
      <c r="N471" s="233"/>
      <c r="O471" s="233"/>
      <c r="P471" s="233"/>
      <c r="Q471" s="233"/>
      <c r="R471" s="233"/>
      <c r="S471" s="233"/>
      <c r="T471" s="23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5" t="s">
        <v>222</v>
      </c>
      <c r="AU471" s="235" t="s">
        <v>120</v>
      </c>
      <c r="AV471" s="13" t="s">
        <v>120</v>
      </c>
      <c r="AW471" s="13" t="s">
        <v>37</v>
      </c>
      <c r="AX471" s="13" t="s">
        <v>76</v>
      </c>
      <c r="AY471" s="235" t="s">
        <v>203</v>
      </c>
    </row>
    <row r="472" s="13" customFormat="1">
      <c r="A472" s="13"/>
      <c r="B472" s="224"/>
      <c r="C472" s="225"/>
      <c r="D472" s="226" t="s">
        <v>222</v>
      </c>
      <c r="E472" s="227" t="s">
        <v>19</v>
      </c>
      <c r="F472" s="228" t="s">
        <v>799</v>
      </c>
      <c r="G472" s="225"/>
      <c r="H472" s="229">
        <v>32.700000000000003</v>
      </c>
      <c r="I472" s="230"/>
      <c r="J472" s="225"/>
      <c r="K472" s="225"/>
      <c r="L472" s="231"/>
      <c r="M472" s="232"/>
      <c r="N472" s="233"/>
      <c r="O472" s="233"/>
      <c r="P472" s="233"/>
      <c r="Q472" s="233"/>
      <c r="R472" s="233"/>
      <c r="S472" s="233"/>
      <c r="T472" s="23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5" t="s">
        <v>222</v>
      </c>
      <c r="AU472" s="235" t="s">
        <v>120</v>
      </c>
      <c r="AV472" s="13" t="s">
        <v>120</v>
      </c>
      <c r="AW472" s="13" t="s">
        <v>37</v>
      </c>
      <c r="AX472" s="13" t="s">
        <v>76</v>
      </c>
      <c r="AY472" s="235" t="s">
        <v>203</v>
      </c>
    </row>
    <row r="473" s="13" customFormat="1">
      <c r="A473" s="13"/>
      <c r="B473" s="224"/>
      <c r="C473" s="225"/>
      <c r="D473" s="226" t="s">
        <v>222</v>
      </c>
      <c r="E473" s="227" t="s">
        <v>19</v>
      </c>
      <c r="F473" s="228" t="s">
        <v>800</v>
      </c>
      <c r="G473" s="225"/>
      <c r="H473" s="229">
        <v>43.973999999999997</v>
      </c>
      <c r="I473" s="230"/>
      <c r="J473" s="225"/>
      <c r="K473" s="225"/>
      <c r="L473" s="231"/>
      <c r="M473" s="232"/>
      <c r="N473" s="233"/>
      <c r="O473" s="233"/>
      <c r="P473" s="233"/>
      <c r="Q473" s="233"/>
      <c r="R473" s="233"/>
      <c r="S473" s="233"/>
      <c r="T473" s="23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5" t="s">
        <v>222</v>
      </c>
      <c r="AU473" s="235" t="s">
        <v>120</v>
      </c>
      <c r="AV473" s="13" t="s">
        <v>120</v>
      </c>
      <c r="AW473" s="13" t="s">
        <v>37</v>
      </c>
      <c r="AX473" s="13" t="s">
        <v>76</v>
      </c>
      <c r="AY473" s="235" t="s">
        <v>203</v>
      </c>
    </row>
    <row r="474" s="14" customFormat="1">
      <c r="A474" s="14"/>
      <c r="B474" s="236"/>
      <c r="C474" s="237"/>
      <c r="D474" s="226" t="s">
        <v>222</v>
      </c>
      <c r="E474" s="238" t="s">
        <v>161</v>
      </c>
      <c r="F474" s="239" t="s">
        <v>225</v>
      </c>
      <c r="G474" s="237"/>
      <c r="H474" s="240">
        <v>393.29399999999998</v>
      </c>
      <c r="I474" s="241"/>
      <c r="J474" s="237"/>
      <c r="K474" s="237"/>
      <c r="L474" s="242"/>
      <c r="M474" s="243"/>
      <c r="N474" s="244"/>
      <c r="O474" s="244"/>
      <c r="P474" s="244"/>
      <c r="Q474" s="244"/>
      <c r="R474" s="244"/>
      <c r="S474" s="244"/>
      <c r="T474" s="245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6" t="s">
        <v>222</v>
      </c>
      <c r="AU474" s="246" t="s">
        <v>120</v>
      </c>
      <c r="AV474" s="14" t="s">
        <v>209</v>
      </c>
      <c r="AW474" s="14" t="s">
        <v>37</v>
      </c>
      <c r="AX474" s="14" t="s">
        <v>84</v>
      </c>
      <c r="AY474" s="246" t="s">
        <v>203</v>
      </c>
    </row>
    <row r="475" s="2" customFormat="1" ht="24.15" customHeight="1">
      <c r="A475" s="39"/>
      <c r="B475" s="40"/>
      <c r="C475" s="206" t="s">
        <v>801</v>
      </c>
      <c r="D475" s="206" t="s">
        <v>205</v>
      </c>
      <c r="E475" s="207" t="s">
        <v>802</v>
      </c>
      <c r="F475" s="208" t="s">
        <v>803</v>
      </c>
      <c r="G475" s="209" t="s">
        <v>118</v>
      </c>
      <c r="H475" s="210">
        <v>22.670000000000002</v>
      </c>
      <c r="I475" s="211"/>
      <c r="J475" s="212">
        <f>ROUND(I475*H475,2)</f>
        <v>0</v>
      </c>
      <c r="K475" s="208" t="s">
        <v>208</v>
      </c>
      <c r="L475" s="45"/>
      <c r="M475" s="213" t="s">
        <v>19</v>
      </c>
      <c r="N475" s="214" t="s">
        <v>48</v>
      </c>
      <c r="O475" s="85"/>
      <c r="P475" s="215">
        <f>O475*H475</f>
        <v>0</v>
      </c>
      <c r="Q475" s="215">
        <v>0.001</v>
      </c>
      <c r="R475" s="215">
        <f>Q475*H475</f>
        <v>0.022670000000000003</v>
      </c>
      <c r="S475" s="215">
        <v>0.00031</v>
      </c>
      <c r="T475" s="216">
        <f>S475*H475</f>
        <v>0.0070277000000000004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17" t="s">
        <v>294</v>
      </c>
      <c r="AT475" s="217" t="s">
        <v>205</v>
      </c>
      <c r="AU475" s="217" t="s">
        <v>120</v>
      </c>
      <c r="AY475" s="18" t="s">
        <v>203</v>
      </c>
      <c r="BE475" s="218">
        <f>IF(N475="základní",J475,0)</f>
        <v>0</v>
      </c>
      <c r="BF475" s="218">
        <f>IF(N475="snížená",J475,0)</f>
        <v>0</v>
      </c>
      <c r="BG475" s="218">
        <f>IF(N475="zákl. přenesená",J475,0)</f>
        <v>0</v>
      </c>
      <c r="BH475" s="218">
        <f>IF(N475="sníž. přenesená",J475,0)</f>
        <v>0</v>
      </c>
      <c r="BI475" s="218">
        <f>IF(N475="nulová",J475,0)</f>
        <v>0</v>
      </c>
      <c r="BJ475" s="18" t="s">
        <v>120</v>
      </c>
      <c r="BK475" s="218">
        <f>ROUND(I475*H475,2)</f>
        <v>0</v>
      </c>
      <c r="BL475" s="18" t="s">
        <v>294</v>
      </c>
      <c r="BM475" s="217" t="s">
        <v>804</v>
      </c>
    </row>
    <row r="476" s="2" customFormat="1">
      <c r="A476" s="39"/>
      <c r="B476" s="40"/>
      <c r="C476" s="41"/>
      <c r="D476" s="219" t="s">
        <v>211</v>
      </c>
      <c r="E476" s="41"/>
      <c r="F476" s="220" t="s">
        <v>805</v>
      </c>
      <c r="G476" s="41"/>
      <c r="H476" s="41"/>
      <c r="I476" s="221"/>
      <c r="J476" s="41"/>
      <c r="K476" s="41"/>
      <c r="L476" s="45"/>
      <c r="M476" s="222"/>
      <c r="N476" s="223"/>
      <c r="O476" s="85"/>
      <c r="P476" s="85"/>
      <c r="Q476" s="85"/>
      <c r="R476" s="85"/>
      <c r="S476" s="85"/>
      <c r="T476" s="86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211</v>
      </c>
      <c r="AU476" s="18" t="s">
        <v>120</v>
      </c>
    </row>
    <row r="477" s="13" customFormat="1">
      <c r="A477" s="13"/>
      <c r="B477" s="224"/>
      <c r="C477" s="225"/>
      <c r="D477" s="226" t="s">
        <v>222</v>
      </c>
      <c r="E477" s="227" t="s">
        <v>19</v>
      </c>
      <c r="F477" s="228" t="s">
        <v>806</v>
      </c>
      <c r="G477" s="225"/>
      <c r="H477" s="229">
        <v>7.8300000000000001</v>
      </c>
      <c r="I477" s="230"/>
      <c r="J477" s="225"/>
      <c r="K477" s="225"/>
      <c r="L477" s="231"/>
      <c r="M477" s="232"/>
      <c r="N477" s="233"/>
      <c r="O477" s="233"/>
      <c r="P477" s="233"/>
      <c r="Q477" s="233"/>
      <c r="R477" s="233"/>
      <c r="S477" s="233"/>
      <c r="T477" s="23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5" t="s">
        <v>222</v>
      </c>
      <c r="AU477" s="235" t="s">
        <v>120</v>
      </c>
      <c r="AV477" s="13" t="s">
        <v>120</v>
      </c>
      <c r="AW477" s="13" t="s">
        <v>37</v>
      </c>
      <c r="AX477" s="13" t="s">
        <v>76</v>
      </c>
      <c r="AY477" s="235" t="s">
        <v>203</v>
      </c>
    </row>
    <row r="478" s="13" customFormat="1">
      <c r="A478" s="13"/>
      <c r="B478" s="224"/>
      <c r="C478" s="225"/>
      <c r="D478" s="226" t="s">
        <v>222</v>
      </c>
      <c r="E478" s="227" t="s">
        <v>19</v>
      </c>
      <c r="F478" s="228" t="s">
        <v>807</v>
      </c>
      <c r="G478" s="225"/>
      <c r="H478" s="229">
        <v>14.84</v>
      </c>
      <c r="I478" s="230"/>
      <c r="J478" s="225"/>
      <c r="K478" s="225"/>
      <c r="L478" s="231"/>
      <c r="M478" s="232"/>
      <c r="N478" s="233"/>
      <c r="O478" s="233"/>
      <c r="P478" s="233"/>
      <c r="Q478" s="233"/>
      <c r="R478" s="233"/>
      <c r="S478" s="233"/>
      <c r="T478" s="23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5" t="s">
        <v>222</v>
      </c>
      <c r="AU478" s="235" t="s">
        <v>120</v>
      </c>
      <c r="AV478" s="13" t="s">
        <v>120</v>
      </c>
      <c r="AW478" s="13" t="s">
        <v>37</v>
      </c>
      <c r="AX478" s="13" t="s">
        <v>76</v>
      </c>
      <c r="AY478" s="235" t="s">
        <v>203</v>
      </c>
    </row>
    <row r="479" s="14" customFormat="1">
      <c r="A479" s="14"/>
      <c r="B479" s="236"/>
      <c r="C479" s="237"/>
      <c r="D479" s="226" t="s">
        <v>222</v>
      </c>
      <c r="E479" s="238" t="s">
        <v>19</v>
      </c>
      <c r="F479" s="239" t="s">
        <v>225</v>
      </c>
      <c r="G479" s="237"/>
      <c r="H479" s="240">
        <v>22.670000000000002</v>
      </c>
      <c r="I479" s="241"/>
      <c r="J479" s="237"/>
      <c r="K479" s="237"/>
      <c r="L479" s="242"/>
      <c r="M479" s="243"/>
      <c r="N479" s="244"/>
      <c r="O479" s="244"/>
      <c r="P479" s="244"/>
      <c r="Q479" s="244"/>
      <c r="R479" s="244"/>
      <c r="S479" s="244"/>
      <c r="T479" s="24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6" t="s">
        <v>222</v>
      </c>
      <c r="AU479" s="246" t="s">
        <v>120</v>
      </c>
      <c r="AV479" s="14" t="s">
        <v>209</v>
      </c>
      <c r="AW479" s="14" t="s">
        <v>37</v>
      </c>
      <c r="AX479" s="14" t="s">
        <v>84</v>
      </c>
      <c r="AY479" s="246" t="s">
        <v>203</v>
      </c>
    </row>
    <row r="480" s="2" customFormat="1" ht="24.15" customHeight="1">
      <c r="A480" s="39"/>
      <c r="B480" s="40"/>
      <c r="C480" s="206" t="s">
        <v>808</v>
      </c>
      <c r="D480" s="206" t="s">
        <v>205</v>
      </c>
      <c r="E480" s="207" t="s">
        <v>809</v>
      </c>
      <c r="F480" s="208" t="s">
        <v>810</v>
      </c>
      <c r="G480" s="209" t="s">
        <v>118</v>
      </c>
      <c r="H480" s="210">
        <v>393.29399999999998</v>
      </c>
      <c r="I480" s="211"/>
      <c r="J480" s="212">
        <f>ROUND(I480*H480,2)</f>
        <v>0</v>
      </c>
      <c r="K480" s="208" t="s">
        <v>208</v>
      </c>
      <c r="L480" s="45"/>
      <c r="M480" s="213" t="s">
        <v>19</v>
      </c>
      <c r="N480" s="214" t="s">
        <v>48</v>
      </c>
      <c r="O480" s="85"/>
      <c r="P480" s="215">
        <f>O480*H480</f>
        <v>0</v>
      </c>
      <c r="Q480" s="215">
        <v>0</v>
      </c>
      <c r="R480" s="215">
        <f>Q480*H480</f>
        <v>0</v>
      </c>
      <c r="S480" s="215">
        <v>0</v>
      </c>
      <c r="T480" s="216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17" t="s">
        <v>294</v>
      </c>
      <c r="AT480" s="217" t="s">
        <v>205</v>
      </c>
      <c r="AU480" s="217" t="s">
        <v>120</v>
      </c>
      <c r="AY480" s="18" t="s">
        <v>203</v>
      </c>
      <c r="BE480" s="218">
        <f>IF(N480="základní",J480,0)</f>
        <v>0</v>
      </c>
      <c r="BF480" s="218">
        <f>IF(N480="snížená",J480,0)</f>
        <v>0</v>
      </c>
      <c r="BG480" s="218">
        <f>IF(N480="zákl. přenesená",J480,0)</f>
        <v>0</v>
      </c>
      <c r="BH480" s="218">
        <f>IF(N480="sníž. přenesená",J480,0)</f>
        <v>0</v>
      </c>
      <c r="BI480" s="218">
        <f>IF(N480="nulová",J480,0)</f>
        <v>0</v>
      </c>
      <c r="BJ480" s="18" t="s">
        <v>120</v>
      </c>
      <c r="BK480" s="218">
        <f>ROUND(I480*H480,2)</f>
        <v>0</v>
      </c>
      <c r="BL480" s="18" t="s">
        <v>294</v>
      </c>
      <c r="BM480" s="217" t="s">
        <v>811</v>
      </c>
    </row>
    <row r="481" s="2" customFormat="1">
      <c r="A481" s="39"/>
      <c r="B481" s="40"/>
      <c r="C481" s="41"/>
      <c r="D481" s="219" t="s">
        <v>211</v>
      </c>
      <c r="E481" s="41"/>
      <c r="F481" s="220" t="s">
        <v>812</v>
      </c>
      <c r="G481" s="41"/>
      <c r="H481" s="41"/>
      <c r="I481" s="221"/>
      <c r="J481" s="41"/>
      <c r="K481" s="41"/>
      <c r="L481" s="45"/>
      <c r="M481" s="222"/>
      <c r="N481" s="223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211</v>
      </c>
      <c r="AU481" s="18" t="s">
        <v>120</v>
      </c>
    </row>
    <row r="482" s="13" customFormat="1">
      <c r="A482" s="13"/>
      <c r="B482" s="224"/>
      <c r="C482" s="225"/>
      <c r="D482" s="226" t="s">
        <v>222</v>
      </c>
      <c r="E482" s="227" t="s">
        <v>19</v>
      </c>
      <c r="F482" s="228" t="s">
        <v>161</v>
      </c>
      <c r="G482" s="225"/>
      <c r="H482" s="229">
        <v>393.29399999999998</v>
      </c>
      <c r="I482" s="230"/>
      <c r="J482" s="225"/>
      <c r="K482" s="225"/>
      <c r="L482" s="231"/>
      <c r="M482" s="232"/>
      <c r="N482" s="233"/>
      <c r="O482" s="233"/>
      <c r="P482" s="233"/>
      <c r="Q482" s="233"/>
      <c r="R482" s="233"/>
      <c r="S482" s="233"/>
      <c r="T482" s="23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5" t="s">
        <v>222</v>
      </c>
      <c r="AU482" s="235" t="s">
        <v>120</v>
      </c>
      <c r="AV482" s="13" t="s">
        <v>120</v>
      </c>
      <c r="AW482" s="13" t="s">
        <v>37</v>
      </c>
      <c r="AX482" s="13" t="s">
        <v>84</v>
      </c>
      <c r="AY482" s="235" t="s">
        <v>203</v>
      </c>
    </row>
    <row r="483" s="12" customFormat="1" ht="25.92" customHeight="1">
      <c r="A483" s="12"/>
      <c r="B483" s="190"/>
      <c r="C483" s="191"/>
      <c r="D483" s="192" t="s">
        <v>75</v>
      </c>
      <c r="E483" s="193" t="s">
        <v>813</v>
      </c>
      <c r="F483" s="193" t="s">
        <v>814</v>
      </c>
      <c r="G483" s="191"/>
      <c r="H483" s="191"/>
      <c r="I483" s="194"/>
      <c r="J483" s="195">
        <f>BK483</f>
        <v>0</v>
      </c>
      <c r="K483" s="191"/>
      <c r="L483" s="196"/>
      <c r="M483" s="197"/>
      <c r="N483" s="198"/>
      <c r="O483" s="198"/>
      <c r="P483" s="199">
        <f>SUM(P484:P486)</f>
        <v>0</v>
      </c>
      <c r="Q483" s="198"/>
      <c r="R483" s="199">
        <f>SUM(R484:R486)</f>
        <v>0</v>
      </c>
      <c r="S483" s="198"/>
      <c r="T483" s="200">
        <f>SUM(T484:T486)</f>
        <v>0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201" t="s">
        <v>209</v>
      </c>
      <c r="AT483" s="202" t="s">
        <v>75</v>
      </c>
      <c r="AU483" s="202" t="s">
        <v>76</v>
      </c>
      <c r="AY483" s="201" t="s">
        <v>203</v>
      </c>
      <c r="BK483" s="203">
        <f>SUM(BK484:BK486)</f>
        <v>0</v>
      </c>
    </row>
    <row r="484" s="2" customFormat="1" ht="24.15" customHeight="1">
      <c r="A484" s="39"/>
      <c r="B484" s="40"/>
      <c r="C484" s="206" t="s">
        <v>815</v>
      </c>
      <c r="D484" s="206" t="s">
        <v>205</v>
      </c>
      <c r="E484" s="207" t="s">
        <v>816</v>
      </c>
      <c r="F484" s="208" t="s">
        <v>817</v>
      </c>
      <c r="G484" s="209" t="s">
        <v>818</v>
      </c>
      <c r="H484" s="210">
        <v>28</v>
      </c>
      <c r="I484" s="211"/>
      <c r="J484" s="212">
        <f>ROUND(I484*H484,2)</f>
        <v>0</v>
      </c>
      <c r="K484" s="208" t="s">
        <v>208</v>
      </c>
      <c r="L484" s="45"/>
      <c r="M484" s="213" t="s">
        <v>19</v>
      </c>
      <c r="N484" s="214" t="s">
        <v>48</v>
      </c>
      <c r="O484" s="85"/>
      <c r="P484" s="215">
        <f>O484*H484</f>
        <v>0</v>
      </c>
      <c r="Q484" s="215">
        <v>0</v>
      </c>
      <c r="R484" s="215">
        <f>Q484*H484</f>
        <v>0</v>
      </c>
      <c r="S484" s="215">
        <v>0</v>
      </c>
      <c r="T484" s="216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17" t="s">
        <v>819</v>
      </c>
      <c r="AT484" s="217" t="s">
        <v>205</v>
      </c>
      <c r="AU484" s="217" t="s">
        <v>84</v>
      </c>
      <c r="AY484" s="18" t="s">
        <v>203</v>
      </c>
      <c r="BE484" s="218">
        <f>IF(N484="základní",J484,0)</f>
        <v>0</v>
      </c>
      <c r="BF484" s="218">
        <f>IF(N484="snížená",J484,0)</f>
        <v>0</v>
      </c>
      <c r="BG484" s="218">
        <f>IF(N484="zákl. přenesená",J484,0)</f>
        <v>0</v>
      </c>
      <c r="BH484" s="218">
        <f>IF(N484="sníž. přenesená",J484,0)</f>
        <v>0</v>
      </c>
      <c r="BI484" s="218">
        <f>IF(N484="nulová",J484,0)</f>
        <v>0</v>
      </c>
      <c r="BJ484" s="18" t="s">
        <v>120</v>
      </c>
      <c r="BK484" s="218">
        <f>ROUND(I484*H484,2)</f>
        <v>0</v>
      </c>
      <c r="BL484" s="18" t="s">
        <v>819</v>
      </c>
      <c r="BM484" s="217" t="s">
        <v>820</v>
      </c>
    </row>
    <row r="485" s="2" customFormat="1">
      <c r="A485" s="39"/>
      <c r="B485" s="40"/>
      <c r="C485" s="41"/>
      <c r="D485" s="219" t="s">
        <v>211</v>
      </c>
      <c r="E485" s="41"/>
      <c r="F485" s="220" t="s">
        <v>821</v>
      </c>
      <c r="G485" s="41"/>
      <c r="H485" s="41"/>
      <c r="I485" s="221"/>
      <c r="J485" s="41"/>
      <c r="K485" s="41"/>
      <c r="L485" s="45"/>
      <c r="M485" s="222"/>
      <c r="N485" s="223"/>
      <c r="O485" s="85"/>
      <c r="P485" s="85"/>
      <c r="Q485" s="85"/>
      <c r="R485" s="85"/>
      <c r="S485" s="85"/>
      <c r="T485" s="8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211</v>
      </c>
      <c r="AU485" s="18" t="s">
        <v>84</v>
      </c>
    </row>
    <row r="486" s="13" customFormat="1">
      <c r="A486" s="13"/>
      <c r="B486" s="224"/>
      <c r="C486" s="225"/>
      <c r="D486" s="226" t="s">
        <v>222</v>
      </c>
      <c r="E486" s="227" t="s">
        <v>19</v>
      </c>
      <c r="F486" s="228" t="s">
        <v>822</v>
      </c>
      <c r="G486" s="225"/>
      <c r="H486" s="229">
        <v>28</v>
      </c>
      <c r="I486" s="230"/>
      <c r="J486" s="225"/>
      <c r="K486" s="225"/>
      <c r="L486" s="231"/>
      <c r="M486" s="259"/>
      <c r="N486" s="260"/>
      <c r="O486" s="260"/>
      <c r="P486" s="260"/>
      <c r="Q486" s="260"/>
      <c r="R486" s="260"/>
      <c r="S486" s="260"/>
      <c r="T486" s="26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5" t="s">
        <v>222</v>
      </c>
      <c r="AU486" s="235" t="s">
        <v>84</v>
      </c>
      <c r="AV486" s="13" t="s">
        <v>120</v>
      </c>
      <c r="AW486" s="13" t="s">
        <v>37</v>
      </c>
      <c r="AX486" s="13" t="s">
        <v>84</v>
      </c>
      <c r="AY486" s="235" t="s">
        <v>203</v>
      </c>
    </row>
    <row r="487" s="2" customFormat="1" ht="6.96" customHeight="1">
      <c r="A487" s="39"/>
      <c r="B487" s="60"/>
      <c r="C487" s="61"/>
      <c r="D487" s="61"/>
      <c r="E487" s="61"/>
      <c r="F487" s="61"/>
      <c r="G487" s="61"/>
      <c r="H487" s="61"/>
      <c r="I487" s="61"/>
      <c r="J487" s="61"/>
      <c r="K487" s="61"/>
      <c r="L487" s="45"/>
      <c r="M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</row>
  </sheetData>
  <sheetProtection sheet="1" autoFilter="0" formatColumns="0" formatRows="0" objects="1" scenarios="1" spinCount="100000" saltValue="VqoXCKs19F4vWBqrJ35tTMp/V20LVHlJS9RkXO/tYxES0lJgh93UfeJ2iGUIuHWBpqiqSfZe4R1w0+ccyU5++w==" hashValue="QY6cs5TNJmHI6TZo+FYqdOU9xJ+h28gMIOf03kFA2bd4F0We8xmwVJZup9RzRiCPOs1bcclnKwSxfAplgRCtew==" algorithmName="SHA-512" password="CC35"/>
  <autoFilter ref="C98:K486"/>
  <mergeCells count="9">
    <mergeCell ref="E7:H7"/>
    <mergeCell ref="E9:H9"/>
    <mergeCell ref="E18:H18"/>
    <mergeCell ref="E27:H27"/>
    <mergeCell ref="E48:H48"/>
    <mergeCell ref="E50:H50"/>
    <mergeCell ref="E89:H89"/>
    <mergeCell ref="E91:H91"/>
    <mergeCell ref="L2:V2"/>
  </mergeCells>
  <hyperlinks>
    <hyperlink ref="F103" r:id="rId1" display="https://podminky.urs.cz/item/CS_URS_2024_02/113107342"/>
    <hyperlink ref="F105" r:id="rId2" display="https://podminky.urs.cz/item/CS_URS_2024_02/113154514"/>
    <hyperlink ref="F107" r:id="rId3" display="https://podminky.urs.cz/item/CS_URS_2024_02/122151101"/>
    <hyperlink ref="F112" r:id="rId4" display="https://podminky.urs.cz/item/CS_URS_2024_02/162251102"/>
    <hyperlink ref="F115" r:id="rId5" display="https://podminky.urs.cz/item/CS_URS_2024_02/167111101"/>
    <hyperlink ref="F117" r:id="rId6" display="https://podminky.urs.cz/item/CS_URS_2024_02/167111121"/>
    <hyperlink ref="F119" r:id="rId7" display="https://podminky.urs.cz/item/CS_URS_2024_02/171251201"/>
    <hyperlink ref="F121" r:id="rId8" display="https://podminky.urs.cz/item/CS_URS_2024_02/175151201"/>
    <hyperlink ref="F124" r:id="rId9" display="https://podminky.urs.cz/item/CS_URS_2024_02/564831011"/>
    <hyperlink ref="F126" r:id="rId10" display="https://podminky.urs.cz/item/CS_URS_2024_02/577155111"/>
    <hyperlink ref="F132" r:id="rId11" display="https://podminky.urs.cz/item/CS_URS_2024_02/961055111"/>
    <hyperlink ref="F137" r:id="rId12" display="https://podminky.urs.cz/item/CS_URS_2024_02/962031132"/>
    <hyperlink ref="F147" r:id="rId13" display="https://podminky.urs.cz/item/CS_URS_2024_02/962031133"/>
    <hyperlink ref="F157" r:id="rId14" display="https://podminky.urs.cz/item/CS_URS_2024_02/962032231"/>
    <hyperlink ref="F172" r:id="rId15" display="https://podminky.urs.cz/item/CS_URS_2024_02/965031131"/>
    <hyperlink ref="F176" r:id="rId16" display="https://podminky.urs.cz/item/CS_URS_2024_02/965042141"/>
    <hyperlink ref="F182" r:id="rId17" display="https://podminky.urs.cz/item/CS_URS_2024_02/965043341"/>
    <hyperlink ref="F195" r:id="rId18" display="https://podminky.urs.cz/item/CS_URS_2024_02/965045112"/>
    <hyperlink ref="F201" r:id="rId19" display="https://podminky.urs.cz/item/CS_URS_2024_02/965045113"/>
    <hyperlink ref="F206" r:id="rId20" display="https://podminky.urs.cz/item/CS_URS_2024_02/965046111"/>
    <hyperlink ref="F209" r:id="rId21" display="https://podminky.urs.cz/item/CS_URS_2024_02/965046119"/>
    <hyperlink ref="F213" r:id="rId22" display="https://podminky.urs.cz/item/CS_URS_2024_02/965083122"/>
    <hyperlink ref="F220" r:id="rId23" display="https://podminky.urs.cz/item/CS_URS_2024_02/968072455"/>
    <hyperlink ref="F226" r:id="rId24" display="https://podminky.urs.cz/item/CS_URS_2024_02/968082015"/>
    <hyperlink ref="F232" r:id="rId25" display="https://podminky.urs.cz/item/CS_URS_2024_02/968082017"/>
    <hyperlink ref="F238" r:id="rId26" display="https://podminky.urs.cz/item/CS_URS_2024_02/973031325"/>
    <hyperlink ref="F249" r:id="rId27" display="https://podminky.urs.cz/item/CS_URS_2024_02/978011191"/>
    <hyperlink ref="F252" r:id="rId28" display="https://podminky.urs.cz/item/CS_URS_2024_02/978012191"/>
    <hyperlink ref="F263" r:id="rId29" display="https://podminky.urs.cz/item/CS_URS_2024_02/978013191"/>
    <hyperlink ref="F267" r:id="rId30" display="https://podminky.urs.cz/item/CS_URS_2024_02/997013153"/>
    <hyperlink ref="F269" r:id="rId31" display="https://podminky.urs.cz/item/CS_URS_2024_02/997013501"/>
    <hyperlink ref="F271" r:id="rId32" display="https://podminky.urs.cz/item/CS_URS_2024_02/997013509"/>
    <hyperlink ref="F274" r:id="rId33" display="https://podminky.urs.cz/item/CS_URS_2024_02/997013609"/>
    <hyperlink ref="F277" r:id="rId34" display="https://podminky.urs.cz/item/CS_URS_2024_02/997013811"/>
    <hyperlink ref="F280" r:id="rId35" display="https://podminky.urs.cz/item/CS_URS_2024_02/997013812"/>
    <hyperlink ref="F283" r:id="rId36" display="https://podminky.urs.cz/item/CS_URS_2024_02/997013821"/>
    <hyperlink ref="F286" r:id="rId37" display="https://podminky.urs.cz/item/CS_URS_2024_02/997221571"/>
    <hyperlink ref="F289" r:id="rId38" display="https://podminky.urs.cz/item/CS_URS_2024_02/997221579"/>
    <hyperlink ref="F292" r:id="rId39" display="https://podminky.urs.cz/item/CS_URS_2024_02/997221612"/>
    <hyperlink ref="F294" r:id="rId40" display="https://podminky.urs.cz/item/CS_URS_2024_02/997221645"/>
    <hyperlink ref="F297" r:id="rId41" display="https://podminky.urs.cz/item/CS_URS_2024_02/998225111"/>
    <hyperlink ref="F303" r:id="rId42" display="https://podminky.urs.cz/item/CS_URS_2024_01/711131811"/>
    <hyperlink ref="F306" r:id="rId43" display="https://podminky.urs.cz/item/CS_URS_2024_02/998711212"/>
    <hyperlink ref="F309" r:id="rId44" display="https://podminky.urs.cz/item/CS_URS_2024_02/713120841"/>
    <hyperlink ref="F312" r:id="rId45" display="https://podminky.urs.cz/item/CS_URS_2024_02/713130831"/>
    <hyperlink ref="F315" r:id="rId46" display="https://podminky.urs.cz/item/CS_URS_2024_02/998713212"/>
    <hyperlink ref="F318" r:id="rId47" display="https://podminky.urs.cz/item/CS_URS_2024_02/762331812"/>
    <hyperlink ref="F328" r:id="rId48" display="https://podminky.urs.cz/item/CS_URS_2024_02/762331813"/>
    <hyperlink ref="F333" r:id="rId49" display="https://podminky.urs.cz/item/CS_URS_2024_02/762341811"/>
    <hyperlink ref="F336" r:id="rId50" display="https://podminky.urs.cz/item/CS_URS_2024_02/762811811"/>
    <hyperlink ref="F347" r:id="rId51" display="https://podminky.urs.cz/item/CS_URS_2024_02/762822820"/>
    <hyperlink ref="F350" r:id="rId52" display="https://podminky.urs.cz/item/CS_URS_2024_02/998762112"/>
    <hyperlink ref="F353" r:id="rId53" display="https://podminky.urs.cz/item/CS_URS_2024_02/763131831"/>
    <hyperlink ref="F356" r:id="rId54" display="https://podminky.urs.cz/item/CS_URS_2024_02/998763412"/>
    <hyperlink ref="F359" r:id="rId55" display="https://podminky.urs.cz/item/CS_URS_2024_02/764002871"/>
    <hyperlink ref="F362" r:id="rId56" display="https://podminky.urs.cz/item/CS_URS_2024_02/764002821"/>
    <hyperlink ref="F364" r:id="rId57" display="https://podminky.urs.cz/item/CS_URS_2024_02/764002825"/>
    <hyperlink ref="F366" r:id="rId58" display="https://podminky.urs.cz/item/CS_URS_2024_02/764004801"/>
    <hyperlink ref="F369" r:id="rId59" display="https://podminky.urs.cz/item/CS_URS_2024_02/764004841"/>
    <hyperlink ref="F371" r:id="rId60" display="https://podminky.urs.cz/item/CS_URS_2024_02/764004861"/>
    <hyperlink ref="F373" r:id="rId61" display="https://podminky.urs.cz/item/CS_URS_2024_02/998764212"/>
    <hyperlink ref="F376" r:id="rId62" display="https://podminky.urs.cz/item/CS_URS_2024_02/765131803"/>
    <hyperlink ref="F379" r:id="rId63" display="https://podminky.urs.cz/item/CS_URS_2024_02/765131843"/>
    <hyperlink ref="F382" r:id="rId64" display="https://podminky.urs.cz/item/CS_URS_2024_02/766111820"/>
    <hyperlink ref="F387" r:id="rId65" display="https://podminky.urs.cz/item/CS_URS_2024_02/766221811"/>
    <hyperlink ref="F390" r:id="rId66" display="https://podminky.urs.cz/item/CS_URS_2024_02/766311811"/>
    <hyperlink ref="F393" r:id="rId67" display="https://podminky.urs.cz/item/CS_URS_2024_02/766812840"/>
    <hyperlink ref="F398" r:id="rId68" display="https://podminky.urs.cz/item/CS_URS_2024_02/998766212"/>
    <hyperlink ref="F401" r:id="rId69" display="https://podminky.urs.cz/item/CS_URS_2024_02/767161824"/>
    <hyperlink ref="F404" r:id="rId70" display="https://podminky.urs.cz/item/CS_URS_2024_02/767161851"/>
    <hyperlink ref="F406" r:id="rId71" display="https://podminky.urs.cz/item/CS_URS_2024_02/767661811"/>
    <hyperlink ref="F409" r:id="rId72" display="https://podminky.urs.cz/item/CS_URS_2024_02/767851803"/>
    <hyperlink ref="F411" r:id="rId73" display="https://podminky.urs.cz/item/CS_URS_2024_02/767893815"/>
    <hyperlink ref="F414" r:id="rId74" display="https://podminky.urs.cz/item/CS_URS_2024_02/998767212"/>
    <hyperlink ref="F417" r:id="rId75" display="https://podminky.urs.cz/item/CS_URS_2024_02/771571810"/>
    <hyperlink ref="F425" r:id="rId76" display="https://podminky.urs.cz/item/CS_URS_2024_02/998771212"/>
    <hyperlink ref="F428" r:id="rId77" display="https://podminky.urs.cz/item/CS_URS_2024_02/776201812"/>
    <hyperlink ref="F437" r:id="rId78" display="https://podminky.urs.cz/item/CS_URS_2024_02/998776212"/>
    <hyperlink ref="F440" r:id="rId79" display="https://podminky.urs.cz/item/CS_URS_2024_02/781471810"/>
    <hyperlink ref="F453" r:id="rId80" display="https://podminky.urs.cz/item/CS_URS_2024_02/998781212"/>
    <hyperlink ref="F456" r:id="rId81" display="https://podminky.urs.cz/item/CS_URS_2024_02/784121001"/>
    <hyperlink ref="F476" r:id="rId82" display="https://podminky.urs.cz/item/CS_URS_2024_02/784121007"/>
    <hyperlink ref="F481" r:id="rId83" display="https://podminky.urs.cz/item/CS_URS_2024_02/784121011"/>
    <hyperlink ref="F485" r:id="rId84" display="https://podminky.urs.cz/item/CS_URS_2024_02/HZS12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  <c r="AZ2" s="129" t="s">
        <v>823</v>
      </c>
      <c r="BA2" s="129" t="s">
        <v>824</v>
      </c>
      <c r="BB2" s="129" t="s">
        <v>118</v>
      </c>
      <c r="BC2" s="129" t="s">
        <v>825</v>
      </c>
      <c r="BD2" s="129" t="s">
        <v>120</v>
      </c>
    </row>
    <row r="3" hidden="1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  <c r="AZ3" s="129" t="s">
        <v>826</v>
      </c>
      <c r="BA3" s="129" t="s">
        <v>827</v>
      </c>
      <c r="BB3" s="129" t="s">
        <v>118</v>
      </c>
      <c r="BC3" s="129" t="s">
        <v>828</v>
      </c>
      <c r="BD3" s="129" t="s">
        <v>120</v>
      </c>
    </row>
    <row r="4" hidden="1" s="1" customFormat="1" ht="24.96" customHeight="1">
      <c r="B4" s="21"/>
      <c r="D4" s="132" t="s">
        <v>124</v>
      </c>
      <c r="L4" s="21"/>
      <c r="M4" s="133" t="s">
        <v>10</v>
      </c>
      <c r="AT4" s="18" t="s">
        <v>4</v>
      </c>
      <c r="AZ4" s="129" t="s">
        <v>829</v>
      </c>
      <c r="BA4" s="129" t="s">
        <v>830</v>
      </c>
      <c r="BB4" s="129" t="s">
        <v>118</v>
      </c>
      <c r="BC4" s="129" t="s">
        <v>831</v>
      </c>
      <c r="BD4" s="129" t="s">
        <v>120</v>
      </c>
    </row>
    <row r="5" hidden="1" s="1" customFormat="1" ht="6.96" customHeight="1">
      <c r="B5" s="21"/>
      <c r="L5" s="21"/>
      <c r="AZ5" s="129" t="s">
        <v>157</v>
      </c>
      <c r="BA5" s="129" t="s">
        <v>158</v>
      </c>
      <c r="BB5" s="129" t="s">
        <v>118</v>
      </c>
      <c r="BC5" s="129" t="s">
        <v>159</v>
      </c>
      <c r="BD5" s="129" t="s">
        <v>160</v>
      </c>
    </row>
    <row r="6" hidden="1" s="1" customFormat="1" ht="12" customHeight="1">
      <c r="B6" s="21"/>
      <c r="D6" s="134" t="s">
        <v>16</v>
      </c>
      <c r="L6" s="21"/>
      <c r="AZ6" s="129" t="s">
        <v>832</v>
      </c>
      <c r="BA6" s="129" t="s">
        <v>833</v>
      </c>
      <c r="BB6" s="129" t="s">
        <v>118</v>
      </c>
      <c r="BC6" s="129" t="s">
        <v>834</v>
      </c>
      <c r="BD6" s="129" t="s">
        <v>120</v>
      </c>
    </row>
    <row r="7" hidden="1" s="1" customFormat="1" ht="16.5" customHeight="1">
      <c r="B7" s="21"/>
      <c r="E7" s="135" t="str">
        <f>'Rekapitulace stavby'!K6</f>
        <v>Rehabilitace Hronov</v>
      </c>
      <c r="F7" s="134"/>
      <c r="G7" s="134"/>
      <c r="H7" s="134"/>
      <c r="L7" s="21"/>
      <c r="AZ7" s="129" t="s">
        <v>835</v>
      </c>
      <c r="BA7" s="129" t="s">
        <v>836</v>
      </c>
      <c r="BB7" s="129" t="s">
        <v>118</v>
      </c>
      <c r="BC7" s="129" t="s">
        <v>837</v>
      </c>
      <c r="BD7" s="129" t="s">
        <v>120</v>
      </c>
    </row>
    <row r="8" hidden="1" s="2" customFormat="1" ht="12" customHeight="1">
      <c r="A8" s="39"/>
      <c r="B8" s="45"/>
      <c r="C8" s="39"/>
      <c r="D8" s="134" t="s">
        <v>137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29" t="s">
        <v>838</v>
      </c>
      <c r="BA8" s="129" t="s">
        <v>839</v>
      </c>
      <c r="BB8" s="129" t="s">
        <v>118</v>
      </c>
      <c r="BC8" s="129" t="s">
        <v>840</v>
      </c>
      <c r="BD8" s="129" t="s">
        <v>120</v>
      </c>
    </row>
    <row r="9" hidden="1" s="2" customFormat="1" ht="16.5" customHeight="1">
      <c r="A9" s="39"/>
      <c r="B9" s="45"/>
      <c r="C9" s="39"/>
      <c r="D9" s="39"/>
      <c r="E9" s="137" t="s">
        <v>841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29" t="s">
        <v>842</v>
      </c>
      <c r="BA9" s="129" t="s">
        <v>843</v>
      </c>
      <c r="BB9" s="129" t="s">
        <v>118</v>
      </c>
      <c r="BC9" s="129" t="s">
        <v>844</v>
      </c>
      <c r="BD9" s="129" t="s">
        <v>120</v>
      </c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29" t="s">
        <v>845</v>
      </c>
      <c r="BA10" s="129" t="s">
        <v>846</v>
      </c>
      <c r="BB10" s="129" t="s">
        <v>118</v>
      </c>
      <c r="BC10" s="129" t="s">
        <v>847</v>
      </c>
      <c r="BD10" s="129" t="s">
        <v>120</v>
      </c>
    </row>
    <row r="11" hidden="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29" t="s">
        <v>848</v>
      </c>
      <c r="BA11" s="129" t="s">
        <v>849</v>
      </c>
      <c r="BB11" s="129" t="s">
        <v>118</v>
      </c>
      <c r="BC11" s="129" t="s">
        <v>850</v>
      </c>
      <c r="BD11" s="129" t="s">
        <v>120</v>
      </c>
    </row>
    <row r="12" hidden="1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3. 4. 2024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29" t="s">
        <v>851</v>
      </c>
      <c r="BA12" s="129" t="s">
        <v>852</v>
      </c>
      <c r="BB12" s="129" t="s">
        <v>118</v>
      </c>
      <c r="BC12" s="129" t="s">
        <v>853</v>
      </c>
      <c r="BD12" s="129" t="s">
        <v>120</v>
      </c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29" t="s">
        <v>854</v>
      </c>
      <c r="BA13" s="129" t="s">
        <v>855</v>
      </c>
      <c r="BB13" s="129" t="s">
        <v>118</v>
      </c>
      <c r="BC13" s="129" t="s">
        <v>856</v>
      </c>
      <c r="BD13" s="129" t="s">
        <v>120</v>
      </c>
    </row>
    <row r="14" hidden="1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27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29" t="s">
        <v>857</v>
      </c>
      <c r="BA14" s="129" t="s">
        <v>858</v>
      </c>
      <c r="BB14" s="129" t="s">
        <v>118</v>
      </c>
      <c r="BC14" s="129" t="s">
        <v>147</v>
      </c>
      <c r="BD14" s="129" t="s">
        <v>120</v>
      </c>
    </row>
    <row r="15" hidden="1" s="2" customFormat="1" ht="18" customHeight="1">
      <c r="A15" s="39"/>
      <c r="B15" s="45"/>
      <c r="C15" s="39"/>
      <c r="D15" s="39"/>
      <c r="E15" s="138" t="s">
        <v>28</v>
      </c>
      <c r="F15" s="39"/>
      <c r="G15" s="39"/>
      <c r="H15" s="39"/>
      <c r="I15" s="134" t="s">
        <v>29</v>
      </c>
      <c r="J15" s="138" t="s">
        <v>30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129" t="s">
        <v>859</v>
      </c>
      <c r="BA15" s="129" t="s">
        <v>860</v>
      </c>
      <c r="BB15" s="129" t="s">
        <v>118</v>
      </c>
      <c r="BC15" s="129" t="s">
        <v>861</v>
      </c>
      <c r="BD15" s="129" t="s">
        <v>120</v>
      </c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129" t="s">
        <v>862</v>
      </c>
      <c r="BA16" s="129" t="s">
        <v>863</v>
      </c>
      <c r="BB16" s="129" t="s">
        <v>118</v>
      </c>
      <c r="BC16" s="129" t="s">
        <v>864</v>
      </c>
      <c r="BD16" s="129" t="s">
        <v>120</v>
      </c>
    </row>
    <row r="17" hidden="1" s="2" customFormat="1" ht="12" customHeight="1">
      <c r="A17" s="39"/>
      <c r="B17" s="45"/>
      <c r="C17" s="39"/>
      <c r="D17" s="134" t="s">
        <v>31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129" t="s">
        <v>865</v>
      </c>
      <c r="BA17" s="129" t="s">
        <v>866</v>
      </c>
      <c r="BB17" s="129" t="s">
        <v>118</v>
      </c>
      <c r="BC17" s="129" t="s">
        <v>867</v>
      </c>
      <c r="BD17" s="129" t="s">
        <v>120</v>
      </c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129" t="s">
        <v>868</v>
      </c>
      <c r="BA18" s="129" t="s">
        <v>869</v>
      </c>
      <c r="BB18" s="129" t="s">
        <v>118</v>
      </c>
      <c r="BC18" s="129" t="s">
        <v>870</v>
      </c>
      <c r="BD18" s="129" t="s">
        <v>120</v>
      </c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129" t="s">
        <v>871</v>
      </c>
      <c r="BA19" s="129" t="s">
        <v>872</v>
      </c>
      <c r="BB19" s="129" t="s">
        <v>118</v>
      </c>
      <c r="BC19" s="129" t="s">
        <v>873</v>
      </c>
      <c r="BD19" s="129" t="s">
        <v>120</v>
      </c>
    </row>
    <row r="20" hidden="1" s="2" customFormat="1" ht="12" customHeight="1">
      <c r="A20" s="39"/>
      <c r="B20" s="45"/>
      <c r="C20" s="39"/>
      <c r="D20" s="134" t="s">
        <v>33</v>
      </c>
      <c r="E20" s="39"/>
      <c r="F20" s="39"/>
      <c r="G20" s="39"/>
      <c r="H20" s="39"/>
      <c r="I20" s="134" t="s">
        <v>26</v>
      </c>
      <c r="J20" s="138" t="s">
        <v>34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129" t="s">
        <v>874</v>
      </c>
      <c r="BA20" s="129" t="s">
        <v>875</v>
      </c>
      <c r="BB20" s="129" t="s">
        <v>118</v>
      </c>
      <c r="BC20" s="129" t="s">
        <v>159</v>
      </c>
      <c r="BD20" s="129" t="s">
        <v>120</v>
      </c>
    </row>
    <row r="21" hidden="1" s="2" customFormat="1" ht="18" customHeight="1">
      <c r="A21" s="39"/>
      <c r="B21" s="45"/>
      <c r="C21" s="39"/>
      <c r="D21" s="39"/>
      <c r="E21" s="138" t="s">
        <v>35</v>
      </c>
      <c r="F21" s="39"/>
      <c r="G21" s="39"/>
      <c r="H21" s="39"/>
      <c r="I21" s="134" t="s">
        <v>29</v>
      </c>
      <c r="J21" s="138" t="s">
        <v>36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34" t="s">
        <v>38</v>
      </c>
      <c r="E23" s="39"/>
      <c r="F23" s="39"/>
      <c r="G23" s="39"/>
      <c r="H23" s="39"/>
      <c r="I23" s="134" t="s">
        <v>26</v>
      </c>
      <c r="J23" s="138" t="s">
        <v>19</v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38" t="s">
        <v>39</v>
      </c>
      <c r="F24" s="39"/>
      <c r="G24" s="39"/>
      <c r="H24" s="39"/>
      <c r="I24" s="134" t="s">
        <v>29</v>
      </c>
      <c r="J24" s="138" t="s">
        <v>19</v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34" t="s">
        <v>40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45" t="s">
        <v>42</v>
      </c>
      <c r="E30" s="39"/>
      <c r="F30" s="39"/>
      <c r="G30" s="39"/>
      <c r="H30" s="39"/>
      <c r="I30" s="39"/>
      <c r="J30" s="146">
        <f>ROUND(J102,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47" t="s">
        <v>44</v>
      </c>
      <c r="G32" s="39"/>
      <c r="H32" s="39"/>
      <c r="I32" s="147" t="s">
        <v>43</v>
      </c>
      <c r="J32" s="147" t="s">
        <v>45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48" t="s">
        <v>46</v>
      </c>
      <c r="E33" s="134" t="s">
        <v>47</v>
      </c>
      <c r="F33" s="149">
        <f>ROUND((SUM(BE102:BE944)),  2)</f>
        <v>0</v>
      </c>
      <c r="G33" s="39"/>
      <c r="H33" s="39"/>
      <c r="I33" s="150">
        <v>0.20999999999999999</v>
      </c>
      <c r="J33" s="149">
        <f>ROUND(((SUM(BE102:BE944))*I33),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4" t="s">
        <v>48</v>
      </c>
      <c r="F34" s="149">
        <f>ROUND((SUM(BF102:BF944)),  2)</f>
        <v>0</v>
      </c>
      <c r="G34" s="39"/>
      <c r="H34" s="39"/>
      <c r="I34" s="150">
        <v>0.12</v>
      </c>
      <c r="J34" s="149">
        <f>ROUND(((SUM(BF102:BF944))*I34),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49</v>
      </c>
      <c r="F35" s="149">
        <f>ROUND((SUM(BG102:BG944)),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50</v>
      </c>
      <c r="F36" s="149">
        <f>ROUND((SUM(BH102:BH944)),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51</v>
      </c>
      <c r="F37" s="149">
        <f>ROUND((SUM(BI102:BI944)),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/>
    <row r="42" hidden="1"/>
    <row r="43" hidden="1"/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164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Rehabilitace Hronov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137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02 - Nový stav - hlavní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Hronov</v>
      </c>
      <c r="G52" s="41"/>
      <c r="H52" s="41"/>
      <c r="I52" s="33" t="s">
        <v>23</v>
      </c>
      <c r="J52" s="73" t="str">
        <f>IF(J12="","",J12)</f>
        <v>3. 4. 2024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Královéhradecký kraj</v>
      </c>
      <c r="G54" s="41"/>
      <c r="H54" s="41"/>
      <c r="I54" s="33" t="s">
        <v>33</v>
      </c>
      <c r="J54" s="37" t="str">
        <f>E21</f>
        <v>CE-ING s.r.o.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Michael Hlušek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165</v>
      </c>
      <c r="D57" s="164"/>
      <c r="E57" s="164"/>
      <c r="F57" s="164"/>
      <c r="G57" s="164"/>
      <c r="H57" s="164"/>
      <c r="I57" s="164"/>
      <c r="J57" s="165" t="s">
        <v>166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74</v>
      </c>
      <c r="D59" s="41"/>
      <c r="E59" s="41"/>
      <c r="F59" s="41"/>
      <c r="G59" s="41"/>
      <c r="H59" s="41"/>
      <c r="I59" s="41"/>
      <c r="J59" s="103">
        <f>J102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167</v>
      </c>
    </row>
    <row r="60" s="9" customFormat="1" ht="24.96" customHeight="1">
      <c r="A60" s="9"/>
      <c r="B60" s="167"/>
      <c r="C60" s="168"/>
      <c r="D60" s="169" t="s">
        <v>168</v>
      </c>
      <c r="E60" s="170"/>
      <c r="F60" s="170"/>
      <c r="G60" s="170"/>
      <c r="H60" s="170"/>
      <c r="I60" s="170"/>
      <c r="J60" s="171">
        <f>J103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876</v>
      </c>
      <c r="E61" s="176"/>
      <c r="F61" s="176"/>
      <c r="G61" s="176"/>
      <c r="H61" s="176"/>
      <c r="I61" s="176"/>
      <c r="J61" s="177">
        <f>J104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877</v>
      </c>
      <c r="E62" s="176"/>
      <c r="F62" s="176"/>
      <c r="G62" s="176"/>
      <c r="H62" s="176"/>
      <c r="I62" s="176"/>
      <c r="J62" s="177">
        <f>J115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878</v>
      </c>
      <c r="E63" s="176"/>
      <c r="F63" s="176"/>
      <c r="G63" s="176"/>
      <c r="H63" s="176"/>
      <c r="I63" s="176"/>
      <c r="J63" s="177">
        <f>J189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171</v>
      </c>
      <c r="E64" s="176"/>
      <c r="F64" s="176"/>
      <c r="G64" s="176"/>
      <c r="H64" s="176"/>
      <c r="I64" s="176"/>
      <c r="J64" s="177">
        <f>J324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173</v>
      </c>
      <c r="E65" s="176"/>
      <c r="F65" s="176"/>
      <c r="G65" s="176"/>
      <c r="H65" s="176"/>
      <c r="I65" s="176"/>
      <c r="J65" s="177">
        <f>J365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174</v>
      </c>
      <c r="E66" s="170"/>
      <c r="F66" s="170"/>
      <c r="G66" s="170"/>
      <c r="H66" s="170"/>
      <c r="I66" s="170"/>
      <c r="J66" s="171">
        <f>J368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175</v>
      </c>
      <c r="E67" s="176"/>
      <c r="F67" s="176"/>
      <c r="G67" s="176"/>
      <c r="H67" s="176"/>
      <c r="I67" s="176"/>
      <c r="J67" s="177">
        <f>J369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176</v>
      </c>
      <c r="E68" s="176"/>
      <c r="F68" s="176"/>
      <c r="G68" s="176"/>
      <c r="H68" s="176"/>
      <c r="I68" s="176"/>
      <c r="J68" s="177">
        <f>J385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879</v>
      </c>
      <c r="E69" s="176"/>
      <c r="F69" s="176"/>
      <c r="G69" s="176"/>
      <c r="H69" s="176"/>
      <c r="I69" s="176"/>
      <c r="J69" s="177">
        <f>J409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880</v>
      </c>
      <c r="E70" s="176"/>
      <c r="F70" s="176"/>
      <c r="G70" s="176"/>
      <c r="H70" s="176"/>
      <c r="I70" s="176"/>
      <c r="J70" s="177">
        <f>J421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881</v>
      </c>
      <c r="E71" s="176"/>
      <c r="F71" s="176"/>
      <c r="G71" s="176"/>
      <c r="H71" s="176"/>
      <c r="I71" s="176"/>
      <c r="J71" s="177">
        <f>J454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177</v>
      </c>
      <c r="E72" s="176"/>
      <c r="F72" s="176"/>
      <c r="G72" s="176"/>
      <c r="H72" s="176"/>
      <c r="I72" s="176"/>
      <c r="J72" s="177">
        <f>J472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178</v>
      </c>
      <c r="E73" s="176"/>
      <c r="F73" s="176"/>
      <c r="G73" s="176"/>
      <c r="H73" s="176"/>
      <c r="I73" s="176"/>
      <c r="J73" s="177">
        <f>J538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179</v>
      </c>
      <c r="E74" s="176"/>
      <c r="F74" s="176"/>
      <c r="G74" s="176"/>
      <c r="H74" s="176"/>
      <c r="I74" s="176"/>
      <c r="J74" s="177">
        <f>J600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181</v>
      </c>
      <c r="E75" s="176"/>
      <c r="F75" s="176"/>
      <c r="G75" s="176"/>
      <c r="H75" s="176"/>
      <c r="I75" s="176"/>
      <c r="J75" s="177">
        <f>J643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182</v>
      </c>
      <c r="E76" s="176"/>
      <c r="F76" s="176"/>
      <c r="G76" s="176"/>
      <c r="H76" s="176"/>
      <c r="I76" s="176"/>
      <c r="J76" s="177">
        <f>J736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882</v>
      </c>
      <c r="E77" s="176"/>
      <c r="F77" s="176"/>
      <c r="G77" s="176"/>
      <c r="H77" s="176"/>
      <c r="I77" s="176"/>
      <c r="J77" s="177">
        <f>J766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184</v>
      </c>
      <c r="E78" s="176"/>
      <c r="F78" s="176"/>
      <c r="G78" s="176"/>
      <c r="H78" s="176"/>
      <c r="I78" s="176"/>
      <c r="J78" s="177">
        <f>J797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883</v>
      </c>
      <c r="E79" s="176"/>
      <c r="F79" s="176"/>
      <c r="G79" s="176"/>
      <c r="H79" s="176"/>
      <c r="I79" s="176"/>
      <c r="J79" s="177">
        <f>J882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3"/>
      <c r="C80" s="174"/>
      <c r="D80" s="175" t="s">
        <v>185</v>
      </c>
      <c r="E80" s="176"/>
      <c r="F80" s="176"/>
      <c r="G80" s="176"/>
      <c r="H80" s="176"/>
      <c r="I80" s="176"/>
      <c r="J80" s="177">
        <f>J894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3"/>
      <c r="C81" s="174"/>
      <c r="D81" s="175" t="s">
        <v>884</v>
      </c>
      <c r="E81" s="176"/>
      <c r="F81" s="176"/>
      <c r="G81" s="176"/>
      <c r="H81" s="176"/>
      <c r="I81" s="176"/>
      <c r="J81" s="177">
        <f>J908</f>
        <v>0</v>
      </c>
      <c r="K81" s="174"/>
      <c r="L81" s="17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3"/>
      <c r="C82" s="174"/>
      <c r="D82" s="175" t="s">
        <v>186</v>
      </c>
      <c r="E82" s="176"/>
      <c r="F82" s="176"/>
      <c r="G82" s="176"/>
      <c r="H82" s="176"/>
      <c r="I82" s="176"/>
      <c r="J82" s="177">
        <f>J918</f>
        <v>0</v>
      </c>
      <c r="K82" s="174"/>
      <c r="L82" s="17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60"/>
      <c r="C84" s="61"/>
      <c r="D84" s="61"/>
      <c r="E84" s="61"/>
      <c r="F84" s="61"/>
      <c r="G84" s="61"/>
      <c r="H84" s="61"/>
      <c r="I84" s="61"/>
      <c r="J84" s="61"/>
      <c r="K84" s="61"/>
      <c r="L84" s="13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8" s="2" customFormat="1" ht="6.96" customHeight="1">
      <c r="A88" s="39"/>
      <c r="B88" s="62"/>
      <c r="C88" s="63"/>
      <c r="D88" s="63"/>
      <c r="E88" s="63"/>
      <c r="F88" s="63"/>
      <c r="G88" s="63"/>
      <c r="H88" s="63"/>
      <c r="I88" s="63"/>
      <c r="J88" s="63"/>
      <c r="K88" s="63"/>
      <c r="L88" s="13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4.96" customHeight="1">
      <c r="A89" s="39"/>
      <c r="B89" s="40"/>
      <c r="C89" s="24" t="s">
        <v>188</v>
      </c>
      <c r="D89" s="41"/>
      <c r="E89" s="41"/>
      <c r="F89" s="41"/>
      <c r="G89" s="41"/>
      <c r="H89" s="41"/>
      <c r="I89" s="41"/>
      <c r="J89" s="41"/>
      <c r="K89" s="41"/>
      <c r="L89" s="13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3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16</v>
      </c>
      <c r="D91" s="41"/>
      <c r="E91" s="41"/>
      <c r="F91" s="41"/>
      <c r="G91" s="41"/>
      <c r="H91" s="41"/>
      <c r="I91" s="41"/>
      <c r="J91" s="41"/>
      <c r="K91" s="41"/>
      <c r="L91" s="13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41"/>
      <c r="D92" s="41"/>
      <c r="E92" s="162" t="str">
        <f>E7</f>
        <v>Rehabilitace Hronov</v>
      </c>
      <c r="F92" s="33"/>
      <c r="G92" s="33"/>
      <c r="H92" s="33"/>
      <c r="I92" s="41"/>
      <c r="J92" s="41"/>
      <c r="K92" s="41"/>
      <c r="L92" s="13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137</v>
      </c>
      <c r="D93" s="41"/>
      <c r="E93" s="41"/>
      <c r="F93" s="41"/>
      <c r="G93" s="41"/>
      <c r="H93" s="41"/>
      <c r="I93" s="41"/>
      <c r="J93" s="41"/>
      <c r="K93" s="41"/>
      <c r="L93" s="13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6.5" customHeight="1">
      <c r="A94" s="39"/>
      <c r="B94" s="40"/>
      <c r="C94" s="41"/>
      <c r="D94" s="41"/>
      <c r="E94" s="70" t="str">
        <f>E9</f>
        <v>02 - Nový stav - hlavní</v>
      </c>
      <c r="F94" s="41"/>
      <c r="G94" s="41"/>
      <c r="H94" s="41"/>
      <c r="I94" s="41"/>
      <c r="J94" s="41"/>
      <c r="K94" s="41"/>
      <c r="L94" s="13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3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2" customHeight="1">
      <c r="A96" s="39"/>
      <c r="B96" s="40"/>
      <c r="C96" s="33" t="s">
        <v>21</v>
      </c>
      <c r="D96" s="41"/>
      <c r="E96" s="41"/>
      <c r="F96" s="28" t="str">
        <f>F12</f>
        <v>Hronov</v>
      </c>
      <c r="G96" s="41"/>
      <c r="H96" s="41"/>
      <c r="I96" s="33" t="s">
        <v>23</v>
      </c>
      <c r="J96" s="73" t="str">
        <f>IF(J12="","",J12)</f>
        <v>3. 4. 2024</v>
      </c>
      <c r="K96" s="41"/>
      <c r="L96" s="13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6.96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3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5.15" customHeight="1">
      <c r="A98" s="39"/>
      <c r="B98" s="40"/>
      <c r="C98" s="33" t="s">
        <v>25</v>
      </c>
      <c r="D98" s="41"/>
      <c r="E98" s="41"/>
      <c r="F98" s="28" t="str">
        <f>E15</f>
        <v>Královéhradecký kraj</v>
      </c>
      <c r="G98" s="41"/>
      <c r="H98" s="41"/>
      <c r="I98" s="33" t="s">
        <v>33</v>
      </c>
      <c r="J98" s="37" t="str">
        <f>E21</f>
        <v>CE-ING s.r.o.</v>
      </c>
      <c r="K98" s="41"/>
      <c r="L98" s="13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5.15" customHeight="1">
      <c r="A99" s="39"/>
      <c r="B99" s="40"/>
      <c r="C99" s="33" t="s">
        <v>31</v>
      </c>
      <c r="D99" s="41"/>
      <c r="E99" s="41"/>
      <c r="F99" s="28" t="str">
        <f>IF(E18="","",E18)</f>
        <v>Vyplň údaj</v>
      </c>
      <c r="G99" s="41"/>
      <c r="H99" s="41"/>
      <c r="I99" s="33" t="s">
        <v>38</v>
      </c>
      <c r="J99" s="37" t="str">
        <f>E24</f>
        <v>Michael Hlušek</v>
      </c>
      <c r="K99" s="41"/>
      <c r="L99" s="136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0.32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136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11" customFormat="1" ht="29.28" customHeight="1">
      <c r="A101" s="179"/>
      <c r="B101" s="180"/>
      <c r="C101" s="181" t="s">
        <v>189</v>
      </c>
      <c r="D101" s="182" t="s">
        <v>61</v>
      </c>
      <c r="E101" s="182" t="s">
        <v>57</v>
      </c>
      <c r="F101" s="182" t="s">
        <v>58</v>
      </c>
      <c r="G101" s="182" t="s">
        <v>190</v>
      </c>
      <c r="H101" s="182" t="s">
        <v>191</v>
      </c>
      <c r="I101" s="182" t="s">
        <v>192</v>
      </c>
      <c r="J101" s="182" t="s">
        <v>166</v>
      </c>
      <c r="K101" s="183" t="s">
        <v>193</v>
      </c>
      <c r="L101" s="184"/>
      <c r="M101" s="93" t="s">
        <v>19</v>
      </c>
      <c r="N101" s="94" t="s">
        <v>46</v>
      </c>
      <c r="O101" s="94" t="s">
        <v>194</v>
      </c>
      <c r="P101" s="94" t="s">
        <v>195</v>
      </c>
      <c r="Q101" s="94" t="s">
        <v>196</v>
      </c>
      <c r="R101" s="94" t="s">
        <v>197</v>
      </c>
      <c r="S101" s="94" t="s">
        <v>198</v>
      </c>
      <c r="T101" s="95" t="s">
        <v>199</v>
      </c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</row>
    <row r="102" s="2" customFormat="1" ht="22.8" customHeight="1">
      <c r="A102" s="39"/>
      <c r="B102" s="40"/>
      <c r="C102" s="100" t="s">
        <v>200</v>
      </c>
      <c r="D102" s="41"/>
      <c r="E102" s="41"/>
      <c r="F102" s="41"/>
      <c r="G102" s="41"/>
      <c r="H102" s="41"/>
      <c r="I102" s="41"/>
      <c r="J102" s="185">
        <f>BK102</f>
        <v>0</v>
      </c>
      <c r="K102" s="41"/>
      <c r="L102" s="45"/>
      <c r="M102" s="96"/>
      <c r="N102" s="186"/>
      <c r="O102" s="97"/>
      <c r="P102" s="187">
        <f>P103+P368</f>
        <v>0</v>
      </c>
      <c r="Q102" s="97"/>
      <c r="R102" s="187">
        <f>R103+R368</f>
        <v>146.40722233000003</v>
      </c>
      <c r="S102" s="97"/>
      <c r="T102" s="188">
        <f>T103+T368</f>
        <v>0.00031599999999999998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75</v>
      </c>
      <c r="AU102" s="18" t="s">
        <v>167</v>
      </c>
      <c r="BK102" s="189">
        <f>BK103+BK368</f>
        <v>0</v>
      </c>
    </row>
    <row r="103" s="12" customFormat="1" ht="25.92" customHeight="1">
      <c r="A103" s="12"/>
      <c r="B103" s="190"/>
      <c r="C103" s="191"/>
      <c r="D103" s="192" t="s">
        <v>75</v>
      </c>
      <c r="E103" s="193" t="s">
        <v>201</v>
      </c>
      <c r="F103" s="193" t="s">
        <v>202</v>
      </c>
      <c r="G103" s="191"/>
      <c r="H103" s="191"/>
      <c r="I103" s="194"/>
      <c r="J103" s="195">
        <f>BK103</f>
        <v>0</v>
      </c>
      <c r="K103" s="191"/>
      <c r="L103" s="196"/>
      <c r="M103" s="197"/>
      <c r="N103" s="198"/>
      <c r="O103" s="198"/>
      <c r="P103" s="199">
        <f>P104+P115+P189+P324+P365</f>
        <v>0</v>
      </c>
      <c r="Q103" s="198"/>
      <c r="R103" s="199">
        <f>R104+R115+R189+R324+R365</f>
        <v>117.11629740000001</v>
      </c>
      <c r="S103" s="198"/>
      <c r="T103" s="200">
        <f>T104+T115+T189+T324+T365</f>
        <v>0.00031599999999999998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84</v>
      </c>
      <c r="AT103" s="202" t="s">
        <v>75</v>
      </c>
      <c r="AU103" s="202" t="s">
        <v>76</v>
      </c>
      <c r="AY103" s="201" t="s">
        <v>203</v>
      </c>
      <c r="BK103" s="203">
        <f>BK104+BK115+BK189+BK324+BK365</f>
        <v>0</v>
      </c>
    </row>
    <row r="104" s="12" customFormat="1" ht="22.8" customHeight="1">
      <c r="A104" s="12"/>
      <c r="B104" s="190"/>
      <c r="C104" s="191"/>
      <c r="D104" s="192" t="s">
        <v>75</v>
      </c>
      <c r="E104" s="204" t="s">
        <v>120</v>
      </c>
      <c r="F104" s="204" t="s">
        <v>885</v>
      </c>
      <c r="G104" s="191"/>
      <c r="H104" s="191"/>
      <c r="I104" s="194"/>
      <c r="J104" s="205">
        <f>BK104</f>
        <v>0</v>
      </c>
      <c r="K104" s="191"/>
      <c r="L104" s="196"/>
      <c r="M104" s="197"/>
      <c r="N104" s="198"/>
      <c r="O104" s="198"/>
      <c r="P104" s="199">
        <f>SUM(P105:P114)</f>
        <v>0</v>
      </c>
      <c r="Q104" s="198"/>
      <c r="R104" s="199">
        <f>SUM(R105:R114)</f>
        <v>33.556159880000003</v>
      </c>
      <c r="S104" s="198"/>
      <c r="T104" s="200">
        <f>SUM(T105:T114)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84</v>
      </c>
      <c r="AT104" s="202" t="s">
        <v>75</v>
      </c>
      <c r="AU104" s="202" t="s">
        <v>84</v>
      </c>
      <c r="AY104" s="201" t="s">
        <v>203</v>
      </c>
      <c r="BK104" s="203">
        <f>SUM(BK105:BK114)</f>
        <v>0</v>
      </c>
    </row>
    <row r="105" s="2" customFormat="1" ht="24.15" customHeight="1">
      <c r="A105" s="39"/>
      <c r="B105" s="40"/>
      <c r="C105" s="206" t="s">
        <v>84</v>
      </c>
      <c r="D105" s="206" t="s">
        <v>205</v>
      </c>
      <c r="E105" s="207" t="s">
        <v>886</v>
      </c>
      <c r="F105" s="208" t="s">
        <v>887</v>
      </c>
      <c r="G105" s="209" t="s">
        <v>219</v>
      </c>
      <c r="H105" s="210">
        <v>8.0739999999999998</v>
      </c>
      <c r="I105" s="211"/>
      <c r="J105" s="212">
        <f>ROUND(I105*H105,2)</f>
        <v>0</v>
      </c>
      <c r="K105" s="208" t="s">
        <v>208</v>
      </c>
      <c r="L105" s="45"/>
      <c r="M105" s="213" t="s">
        <v>19</v>
      </c>
      <c r="N105" s="214" t="s">
        <v>48</v>
      </c>
      <c r="O105" s="85"/>
      <c r="P105" s="215">
        <f>O105*H105</f>
        <v>0</v>
      </c>
      <c r="Q105" s="215">
        <v>2.1600000000000001</v>
      </c>
      <c r="R105" s="215">
        <f>Q105*H105</f>
        <v>17.43984</v>
      </c>
      <c r="S105" s="215">
        <v>0</v>
      </c>
      <c r="T105" s="21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7" t="s">
        <v>209</v>
      </c>
      <c r="AT105" s="217" t="s">
        <v>205</v>
      </c>
      <c r="AU105" s="217" t="s">
        <v>120</v>
      </c>
      <c r="AY105" s="18" t="s">
        <v>203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8" t="s">
        <v>120</v>
      </c>
      <c r="BK105" s="218">
        <f>ROUND(I105*H105,2)</f>
        <v>0</v>
      </c>
      <c r="BL105" s="18" t="s">
        <v>209</v>
      </c>
      <c r="BM105" s="217" t="s">
        <v>888</v>
      </c>
    </row>
    <row r="106" s="2" customFormat="1">
      <c r="A106" s="39"/>
      <c r="B106" s="40"/>
      <c r="C106" s="41"/>
      <c r="D106" s="219" t="s">
        <v>211</v>
      </c>
      <c r="E106" s="41"/>
      <c r="F106" s="220" t="s">
        <v>889</v>
      </c>
      <c r="G106" s="41"/>
      <c r="H106" s="41"/>
      <c r="I106" s="221"/>
      <c r="J106" s="41"/>
      <c r="K106" s="41"/>
      <c r="L106" s="45"/>
      <c r="M106" s="222"/>
      <c r="N106" s="223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211</v>
      </c>
      <c r="AU106" s="18" t="s">
        <v>120</v>
      </c>
    </row>
    <row r="107" s="13" customFormat="1">
      <c r="A107" s="13"/>
      <c r="B107" s="224"/>
      <c r="C107" s="225"/>
      <c r="D107" s="226" t="s">
        <v>222</v>
      </c>
      <c r="E107" s="227" t="s">
        <v>19</v>
      </c>
      <c r="F107" s="228" t="s">
        <v>890</v>
      </c>
      <c r="G107" s="225"/>
      <c r="H107" s="229">
        <v>8.0739999999999998</v>
      </c>
      <c r="I107" s="230"/>
      <c r="J107" s="225"/>
      <c r="K107" s="225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222</v>
      </c>
      <c r="AU107" s="235" t="s">
        <v>120</v>
      </c>
      <c r="AV107" s="13" t="s">
        <v>120</v>
      </c>
      <c r="AW107" s="13" t="s">
        <v>37</v>
      </c>
      <c r="AX107" s="13" t="s">
        <v>76</v>
      </c>
      <c r="AY107" s="235" t="s">
        <v>203</v>
      </c>
    </row>
    <row r="108" s="14" customFormat="1">
      <c r="A108" s="14"/>
      <c r="B108" s="236"/>
      <c r="C108" s="237"/>
      <c r="D108" s="226" t="s">
        <v>222</v>
      </c>
      <c r="E108" s="238" t="s">
        <v>19</v>
      </c>
      <c r="F108" s="239" t="s">
        <v>225</v>
      </c>
      <c r="G108" s="237"/>
      <c r="H108" s="240">
        <v>8.0739999999999998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222</v>
      </c>
      <c r="AU108" s="246" t="s">
        <v>120</v>
      </c>
      <c r="AV108" s="14" t="s">
        <v>209</v>
      </c>
      <c r="AW108" s="14" t="s">
        <v>37</v>
      </c>
      <c r="AX108" s="14" t="s">
        <v>84</v>
      </c>
      <c r="AY108" s="246" t="s">
        <v>203</v>
      </c>
    </row>
    <row r="109" s="2" customFormat="1" ht="33" customHeight="1">
      <c r="A109" s="39"/>
      <c r="B109" s="40"/>
      <c r="C109" s="206" t="s">
        <v>120</v>
      </c>
      <c r="D109" s="206" t="s">
        <v>205</v>
      </c>
      <c r="E109" s="207" t="s">
        <v>891</v>
      </c>
      <c r="F109" s="208" t="s">
        <v>892</v>
      </c>
      <c r="G109" s="209" t="s">
        <v>219</v>
      </c>
      <c r="H109" s="210">
        <v>6.056</v>
      </c>
      <c r="I109" s="211"/>
      <c r="J109" s="212">
        <f>ROUND(I109*H109,2)</f>
        <v>0</v>
      </c>
      <c r="K109" s="208" t="s">
        <v>208</v>
      </c>
      <c r="L109" s="45"/>
      <c r="M109" s="213" t="s">
        <v>19</v>
      </c>
      <c r="N109" s="214" t="s">
        <v>48</v>
      </c>
      <c r="O109" s="85"/>
      <c r="P109" s="215">
        <f>O109*H109</f>
        <v>0</v>
      </c>
      <c r="Q109" s="215">
        <v>2.5018699999999998</v>
      </c>
      <c r="R109" s="215">
        <f>Q109*H109</f>
        <v>15.15132472</v>
      </c>
      <c r="S109" s="215">
        <v>0</v>
      </c>
      <c r="T109" s="21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7" t="s">
        <v>209</v>
      </c>
      <c r="AT109" s="217" t="s">
        <v>205</v>
      </c>
      <c r="AU109" s="217" t="s">
        <v>120</v>
      </c>
      <c r="AY109" s="18" t="s">
        <v>203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120</v>
      </c>
      <c r="BK109" s="218">
        <f>ROUND(I109*H109,2)</f>
        <v>0</v>
      </c>
      <c r="BL109" s="18" t="s">
        <v>209</v>
      </c>
      <c r="BM109" s="217" t="s">
        <v>893</v>
      </c>
    </row>
    <row r="110" s="2" customFormat="1">
      <c r="A110" s="39"/>
      <c r="B110" s="40"/>
      <c r="C110" s="41"/>
      <c r="D110" s="219" t="s">
        <v>211</v>
      </c>
      <c r="E110" s="41"/>
      <c r="F110" s="220" t="s">
        <v>894</v>
      </c>
      <c r="G110" s="41"/>
      <c r="H110" s="41"/>
      <c r="I110" s="221"/>
      <c r="J110" s="41"/>
      <c r="K110" s="41"/>
      <c r="L110" s="45"/>
      <c r="M110" s="222"/>
      <c r="N110" s="223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211</v>
      </c>
      <c r="AU110" s="18" t="s">
        <v>120</v>
      </c>
    </row>
    <row r="111" s="13" customFormat="1">
      <c r="A111" s="13"/>
      <c r="B111" s="224"/>
      <c r="C111" s="225"/>
      <c r="D111" s="226" t="s">
        <v>222</v>
      </c>
      <c r="E111" s="227" t="s">
        <v>19</v>
      </c>
      <c r="F111" s="228" t="s">
        <v>895</v>
      </c>
      <c r="G111" s="225"/>
      <c r="H111" s="229">
        <v>6.056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222</v>
      </c>
      <c r="AU111" s="235" t="s">
        <v>120</v>
      </c>
      <c r="AV111" s="13" t="s">
        <v>120</v>
      </c>
      <c r="AW111" s="13" t="s">
        <v>37</v>
      </c>
      <c r="AX111" s="13" t="s">
        <v>84</v>
      </c>
      <c r="AY111" s="235" t="s">
        <v>203</v>
      </c>
    </row>
    <row r="112" s="2" customFormat="1" ht="24.15" customHeight="1">
      <c r="A112" s="39"/>
      <c r="B112" s="40"/>
      <c r="C112" s="206" t="s">
        <v>160</v>
      </c>
      <c r="D112" s="206" t="s">
        <v>205</v>
      </c>
      <c r="E112" s="207" t="s">
        <v>896</v>
      </c>
      <c r="F112" s="208" t="s">
        <v>897</v>
      </c>
      <c r="G112" s="209" t="s">
        <v>443</v>
      </c>
      <c r="H112" s="210">
        <v>0.90800000000000003</v>
      </c>
      <c r="I112" s="211"/>
      <c r="J112" s="212">
        <f>ROUND(I112*H112,2)</f>
        <v>0</v>
      </c>
      <c r="K112" s="208" t="s">
        <v>208</v>
      </c>
      <c r="L112" s="45"/>
      <c r="M112" s="213" t="s">
        <v>19</v>
      </c>
      <c r="N112" s="214" t="s">
        <v>48</v>
      </c>
      <c r="O112" s="85"/>
      <c r="P112" s="215">
        <f>O112*H112</f>
        <v>0</v>
      </c>
      <c r="Q112" s="215">
        <v>1.06277</v>
      </c>
      <c r="R112" s="215">
        <f>Q112*H112</f>
        <v>0.96499516000000007</v>
      </c>
      <c r="S112" s="215">
        <v>0</v>
      </c>
      <c r="T112" s="21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7" t="s">
        <v>209</v>
      </c>
      <c r="AT112" s="217" t="s">
        <v>205</v>
      </c>
      <c r="AU112" s="217" t="s">
        <v>120</v>
      </c>
      <c r="AY112" s="18" t="s">
        <v>203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8" t="s">
        <v>120</v>
      </c>
      <c r="BK112" s="218">
        <f>ROUND(I112*H112,2)</f>
        <v>0</v>
      </c>
      <c r="BL112" s="18" t="s">
        <v>209</v>
      </c>
      <c r="BM112" s="217" t="s">
        <v>898</v>
      </c>
    </row>
    <row r="113" s="2" customFormat="1">
      <c r="A113" s="39"/>
      <c r="B113" s="40"/>
      <c r="C113" s="41"/>
      <c r="D113" s="219" t="s">
        <v>211</v>
      </c>
      <c r="E113" s="41"/>
      <c r="F113" s="220" t="s">
        <v>899</v>
      </c>
      <c r="G113" s="41"/>
      <c r="H113" s="41"/>
      <c r="I113" s="221"/>
      <c r="J113" s="41"/>
      <c r="K113" s="41"/>
      <c r="L113" s="45"/>
      <c r="M113" s="222"/>
      <c r="N113" s="223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211</v>
      </c>
      <c r="AU113" s="18" t="s">
        <v>120</v>
      </c>
    </row>
    <row r="114" s="13" customFormat="1">
      <c r="A114" s="13"/>
      <c r="B114" s="224"/>
      <c r="C114" s="225"/>
      <c r="D114" s="226" t="s">
        <v>222</v>
      </c>
      <c r="E114" s="227" t="s">
        <v>19</v>
      </c>
      <c r="F114" s="228" t="s">
        <v>900</v>
      </c>
      <c r="G114" s="225"/>
      <c r="H114" s="229">
        <v>0.90800000000000003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222</v>
      </c>
      <c r="AU114" s="235" t="s">
        <v>120</v>
      </c>
      <c r="AV114" s="13" t="s">
        <v>120</v>
      </c>
      <c r="AW114" s="13" t="s">
        <v>37</v>
      </c>
      <c r="AX114" s="13" t="s">
        <v>84</v>
      </c>
      <c r="AY114" s="235" t="s">
        <v>203</v>
      </c>
    </row>
    <row r="115" s="12" customFormat="1" ht="22.8" customHeight="1">
      <c r="A115" s="12"/>
      <c r="B115" s="190"/>
      <c r="C115" s="191"/>
      <c r="D115" s="192" t="s">
        <v>75</v>
      </c>
      <c r="E115" s="204" t="s">
        <v>160</v>
      </c>
      <c r="F115" s="204" t="s">
        <v>901</v>
      </c>
      <c r="G115" s="191"/>
      <c r="H115" s="191"/>
      <c r="I115" s="194"/>
      <c r="J115" s="205">
        <f>BK115</f>
        <v>0</v>
      </c>
      <c r="K115" s="191"/>
      <c r="L115" s="196"/>
      <c r="M115" s="197"/>
      <c r="N115" s="198"/>
      <c r="O115" s="198"/>
      <c r="P115" s="199">
        <f>SUM(P116:P188)</f>
        <v>0</v>
      </c>
      <c r="Q115" s="198"/>
      <c r="R115" s="199">
        <f>SUM(R116:R188)</f>
        <v>25.732860279999997</v>
      </c>
      <c r="S115" s="198"/>
      <c r="T115" s="200">
        <f>SUM(T116:T188)</f>
        <v>0.00031599999999999998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1" t="s">
        <v>84</v>
      </c>
      <c r="AT115" s="202" t="s">
        <v>75</v>
      </c>
      <c r="AU115" s="202" t="s">
        <v>84</v>
      </c>
      <c r="AY115" s="201" t="s">
        <v>203</v>
      </c>
      <c r="BK115" s="203">
        <f>SUM(BK116:BK188)</f>
        <v>0</v>
      </c>
    </row>
    <row r="116" s="2" customFormat="1" ht="16.5" customHeight="1">
      <c r="A116" s="39"/>
      <c r="B116" s="40"/>
      <c r="C116" s="206" t="s">
        <v>209</v>
      </c>
      <c r="D116" s="206" t="s">
        <v>205</v>
      </c>
      <c r="E116" s="207" t="s">
        <v>902</v>
      </c>
      <c r="F116" s="208" t="s">
        <v>903</v>
      </c>
      <c r="G116" s="209" t="s">
        <v>266</v>
      </c>
      <c r="H116" s="210">
        <v>1</v>
      </c>
      <c r="I116" s="211"/>
      <c r="J116" s="212">
        <f>ROUND(I116*H116,2)</f>
        <v>0</v>
      </c>
      <c r="K116" s="208" t="s">
        <v>19</v>
      </c>
      <c r="L116" s="45"/>
      <c r="M116" s="213" t="s">
        <v>19</v>
      </c>
      <c r="N116" s="214" t="s">
        <v>48</v>
      </c>
      <c r="O116" s="85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7" t="s">
        <v>209</v>
      </c>
      <c r="AT116" s="217" t="s">
        <v>205</v>
      </c>
      <c r="AU116" s="217" t="s">
        <v>120</v>
      </c>
      <c r="AY116" s="18" t="s">
        <v>203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8" t="s">
        <v>120</v>
      </c>
      <c r="BK116" s="218">
        <f>ROUND(I116*H116,2)</f>
        <v>0</v>
      </c>
      <c r="BL116" s="18" t="s">
        <v>209</v>
      </c>
      <c r="BM116" s="217" t="s">
        <v>904</v>
      </c>
    </row>
    <row r="117" s="13" customFormat="1">
      <c r="A117" s="13"/>
      <c r="B117" s="224"/>
      <c r="C117" s="225"/>
      <c r="D117" s="226" t="s">
        <v>222</v>
      </c>
      <c r="E117" s="227" t="s">
        <v>19</v>
      </c>
      <c r="F117" s="228" t="s">
        <v>905</v>
      </c>
      <c r="G117" s="225"/>
      <c r="H117" s="229">
        <v>1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222</v>
      </c>
      <c r="AU117" s="235" t="s">
        <v>120</v>
      </c>
      <c r="AV117" s="13" t="s">
        <v>120</v>
      </c>
      <c r="AW117" s="13" t="s">
        <v>37</v>
      </c>
      <c r="AX117" s="13" t="s">
        <v>84</v>
      </c>
      <c r="AY117" s="235" t="s">
        <v>203</v>
      </c>
    </row>
    <row r="118" s="2" customFormat="1" ht="37.8" customHeight="1">
      <c r="A118" s="39"/>
      <c r="B118" s="40"/>
      <c r="C118" s="206" t="s">
        <v>231</v>
      </c>
      <c r="D118" s="206" t="s">
        <v>205</v>
      </c>
      <c r="E118" s="207" t="s">
        <v>906</v>
      </c>
      <c r="F118" s="208" t="s">
        <v>907</v>
      </c>
      <c r="G118" s="209" t="s">
        <v>118</v>
      </c>
      <c r="H118" s="210">
        <v>41.177999999999997</v>
      </c>
      <c r="I118" s="211"/>
      <c r="J118" s="212">
        <f>ROUND(I118*H118,2)</f>
        <v>0</v>
      </c>
      <c r="K118" s="208" t="s">
        <v>208</v>
      </c>
      <c r="L118" s="45"/>
      <c r="M118" s="213" t="s">
        <v>19</v>
      </c>
      <c r="N118" s="214" t="s">
        <v>48</v>
      </c>
      <c r="O118" s="85"/>
      <c r="P118" s="215">
        <f>O118*H118</f>
        <v>0</v>
      </c>
      <c r="Q118" s="215">
        <v>0.26878000000000002</v>
      </c>
      <c r="R118" s="215">
        <f>Q118*H118</f>
        <v>11.06782284</v>
      </c>
      <c r="S118" s="215">
        <v>0</v>
      </c>
      <c r="T118" s="21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7" t="s">
        <v>209</v>
      </c>
      <c r="AT118" s="217" t="s">
        <v>205</v>
      </c>
      <c r="AU118" s="217" t="s">
        <v>120</v>
      </c>
      <c r="AY118" s="18" t="s">
        <v>203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8" t="s">
        <v>120</v>
      </c>
      <c r="BK118" s="218">
        <f>ROUND(I118*H118,2)</f>
        <v>0</v>
      </c>
      <c r="BL118" s="18" t="s">
        <v>209</v>
      </c>
      <c r="BM118" s="217" t="s">
        <v>908</v>
      </c>
    </row>
    <row r="119" s="2" customFormat="1">
      <c r="A119" s="39"/>
      <c r="B119" s="40"/>
      <c r="C119" s="41"/>
      <c r="D119" s="219" t="s">
        <v>211</v>
      </c>
      <c r="E119" s="41"/>
      <c r="F119" s="220" t="s">
        <v>909</v>
      </c>
      <c r="G119" s="41"/>
      <c r="H119" s="41"/>
      <c r="I119" s="221"/>
      <c r="J119" s="41"/>
      <c r="K119" s="41"/>
      <c r="L119" s="45"/>
      <c r="M119" s="222"/>
      <c r="N119" s="223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211</v>
      </c>
      <c r="AU119" s="18" t="s">
        <v>120</v>
      </c>
    </row>
    <row r="120" s="13" customFormat="1">
      <c r="A120" s="13"/>
      <c r="B120" s="224"/>
      <c r="C120" s="225"/>
      <c r="D120" s="226" t="s">
        <v>222</v>
      </c>
      <c r="E120" s="227" t="s">
        <v>19</v>
      </c>
      <c r="F120" s="228" t="s">
        <v>910</v>
      </c>
      <c r="G120" s="225"/>
      <c r="H120" s="229">
        <v>48.378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222</v>
      </c>
      <c r="AU120" s="235" t="s">
        <v>120</v>
      </c>
      <c r="AV120" s="13" t="s">
        <v>120</v>
      </c>
      <c r="AW120" s="13" t="s">
        <v>37</v>
      </c>
      <c r="AX120" s="13" t="s">
        <v>76</v>
      </c>
      <c r="AY120" s="235" t="s">
        <v>203</v>
      </c>
    </row>
    <row r="121" s="13" customFormat="1">
      <c r="A121" s="13"/>
      <c r="B121" s="224"/>
      <c r="C121" s="225"/>
      <c r="D121" s="226" t="s">
        <v>222</v>
      </c>
      <c r="E121" s="227" t="s">
        <v>19</v>
      </c>
      <c r="F121" s="228" t="s">
        <v>911</v>
      </c>
      <c r="G121" s="225"/>
      <c r="H121" s="229">
        <v>-7.2000000000000002</v>
      </c>
      <c r="I121" s="230"/>
      <c r="J121" s="225"/>
      <c r="K121" s="225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222</v>
      </c>
      <c r="AU121" s="235" t="s">
        <v>120</v>
      </c>
      <c r="AV121" s="13" t="s">
        <v>120</v>
      </c>
      <c r="AW121" s="13" t="s">
        <v>37</v>
      </c>
      <c r="AX121" s="13" t="s">
        <v>76</v>
      </c>
      <c r="AY121" s="235" t="s">
        <v>203</v>
      </c>
    </row>
    <row r="122" s="14" customFormat="1">
      <c r="A122" s="14"/>
      <c r="B122" s="236"/>
      <c r="C122" s="237"/>
      <c r="D122" s="226" t="s">
        <v>222</v>
      </c>
      <c r="E122" s="238" t="s">
        <v>19</v>
      </c>
      <c r="F122" s="239" t="s">
        <v>225</v>
      </c>
      <c r="G122" s="237"/>
      <c r="H122" s="240">
        <v>41.177999999999997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222</v>
      </c>
      <c r="AU122" s="246" t="s">
        <v>120</v>
      </c>
      <c r="AV122" s="14" t="s">
        <v>209</v>
      </c>
      <c r="AW122" s="14" t="s">
        <v>37</v>
      </c>
      <c r="AX122" s="14" t="s">
        <v>84</v>
      </c>
      <c r="AY122" s="246" t="s">
        <v>203</v>
      </c>
    </row>
    <row r="123" s="2" customFormat="1" ht="16.5" customHeight="1">
      <c r="A123" s="39"/>
      <c r="B123" s="40"/>
      <c r="C123" s="206" t="s">
        <v>236</v>
      </c>
      <c r="D123" s="206" t="s">
        <v>205</v>
      </c>
      <c r="E123" s="207" t="s">
        <v>912</v>
      </c>
      <c r="F123" s="208" t="s">
        <v>913</v>
      </c>
      <c r="G123" s="209" t="s">
        <v>266</v>
      </c>
      <c r="H123" s="210">
        <v>1</v>
      </c>
      <c r="I123" s="211"/>
      <c r="J123" s="212">
        <f>ROUND(I123*H123,2)</f>
        <v>0</v>
      </c>
      <c r="K123" s="208" t="s">
        <v>19</v>
      </c>
      <c r="L123" s="45"/>
      <c r="M123" s="213" t="s">
        <v>19</v>
      </c>
      <c r="N123" s="214" t="s">
        <v>48</v>
      </c>
      <c r="O123" s="85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7" t="s">
        <v>209</v>
      </c>
      <c r="AT123" s="217" t="s">
        <v>205</v>
      </c>
      <c r="AU123" s="217" t="s">
        <v>120</v>
      </c>
      <c r="AY123" s="18" t="s">
        <v>203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8" t="s">
        <v>120</v>
      </c>
      <c r="BK123" s="218">
        <f>ROUND(I123*H123,2)</f>
        <v>0</v>
      </c>
      <c r="BL123" s="18" t="s">
        <v>209</v>
      </c>
      <c r="BM123" s="217" t="s">
        <v>914</v>
      </c>
    </row>
    <row r="124" s="2" customFormat="1" ht="37.8" customHeight="1">
      <c r="A124" s="39"/>
      <c r="B124" s="40"/>
      <c r="C124" s="206" t="s">
        <v>241</v>
      </c>
      <c r="D124" s="206" t="s">
        <v>205</v>
      </c>
      <c r="E124" s="207" t="s">
        <v>915</v>
      </c>
      <c r="F124" s="208" t="s">
        <v>916</v>
      </c>
      <c r="G124" s="209" t="s">
        <v>409</v>
      </c>
      <c r="H124" s="210">
        <v>4</v>
      </c>
      <c r="I124" s="211"/>
      <c r="J124" s="212">
        <f>ROUND(I124*H124,2)</f>
        <v>0</v>
      </c>
      <c r="K124" s="208" t="s">
        <v>208</v>
      </c>
      <c r="L124" s="45"/>
      <c r="M124" s="213" t="s">
        <v>19</v>
      </c>
      <c r="N124" s="214" t="s">
        <v>48</v>
      </c>
      <c r="O124" s="85"/>
      <c r="P124" s="215">
        <f>O124*H124</f>
        <v>0</v>
      </c>
      <c r="Q124" s="215">
        <v>0.072849999999999998</v>
      </c>
      <c r="R124" s="215">
        <f>Q124*H124</f>
        <v>0.29139999999999999</v>
      </c>
      <c r="S124" s="215">
        <v>0</v>
      </c>
      <c r="T124" s="21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7" t="s">
        <v>209</v>
      </c>
      <c r="AT124" s="217" t="s">
        <v>205</v>
      </c>
      <c r="AU124" s="217" t="s">
        <v>120</v>
      </c>
      <c r="AY124" s="18" t="s">
        <v>203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8" t="s">
        <v>120</v>
      </c>
      <c r="BK124" s="218">
        <f>ROUND(I124*H124,2)</f>
        <v>0</v>
      </c>
      <c r="BL124" s="18" t="s">
        <v>209</v>
      </c>
      <c r="BM124" s="217" t="s">
        <v>917</v>
      </c>
    </row>
    <row r="125" s="2" customFormat="1">
      <c r="A125" s="39"/>
      <c r="B125" s="40"/>
      <c r="C125" s="41"/>
      <c r="D125" s="219" t="s">
        <v>211</v>
      </c>
      <c r="E125" s="41"/>
      <c r="F125" s="220" t="s">
        <v>918</v>
      </c>
      <c r="G125" s="41"/>
      <c r="H125" s="41"/>
      <c r="I125" s="221"/>
      <c r="J125" s="41"/>
      <c r="K125" s="41"/>
      <c r="L125" s="45"/>
      <c r="M125" s="222"/>
      <c r="N125" s="223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211</v>
      </c>
      <c r="AU125" s="18" t="s">
        <v>120</v>
      </c>
    </row>
    <row r="126" s="13" customFormat="1">
      <c r="A126" s="13"/>
      <c r="B126" s="224"/>
      <c r="C126" s="225"/>
      <c r="D126" s="226" t="s">
        <v>222</v>
      </c>
      <c r="E126" s="227" t="s">
        <v>19</v>
      </c>
      <c r="F126" s="228" t="s">
        <v>919</v>
      </c>
      <c r="G126" s="225"/>
      <c r="H126" s="229">
        <v>4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222</v>
      </c>
      <c r="AU126" s="235" t="s">
        <v>120</v>
      </c>
      <c r="AV126" s="13" t="s">
        <v>120</v>
      </c>
      <c r="AW126" s="13" t="s">
        <v>37</v>
      </c>
      <c r="AX126" s="13" t="s">
        <v>84</v>
      </c>
      <c r="AY126" s="235" t="s">
        <v>203</v>
      </c>
    </row>
    <row r="127" s="2" customFormat="1" ht="37.8" customHeight="1">
      <c r="A127" s="39"/>
      <c r="B127" s="40"/>
      <c r="C127" s="206" t="s">
        <v>246</v>
      </c>
      <c r="D127" s="206" t="s">
        <v>205</v>
      </c>
      <c r="E127" s="207" t="s">
        <v>920</v>
      </c>
      <c r="F127" s="208" t="s">
        <v>921</v>
      </c>
      <c r="G127" s="209" t="s">
        <v>443</v>
      </c>
      <c r="H127" s="210">
        <v>0.029000000000000001</v>
      </c>
      <c r="I127" s="211"/>
      <c r="J127" s="212">
        <f>ROUND(I127*H127,2)</f>
        <v>0</v>
      </c>
      <c r="K127" s="208" t="s">
        <v>208</v>
      </c>
      <c r="L127" s="45"/>
      <c r="M127" s="213" t="s">
        <v>19</v>
      </c>
      <c r="N127" s="214" t="s">
        <v>48</v>
      </c>
      <c r="O127" s="85"/>
      <c r="P127" s="215">
        <f>O127*H127</f>
        <v>0</v>
      </c>
      <c r="Q127" s="215">
        <v>0.019539999999999998</v>
      </c>
      <c r="R127" s="215">
        <f>Q127*H127</f>
        <v>0.00056665999999999997</v>
      </c>
      <c r="S127" s="215">
        <v>0</v>
      </c>
      <c r="T127" s="21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7" t="s">
        <v>209</v>
      </c>
      <c r="AT127" s="217" t="s">
        <v>205</v>
      </c>
      <c r="AU127" s="217" t="s">
        <v>120</v>
      </c>
      <c r="AY127" s="18" t="s">
        <v>203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8" t="s">
        <v>120</v>
      </c>
      <c r="BK127" s="218">
        <f>ROUND(I127*H127,2)</f>
        <v>0</v>
      </c>
      <c r="BL127" s="18" t="s">
        <v>209</v>
      </c>
      <c r="BM127" s="217" t="s">
        <v>922</v>
      </c>
    </row>
    <row r="128" s="2" customFormat="1">
      <c r="A128" s="39"/>
      <c r="B128" s="40"/>
      <c r="C128" s="41"/>
      <c r="D128" s="219" t="s">
        <v>211</v>
      </c>
      <c r="E128" s="41"/>
      <c r="F128" s="220" t="s">
        <v>923</v>
      </c>
      <c r="G128" s="41"/>
      <c r="H128" s="41"/>
      <c r="I128" s="221"/>
      <c r="J128" s="41"/>
      <c r="K128" s="41"/>
      <c r="L128" s="45"/>
      <c r="M128" s="222"/>
      <c r="N128" s="223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211</v>
      </c>
      <c r="AU128" s="18" t="s">
        <v>120</v>
      </c>
    </row>
    <row r="129" s="13" customFormat="1">
      <c r="A129" s="13"/>
      <c r="B129" s="224"/>
      <c r="C129" s="225"/>
      <c r="D129" s="226" t="s">
        <v>222</v>
      </c>
      <c r="E129" s="227" t="s">
        <v>19</v>
      </c>
      <c r="F129" s="228" t="s">
        <v>924</v>
      </c>
      <c r="G129" s="225"/>
      <c r="H129" s="229">
        <v>21.600000000000001</v>
      </c>
      <c r="I129" s="230"/>
      <c r="J129" s="225"/>
      <c r="K129" s="225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222</v>
      </c>
      <c r="AU129" s="235" t="s">
        <v>120</v>
      </c>
      <c r="AV129" s="13" t="s">
        <v>120</v>
      </c>
      <c r="AW129" s="13" t="s">
        <v>37</v>
      </c>
      <c r="AX129" s="13" t="s">
        <v>76</v>
      </c>
      <c r="AY129" s="235" t="s">
        <v>203</v>
      </c>
    </row>
    <row r="130" s="13" customFormat="1">
      <c r="A130" s="13"/>
      <c r="B130" s="224"/>
      <c r="C130" s="225"/>
      <c r="D130" s="226" t="s">
        <v>222</v>
      </c>
      <c r="E130" s="227" t="s">
        <v>19</v>
      </c>
      <c r="F130" s="228" t="s">
        <v>925</v>
      </c>
      <c r="G130" s="225"/>
      <c r="H130" s="229">
        <v>7.2000000000000002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222</v>
      </c>
      <c r="AU130" s="235" t="s">
        <v>120</v>
      </c>
      <c r="AV130" s="13" t="s">
        <v>120</v>
      </c>
      <c r="AW130" s="13" t="s">
        <v>37</v>
      </c>
      <c r="AX130" s="13" t="s">
        <v>76</v>
      </c>
      <c r="AY130" s="235" t="s">
        <v>203</v>
      </c>
    </row>
    <row r="131" s="14" customFormat="1">
      <c r="A131" s="14"/>
      <c r="B131" s="236"/>
      <c r="C131" s="237"/>
      <c r="D131" s="226" t="s">
        <v>222</v>
      </c>
      <c r="E131" s="238" t="s">
        <v>19</v>
      </c>
      <c r="F131" s="239" t="s">
        <v>225</v>
      </c>
      <c r="G131" s="237"/>
      <c r="H131" s="240">
        <v>28.800000000000001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222</v>
      </c>
      <c r="AU131" s="246" t="s">
        <v>120</v>
      </c>
      <c r="AV131" s="14" t="s">
        <v>209</v>
      </c>
      <c r="AW131" s="14" t="s">
        <v>37</v>
      </c>
      <c r="AX131" s="14" t="s">
        <v>76</v>
      </c>
      <c r="AY131" s="246" t="s">
        <v>203</v>
      </c>
    </row>
    <row r="132" s="13" customFormat="1">
      <c r="A132" s="13"/>
      <c r="B132" s="224"/>
      <c r="C132" s="225"/>
      <c r="D132" s="226" t="s">
        <v>222</v>
      </c>
      <c r="E132" s="227" t="s">
        <v>19</v>
      </c>
      <c r="F132" s="228" t="s">
        <v>926</v>
      </c>
      <c r="G132" s="225"/>
      <c r="H132" s="229">
        <v>0.029000000000000001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222</v>
      </c>
      <c r="AU132" s="235" t="s">
        <v>120</v>
      </c>
      <c r="AV132" s="13" t="s">
        <v>120</v>
      </c>
      <c r="AW132" s="13" t="s">
        <v>37</v>
      </c>
      <c r="AX132" s="13" t="s">
        <v>76</v>
      </c>
      <c r="AY132" s="235" t="s">
        <v>203</v>
      </c>
    </row>
    <row r="133" s="14" customFormat="1">
      <c r="A133" s="14"/>
      <c r="B133" s="236"/>
      <c r="C133" s="237"/>
      <c r="D133" s="226" t="s">
        <v>222</v>
      </c>
      <c r="E133" s="238" t="s">
        <v>19</v>
      </c>
      <c r="F133" s="239" t="s">
        <v>225</v>
      </c>
      <c r="G133" s="237"/>
      <c r="H133" s="240">
        <v>0.029000000000000001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222</v>
      </c>
      <c r="AU133" s="246" t="s">
        <v>120</v>
      </c>
      <c r="AV133" s="14" t="s">
        <v>209</v>
      </c>
      <c r="AW133" s="14" t="s">
        <v>37</v>
      </c>
      <c r="AX133" s="14" t="s">
        <v>84</v>
      </c>
      <c r="AY133" s="246" t="s">
        <v>203</v>
      </c>
    </row>
    <row r="134" s="2" customFormat="1" ht="21.75" customHeight="1">
      <c r="A134" s="39"/>
      <c r="B134" s="40"/>
      <c r="C134" s="262" t="s">
        <v>252</v>
      </c>
      <c r="D134" s="262" t="s">
        <v>927</v>
      </c>
      <c r="E134" s="263" t="s">
        <v>928</v>
      </c>
      <c r="F134" s="264" t="s">
        <v>929</v>
      </c>
      <c r="G134" s="265" t="s">
        <v>443</v>
      </c>
      <c r="H134" s="266">
        <v>0.029000000000000001</v>
      </c>
      <c r="I134" s="267"/>
      <c r="J134" s="268">
        <f>ROUND(I134*H134,2)</f>
        <v>0</v>
      </c>
      <c r="K134" s="264" t="s">
        <v>208</v>
      </c>
      <c r="L134" s="269"/>
      <c r="M134" s="270" t="s">
        <v>19</v>
      </c>
      <c r="N134" s="271" t="s">
        <v>48</v>
      </c>
      <c r="O134" s="85"/>
      <c r="P134" s="215">
        <f>O134*H134</f>
        <v>0</v>
      </c>
      <c r="Q134" s="215">
        <v>1</v>
      </c>
      <c r="R134" s="215">
        <f>Q134*H134</f>
        <v>0.029000000000000001</v>
      </c>
      <c r="S134" s="215">
        <v>0</v>
      </c>
      <c r="T134" s="21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7" t="s">
        <v>246</v>
      </c>
      <c r="AT134" s="217" t="s">
        <v>927</v>
      </c>
      <c r="AU134" s="217" t="s">
        <v>120</v>
      </c>
      <c r="AY134" s="18" t="s">
        <v>203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8" t="s">
        <v>120</v>
      </c>
      <c r="BK134" s="218">
        <f>ROUND(I134*H134,2)</f>
        <v>0</v>
      </c>
      <c r="BL134" s="18" t="s">
        <v>209</v>
      </c>
      <c r="BM134" s="217" t="s">
        <v>930</v>
      </c>
    </row>
    <row r="135" s="2" customFormat="1" ht="37.8" customHeight="1">
      <c r="A135" s="39"/>
      <c r="B135" s="40"/>
      <c r="C135" s="206" t="s">
        <v>257</v>
      </c>
      <c r="D135" s="206" t="s">
        <v>205</v>
      </c>
      <c r="E135" s="207" t="s">
        <v>931</v>
      </c>
      <c r="F135" s="208" t="s">
        <v>932</v>
      </c>
      <c r="G135" s="209" t="s">
        <v>443</v>
      </c>
      <c r="H135" s="210">
        <v>0.92100000000000004</v>
      </c>
      <c r="I135" s="211"/>
      <c r="J135" s="212">
        <f>ROUND(I135*H135,2)</f>
        <v>0</v>
      </c>
      <c r="K135" s="208" t="s">
        <v>208</v>
      </c>
      <c r="L135" s="45"/>
      <c r="M135" s="213" t="s">
        <v>19</v>
      </c>
      <c r="N135" s="214" t="s">
        <v>48</v>
      </c>
      <c r="O135" s="85"/>
      <c r="P135" s="215">
        <f>O135*H135</f>
        <v>0</v>
      </c>
      <c r="Q135" s="215">
        <v>0.017090000000000001</v>
      </c>
      <c r="R135" s="215">
        <f>Q135*H135</f>
        <v>0.015739890000000003</v>
      </c>
      <c r="S135" s="215">
        <v>0</v>
      </c>
      <c r="T135" s="21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7" t="s">
        <v>209</v>
      </c>
      <c r="AT135" s="217" t="s">
        <v>205</v>
      </c>
      <c r="AU135" s="217" t="s">
        <v>120</v>
      </c>
      <c r="AY135" s="18" t="s">
        <v>203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120</v>
      </c>
      <c r="BK135" s="218">
        <f>ROUND(I135*H135,2)</f>
        <v>0</v>
      </c>
      <c r="BL135" s="18" t="s">
        <v>209</v>
      </c>
      <c r="BM135" s="217" t="s">
        <v>933</v>
      </c>
    </row>
    <row r="136" s="2" customFormat="1">
      <c r="A136" s="39"/>
      <c r="B136" s="40"/>
      <c r="C136" s="41"/>
      <c r="D136" s="219" t="s">
        <v>211</v>
      </c>
      <c r="E136" s="41"/>
      <c r="F136" s="220" t="s">
        <v>934</v>
      </c>
      <c r="G136" s="41"/>
      <c r="H136" s="41"/>
      <c r="I136" s="221"/>
      <c r="J136" s="41"/>
      <c r="K136" s="41"/>
      <c r="L136" s="45"/>
      <c r="M136" s="222"/>
      <c r="N136" s="223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211</v>
      </c>
      <c r="AU136" s="18" t="s">
        <v>120</v>
      </c>
    </row>
    <row r="137" s="13" customFormat="1">
      <c r="A137" s="13"/>
      <c r="B137" s="224"/>
      <c r="C137" s="225"/>
      <c r="D137" s="226" t="s">
        <v>222</v>
      </c>
      <c r="E137" s="227" t="s">
        <v>19</v>
      </c>
      <c r="F137" s="228" t="s">
        <v>935</v>
      </c>
      <c r="G137" s="225"/>
      <c r="H137" s="229">
        <v>50.560000000000002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222</v>
      </c>
      <c r="AU137" s="235" t="s">
        <v>120</v>
      </c>
      <c r="AV137" s="13" t="s">
        <v>120</v>
      </c>
      <c r="AW137" s="13" t="s">
        <v>37</v>
      </c>
      <c r="AX137" s="13" t="s">
        <v>76</v>
      </c>
      <c r="AY137" s="235" t="s">
        <v>203</v>
      </c>
    </row>
    <row r="138" s="13" customFormat="1">
      <c r="A138" s="13"/>
      <c r="B138" s="224"/>
      <c r="C138" s="225"/>
      <c r="D138" s="226" t="s">
        <v>222</v>
      </c>
      <c r="E138" s="227" t="s">
        <v>19</v>
      </c>
      <c r="F138" s="228" t="s">
        <v>936</v>
      </c>
      <c r="G138" s="225"/>
      <c r="H138" s="229">
        <v>120.08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222</v>
      </c>
      <c r="AU138" s="235" t="s">
        <v>120</v>
      </c>
      <c r="AV138" s="13" t="s">
        <v>120</v>
      </c>
      <c r="AW138" s="13" t="s">
        <v>37</v>
      </c>
      <c r="AX138" s="13" t="s">
        <v>76</v>
      </c>
      <c r="AY138" s="235" t="s">
        <v>203</v>
      </c>
    </row>
    <row r="139" s="13" customFormat="1">
      <c r="A139" s="13"/>
      <c r="B139" s="224"/>
      <c r="C139" s="225"/>
      <c r="D139" s="226" t="s">
        <v>222</v>
      </c>
      <c r="E139" s="227" t="s">
        <v>19</v>
      </c>
      <c r="F139" s="228" t="s">
        <v>937</v>
      </c>
      <c r="G139" s="225"/>
      <c r="H139" s="229">
        <v>104.28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222</v>
      </c>
      <c r="AU139" s="235" t="s">
        <v>120</v>
      </c>
      <c r="AV139" s="13" t="s">
        <v>120</v>
      </c>
      <c r="AW139" s="13" t="s">
        <v>37</v>
      </c>
      <c r="AX139" s="13" t="s">
        <v>76</v>
      </c>
      <c r="AY139" s="235" t="s">
        <v>203</v>
      </c>
    </row>
    <row r="140" s="13" customFormat="1">
      <c r="A140" s="13"/>
      <c r="B140" s="224"/>
      <c r="C140" s="225"/>
      <c r="D140" s="226" t="s">
        <v>222</v>
      </c>
      <c r="E140" s="227" t="s">
        <v>19</v>
      </c>
      <c r="F140" s="228" t="s">
        <v>938</v>
      </c>
      <c r="G140" s="225"/>
      <c r="H140" s="229">
        <v>595.58000000000004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222</v>
      </c>
      <c r="AU140" s="235" t="s">
        <v>120</v>
      </c>
      <c r="AV140" s="13" t="s">
        <v>120</v>
      </c>
      <c r="AW140" s="13" t="s">
        <v>37</v>
      </c>
      <c r="AX140" s="13" t="s">
        <v>76</v>
      </c>
      <c r="AY140" s="235" t="s">
        <v>203</v>
      </c>
    </row>
    <row r="141" s="13" customFormat="1">
      <c r="A141" s="13"/>
      <c r="B141" s="224"/>
      <c r="C141" s="225"/>
      <c r="D141" s="226" t="s">
        <v>222</v>
      </c>
      <c r="E141" s="227" t="s">
        <v>19</v>
      </c>
      <c r="F141" s="228" t="s">
        <v>939</v>
      </c>
      <c r="G141" s="225"/>
      <c r="H141" s="229">
        <v>50.560000000000002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222</v>
      </c>
      <c r="AU141" s="235" t="s">
        <v>120</v>
      </c>
      <c r="AV141" s="13" t="s">
        <v>120</v>
      </c>
      <c r="AW141" s="13" t="s">
        <v>37</v>
      </c>
      <c r="AX141" s="13" t="s">
        <v>76</v>
      </c>
      <c r="AY141" s="235" t="s">
        <v>203</v>
      </c>
    </row>
    <row r="142" s="14" customFormat="1">
      <c r="A142" s="14"/>
      <c r="B142" s="236"/>
      <c r="C142" s="237"/>
      <c r="D142" s="226" t="s">
        <v>222</v>
      </c>
      <c r="E142" s="238" t="s">
        <v>19</v>
      </c>
      <c r="F142" s="239" t="s">
        <v>225</v>
      </c>
      <c r="G142" s="237"/>
      <c r="H142" s="240">
        <v>921.05999999999995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222</v>
      </c>
      <c r="AU142" s="246" t="s">
        <v>120</v>
      </c>
      <c r="AV142" s="14" t="s">
        <v>209</v>
      </c>
      <c r="AW142" s="14" t="s">
        <v>37</v>
      </c>
      <c r="AX142" s="14" t="s">
        <v>76</v>
      </c>
      <c r="AY142" s="246" t="s">
        <v>203</v>
      </c>
    </row>
    <row r="143" s="13" customFormat="1">
      <c r="A143" s="13"/>
      <c r="B143" s="224"/>
      <c r="C143" s="225"/>
      <c r="D143" s="226" t="s">
        <v>222</v>
      </c>
      <c r="E143" s="227" t="s">
        <v>19</v>
      </c>
      <c r="F143" s="228" t="s">
        <v>940</v>
      </c>
      <c r="G143" s="225"/>
      <c r="H143" s="229">
        <v>0.92100000000000004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222</v>
      </c>
      <c r="AU143" s="235" t="s">
        <v>120</v>
      </c>
      <c r="AV143" s="13" t="s">
        <v>120</v>
      </c>
      <c r="AW143" s="13" t="s">
        <v>37</v>
      </c>
      <c r="AX143" s="13" t="s">
        <v>76</v>
      </c>
      <c r="AY143" s="235" t="s">
        <v>203</v>
      </c>
    </row>
    <row r="144" s="14" customFormat="1">
      <c r="A144" s="14"/>
      <c r="B144" s="236"/>
      <c r="C144" s="237"/>
      <c r="D144" s="226" t="s">
        <v>222</v>
      </c>
      <c r="E144" s="238" t="s">
        <v>19</v>
      </c>
      <c r="F144" s="239" t="s">
        <v>225</v>
      </c>
      <c r="G144" s="237"/>
      <c r="H144" s="240">
        <v>0.92100000000000004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222</v>
      </c>
      <c r="AU144" s="246" t="s">
        <v>120</v>
      </c>
      <c r="AV144" s="14" t="s">
        <v>209</v>
      </c>
      <c r="AW144" s="14" t="s">
        <v>37</v>
      </c>
      <c r="AX144" s="14" t="s">
        <v>84</v>
      </c>
      <c r="AY144" s="246" t="s">
        <v>203</v>
      </c>
    </row>
    <row r="145" s="2" customFormat="1" ht="21.75" customHeight="1">
      <c r="A145" s="39"/>
      <c r="B145" s="40"/>
      <c r="C145" s="262" t="s">
        <v>263</v>
      </c>
      <c r="D145" s="262" t="s">
        <v>927</v>
      </c>
      <c r="E145" s="263" t="s">
        <v>941</v>
      </c>
      <c r="F145" s="264" t="s">
        <v>942</v>
      </c>
      <c r="G145" s="265" t="s">
        <v>443</v>
      </c>
      <c r="H145" s="266">
        <v>0.92100000000000004</v>
      </c>
      <c r="I145" s="267"/>
      <c r="J145" s="268">
        <f>ROUND(I145*H145,2)</f>
        <v>0</v>
      </c>
      <c r="K145" s="264" t="s">
        <v>208</v>
      </c>
      <c r="L145" s="269"/>
      <c r="M145" s="270" t="s">
        <v>19</v>
      </c>
      <c r="N145" s="271" t="s">
        <v>48</v>
      </c>
      <c r="O145" s="85"/>
      <c r="P145" s="215">
        <f>O145*H145</f>
        <v>0</v>
      </c>
      <c r="Q145" s="215">
        <v>1</v>
      </c>
      <c r="R145" s="215">
        <f>Q145*H145</f>
        <v>0.92100000000000004</v>
      </c>
      <c r="S145" s="215">
        <v>0</v>
      </c>
      <c r="T145" s="21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7" t="s">
        <v>246</v>
      </c>
      <c r="AT145" s="217" t="s">
        <v>927</v>
      </c>
      <c r="AU145" s="217" t="s">
        <v>120</v>
      </c>
      <c r="AY145" s="18" t="s">
        <v>203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8" t="s">
        <v>120</v>
      </c>
      <c r="BK145" s="218">
        <f>ROUND(I145*H145,2)</f>
        <v>0</v>
      </c>
      <c r="BL145" s="18" t="s">
        <v>209</v>
      </c>
      <c r="BM145" s="217" t="s">
        <v>943</v>
      </c>
    </row>
    <row r="146" s="2" customFormat="1" ht="37.8" customHeight="1">
      <c r="A146" s="39"/>
      <c r="B146" s="40"/>
      <c r="C146" s="206" t="s">
        <v>8</v>
      </c>
      <c r="D146" s="206" t="s">
        <v>205</v>
      </c>
      <c r="E146" s="207" t="s">
        <v>944</v>
      </c>
      <c r="F146" s="208" t="s">
        <v>945</v>
      </c>
      <c r="G146" s="209" t="s">
        <v>443</v>
      </c>
      <c r="H146" s="210">
        <v>0.376</v>
      </c>
      <c r="I146" s="211"/>
      <c r="J146" s="212">
        <f>ROUND(I146*H146,2)</f>
        <v>0</v>
      </c>
      <c r="K146" s="208" t="s">
        <v>208</v>
      </c>
      <c r="L146" s="45"/>
      <c r="M146" s="213" t="s">
        <v>19</v>
      </c>
      <c r="N146" s="214" t="s">
        <v>48</v>
      </c>
      <c r="O146" s="85"/>
      <c r="P146" s="215">
        <f>O146*H146</f>
        <v>0</v>
      </c>
      <c r="Q146" s="215">
        <v>0.01221</v>
      </c>
      <c r="R146" s="215">
        <f>Q146*H146</f>
        <v>0.0045909599999999998</v>
      </c>
      <c r="S146" s="215">
        <v>0</v>
      </c>
      <c r="T146" s="21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7" t="s">
        <v>209</v>
      </c>
      <c r="AT146" s="217" t="s">
        <v>205</v>
      </c>
      <c r="AU146" s="217" t="s">
        <v>120</v>
      </c>
      <c r="AY146" s="18" t="s">
        <v>203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8" t="s">
        <v>120</v>
      </c>
      <c r="BK146" s="218">
        <f>ROUND(I146*H146,2)</f>
        <v>0</v>
      </c>
      <c r="BL146" s="18" t="s">
        <v>209</v>
      </c>
      <c r="BM146" s="217" t="s">
        <v>946</v>
      </c>
    </row>
    <row r="147" s="2" customFormat="1">
      <c r="A147" s="39"/>
      <c r="B147" s="40"/>
      <c r="C147" s="41"/>
      <c r="D147" s="219" t="s">
        <v>211</v>
      </c>
      <c r="E147" s="41"/>
      <c r="F147" s="220" t="s">
        <v>947</v>
      </c>
      <c r="G147" s="41"/>
      <c r="H147" s="41"/>
      <c r="I147" s="221"/>
      <c r="J147" s="41"/>
      <c r="K147" s="41"/>
      <c r="L147" s="45"/>
      <c r="M147" s="222"/>
      <c r="N147" s="223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211</v>
      </c>
      <c r="AU147" s="18" t="s">
        <v>120</v>
      </c>
    </row>
    <row r="148" s="13" customFormat="1">
      <c r="A148" s="13"/>
      <c r="B148" s="224"/>
      <c r="C148" s="225"/>
      <c r="D148" s="226" t="s">
        <v>222</v>
      </c>
      <c r="E148" s="227" t="s">
        <v>19</v>
      </c>
      <c r="F148" s="228" t="s">
        <v>948</v>
      </c>
      <c r="G148" s="225"/>
      <c r="H148" s="229">
        <v>0.075999999999999998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222</v>
      </c>
      <c r="AU148" s="235" t="s">
        <v>120</v>
      </c>
      <c r="AV148" s="13" t="s">
        <v>120</v>
      </c>
      <c r="AW148" s="13" t="s">
        <v>37</v>
      </c>
      <c r="AX148" s="13" t="s">
        <v>76</v>
      </c>
      <c r="AY148" s="235" t="s">
        <v>203</v>
      </c>
    </row>
    <row r="149" s="13" customFormat="1">
      <c r="A149" s="13"/>
      <c r="B149" s="224"/>
      <c r="C149" s="225"/>
      <c r="D149" s="226" t="s">
        <v>222</v>
      </c>
      <c r="E149" s="227" t="s">
        <v>19</v>
      </c>
      <c r="F149" s="228" t="s">
        <v>949</v>
      </c>
      <c r="G149" s="225"/>
      <c r="H149" s="229">
        <v>0.29999999999999999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222</v>
      </c>
      <c r="AU149" s="235" t="s">
        <v>120</v>
      </c>
      <c r="AV149" s="13" t="s">
        <v>120</v>
      </c>
      <c r="AW149" s="13" t="s">
        <v>37</v>
      </c>
      <c r="AX149" s="13" t="s">
        <v>76</v>
      </c>
      <c r="AY149" s="235" t="s">
        <v>203</v>
      </c>
    </row>
    <row r="150" s="14" customFormat="1">
      <c r="A150" s="14"/>
      <c r="B150" s="236"/>
      <c r="C150" s="237"/>
      <c r="D150" s="226" t="s">
        <v>222</v>
      </c>
      <c r="E150" s="238" t="s">
        <v>19</v>
      </c>
      <c r="F150" s="239" t="s">
        <v>225</v>
      </c>
      <c r="G150" s="237"/>
      <c r="H150" s="240">
        <v>0.376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222</v>
      </c>
      <c r="AU150" s="246" t="s">
        <v>120</v>
      </c>
      <c r="AV150" s="14" t="s">
        <v>209</v>
      </c>
      <c r="AW150" s="14" t="s">
        <v>37</v>
      </c>
      <c r="AX150" s="14" t="s">
        <v>84</v>
      </c>
      <c r="AY150" s="246" t="s">
        <v>203</v>
      </c>
    </row>
    <row r="151" s="2" customFormat="1" ht="21.75" customHeight="1">
      <c r="A151" s="39"/>
      <c r="B151" s="40"/>
      <c r="C151" s="262" t="s">
        <v>272</v>
      </c>
      <c r="D151" s="262" t="s">
        <v>927</v>
      </c>
      <c r="E151" s="263" t="s">
        <v>950</v>
      </c>
      <c r="F151" s="264" t="s">
        <v>951</v>
      </c>
      <c r="G151" s="265" t="s">
        <v>443</v>
      </c>
      <c r="H151" s="266">
        <v>0.29999999999999999</v>
      </c>
      <c r="I151" s="267"/>
      <c r="J151" s="268">
        <f>ROUND(I151*H151,2)</f>
        <v>0</v>
      </c>
      <c r="K151" s="264" t="s">
        <v>208</v>
      </c>
      <c r="L151" s="269"/>
      <c r="M151" s="270" t="s">
        <v>19</v>
      </c>
      <c r="N151" s="271" t="s">
        <v>48</v>
      </c>
      <c r="O151" s="85"/>
      <c r="P151" s="215">
        <f>O151*H151</f>
        <v>0</v>
      </c>
      <c r="Q151" s="215">
        <v>1</v>
      </c>
      <c r="R151" s="215">
        <f>Q151*H151</f>
        <v>0.29999999999999999</v>
      </c>
      <c r="S151" s="215">
        <v>0</v>
      </c>
      <c r="T151" s="21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7" t="s">
        <v>246</v>
      </c>
      <c r="AT151" s="217" t="s">
        <v>927</v>
      </c>
      <c r="AU151" s="217" t="s">
        <v>120</v>
      </c>
      <c r="AY151" s="18" t="s">
        <v>203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8" t="s">
        <v>120</v>
      </c>
      <c r="BK151" s="218">
        <f>ROUND(I151*H151,2)</f>
        <v>0</v>
      </c>
      <c r="BL151" s="18" t="s">
        <v>209</v>
      </c>
      <c r="BM151" s="217" t="s">
        <v>952</v>
      </c>
    </row>
    <row r="152" s="13" customFormat="1">
      <c r="A152" s="13"/>
      <c r="B152" s="224"/>
      <c r="C152" s="225"/>
      <c r="D152" s="226" t="s">
        <v>222</v>
      </c>
      <c r="E152" s="227" t="s">
        <v>19</v>
      </c>
      <c r="F152" s="228" t="s">
        <v>953</v>
      </c>
      <c r="G152" s="225"/>
      <c r="H152" s="229">
        <v>0.29999999999999999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222</v>
      </c>
      <c r="AU152" s="235" t="s">
        <v>120</v>
      </c>
      <c r="AV152" s="13" t="s">
        <v>120</v>
      </c>
      <c r="AW152" s="13" t="s">
        <v>37</v>
      </c>
      <c r="AX152" s="13" t="s">
        <v>84</v>
      </c>
      <c r="AY152" s="235" t="s">
        <v>203</v>
      </c>
    </row>
    <row r="153" s="2" customFormat="1" ht="21.75" customHeight="1">
      <c r="A153" s="39"/>
      <c r="B153" s="40"/>
      <c r="C153" s="262" t="s">
        <v>278</v>
      </c>
      <c r="D153" s="262" t="s">
        <v>927</v>
      </c>
      <c r="E153" s="263" t="s">
        <v>954</v>
      </c>
      <c r="F153" s="264" t="s">
        <v>955</v>
      </c>
      <c r="G153" s="265" t="s">
        <v>443</v>
      </c>
      <c r="H153" s="266">
        <v>0.075999999999999998</v>
      </c>
      <c r="I153" s="267"/>
      <c r="J153" s="268">
        <f>ROUND(I153*H153,2)</f>
        <v>0</v>
      </c>
      <c r="K153" s="264" t="s">
        <v>208</v>
      </c>
      <c r="L153" s="269"/>
      <c r="M153" s="270" t="s">
        <v>19</v>
      </c>
      <c r="N153" s="271" t="s">
        <v>48</v>
      </c>
      <c r="O153" s="85"/>
      <c r="P153" s="215">
        <f>O153*H153</f>
        <v>0</v>
      </c>
      <c r="Q153" s="215">
        <v>1</v>
      </c>
      <c r="R153" s="215">
        <f>Q153*H153</f>
        <v>0.075999999999999998</v>
      </c>
      <c r="S153" s="215">
        <v>0</v>
      </c>
      <c r="T153" s="21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7" t="s">
        <v>246</v>
      </c>
      <c r="AT153" s="217" t="s">
        <v>927</v>
      </c>
      <c r="AU153" s="217" t="s">
        <v>120</v>
      </c>
      <c r="AY153" s="18" t="s">
        <v>203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8" t="s">
        <v>120</v>
      </c>
      <c r="BK153" s="218">
        <f>ROUND(I153*H153,2)</f>
        <v>0</v>
      </c>
      <c r="BL153" s="18" t="s">
        <v>209</v>
      </c>
      <c r="BM153" s="217" t="s">
        <v>956</v>
      </c>
    </row>
    <row r="154" s="2" customFormat="1" ht="37.8" customHeight="1">
      <c r="A154" s="39"/>
      <c r="B154" s="40"/>
      <c r="C154" s="206" t="s">
        <v>283</v>
      </c>
      <c r="D154" s="206" t="s">
        <v>205</v>
      </c>
      <c r="E154" s="207" t="s">
        <v>957</v>
      </c>
      <c r="F154" s="208" t="s">
        <v>958</v>
      </c>
      <c r="G154" s="209" t="s">
        <v>555</v>
      </c>
      <c r="H154" s="210">
        <v>9.5999999999999996</v>
      </c>
      <c r="I154" s="211"/>
      <c r="J154" s="212">
        <f>ROUND(I154*H154,2)</f>
        <v>0</v>
      </c>
      <c r="K154" s="208" t="s">
        <v>208</v>
      </c>
      <c r="L154" s="45"/>
      <c r="M154" s="213" t="s">
        <v>19</v>
      </c>
      <c r="N154" s="214" t="s">
        <v>48</v>
      </c>
      <c r="O154" s="85"/>
      <c r="P154" s="215">
        <f>O154*H154</f>
        <v>0</v>
      </c>
      <c r="Q154" s="215">
        <v>0.00059000000000000003</v>
      </c>
      <c r="R154" s="215">
        <f>Q154*H154</f>
        <v>0.0056639999999999998</v>
      </c>
      <c r="S154" s="215">
        <v>1.0000000000000001E-05</v>
      </c>
      <c r="T154" s="216">
        <f>S154*H154</f>
        <v>9.6000000000000002E-05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7" t="s">
        <v>209</v>
      </c>
      <c r="AT154" s="217" t="s">
        <v>205</v>
      </c>
      <c r="AU154" s="217" t="s">
        <v>120</v>
      </c>
      <c r="AY154" s="18" t="s">
        <v>203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8" t="s">
        <v>120</v>
      </c>
      <c r="BK154" s="218">
        <f>ROUND(I154*H154,2)</f>
        <v>0</v>
      </c>
      <c r="BL154" s="18" t="s">
        <v>209</v>
      </c>
      <c r="BM154" s="217" t="s">
        <v>959</v>
      </c>
    </row>
    <row r="155" s="2" customFormat="1">
      <c r="A155" s="39"/>
      <c r="B155" s="40"/>
      <c r="C155" s="41"/>
      <c r="D155" s="219" t="s">
        <v>211</v>
      </c>
      <c r="E155" s="41"/>
      <c r="F155" s="220" t="s">
        <v>960</v>
      </c>
      <c r="G155" s="41"/>
      <c r="H155" s="41"/>
      <c r="I155" s="221"/>
      <c r="J155" s="41"/>
      <c r="K155" s="41"/>
      <c r="L155" s="45"/>
      <c r="M155" s="222"/>
      <c r="N155" s="223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211</v>
      </c>
      <c r="AU155" s="18" t="s">
        <v>120</v>
      </c>
    </row>
    <row r="156" s="13" customFormat="1">
      <c r="A156" s="13"/>
      <c r="B156" s="224"/>
      <c r="C156" s="225"/>
      <c r="D156" s="226" t="s">
        <v>222</v>
      </c>
      <c r="E156" s="227" t="s">
        <v>19</v>
      </c>
      <c r="F156" s="228" t="s">
        <v>961</v>
      </c>
      <c r="G156" s="225"/>
      <c r="H156" s="229">
        <v>9.5999999999999996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222</v>
      </c>
      <c r="AU156" s="235" t="s">
        <v>120</v>
      </c>
      <c r="AV156" s="13" t="s">
        <v>120</v>
      </c>
      <c r="AW156" s="13" t="s">
        <v>37</v>
      </c>
      <c r="AX156" s="13" t="s">
        <v>84</v>
      </c>
      <c r="AY156" s="235" t="s">
        <v>203</v>
      </c>
    </row>
    <row r="157" s="2" customFormat="1" ht="37.8" customHeight="1">
      <c r="A157" s="39"/>
      <c r="B157" s="40"/>
      <c r="C157" s="206" t="s">
        <v>294</v>
      </c>
      <c r="D157" s="206" t="s">
        <v>205</v>
      </c>
      <c r="E157" s="207" t="s">
        <v>962</v>
      </c>
      <c r="F157" s="208" t="s">
        <v>963</v>
      </c>
      <c r="G157" s="209" t="s">
        <v>555</v>
      </c>
      <c r="H157" s="210">
        <v>22</v>
      </c>
      <c r="I157" s="211"/>
      <c r="J157" s="212">
        <f>ROUND(I157*H157,2)</f>
        <v>0</v>
      </c>
      <c r="K157" s="208" t="s">
        <v>208</v>
      </c>
      <c r="L157" s="45"/>
      <c r="M157" s="213" t="s">
        <v>19</v>
      </c>
      <c r="N157" s="214" t="s">
        <v>48</v>
      </c>
      <c r="O157" s="85"/>
      <c r="P157" s="215">
        <f>O157*H157</f>
        <v>0</v>
      </c>
      <c r="Q157" s="215">
        <v>0.0011900000000000001</v>
      </c>
      <c r="R157" s="215">
        <f>Q157*H157</f>
        <v>0.026180000000000002</v>
      </c>
      <c r="S157" s="215">
        <v>1.0000000000000001E-05</v>
      </c>
      <c r="T157" s="216">
        <f>S157*H157</f>
        <v>0.00022000000000000001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7" t="s">
        <v>209</v>
      </c>
      <c r="AT157" s="217" t="s">
        <v>205</v>
      </c>
      <c r="AU157" s="217" t="s">
        <v>120</v>
      </c>
      <c r="AY157" s="18" t="s">
        <v>203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8" t="s">
        <v>120</v>
      </c>
      <c r="BK157" s="218">
        <f>ROUND(I157*H157,2)</f>
        <v>0</v>
      </c>
      <c r="BL157" s="18" t="s">
        <v>209</v>
      </c>
      <c r="BM157" s="217" t="s">
        <v>964</v>
      </c>
    </row>
    <row r="158" s="2" customFormat="1">
      <c r="A158" s="39"/>
      <c r="B158" s="40"/>
      <c r="C158" s="41"/>
      <c r="D158" s="219" t="s">
        <v>211</v>
      </c>
      <c r="E158" s="41"/>
      <c r="F158" s="220" t="s">
        <v>965</v>
      </c>
      <c r="G158" s="41"/>
      <c r="H158" s="41"/>
      <c r="I158" s="221"/>
      <c r="J158" s="41"/>
      <c r="K158" s="41"/>
      <c r="L158" s="45"/>
      <c r="M158" s="222"/>
      <c r="N158" s="223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211</v>
      </c>
      <c r="AU158" s="18" t="s">
        <v>120</v>
      </c>
    </row>
    <row r="159" s="13" customFormat="1">
      <c r="A159" s="13"/>
      <c r="B159" s="224"/>
      <c r="C159" s="225"/>
      <c r="D159" s="226" t="s">
        <v>222</v>
      </c>
      <c r="E159" s="227" t="s">
        <v>19</v>
      </c>
      <c r="F159" s="228" t="s">
        <v>966</v>
      </c>
      <c r="G159" s="225"/>
      <c r="H159" s="229">
        <v>22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222</v>
      </c>
      <c r="AU159" s="235" t="s">
        <v>120</v>
      </c>
      <c r="AV159" s="13" t="s">
        <v>120</v>
      </c>
      <c r="AW159" s="13" t="s">
        <v>37</v>
      </c>
      <c r="AX159" s="13" t="s">
        <v>84</v>
      </c>
      <c r="AY159" s="235" t="s">
        <v>203</v>
      </c>
    </row>
    <row r="160" s="2" customFormat="1" ht="37.8" customHeight="1">
      <c r="A160" s="39"/>
      <c r="B160" s="40"/>
      <c r="C160" s="206" t="s">
        <v>304</v>
      </c>
      <c r="D160" s="206" t="s">
        <v>205</v>
      </c>
      <c r="E160" s="207" t="s">
        <v>967</v>
      </c>
      <c r="F160" s="208" t="s">
        <v>968</v>
      </c>
      <c r="G160" s="209" t="s">
        <v>219</v>
      </c>
      <c r="H160" s="210">
        <v>2.3370000000000002</v>
      </c>
      <c r="I160" s="211"/>
      <c r="J160" s="212">
        <f>ROUND(I160*H160,2)</f>
        <v>0</v>
      </c>
      <c r="K160" s="208" t="s">
        <v>208</v>
      </c>
      <c r="L160" s="45"/>
      <c r="M160" s="213" t="s">
        <v>19</v>
      </c>
      <c r="N160" s="214" t="s">
        <v>48</v>
      </c>
      <c r="O160" s="85"/>
      <c r="P160" s="215">
        <f>O160*H160</f>
        <v>0</v>
      </c>
      <c r="Q160" s="215">
        <v>2.5018699999999998</v>
      </c>
      <c r="R160" s="215">
        <f>Q160*H160</f>
        <v>5.8468701899999997</v>
      </c>
      <c r="S160" s="215">
        <v>0</v>
      </c>
      <c r="T160" s="21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7" t="s">
        <v>209</v>
      </c>
      <c r="AT160" s="217" t="s">
        <v>205</v>
      </c>
      <c r="AU160" s="217" t="s">
        <v>120</v>
      </c>
      <c r="AY160" s="18" t="s">
        <v>203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8" t="s">
        <v>120</v>
      </c>
      <c r="BK160" s="218">
        <f>ROUND(I160*H160,2)</f>
        <v>0</v>
      </c>
      <c r="BL160" s="18" t="s">
        <v>209</v>
      </c>
      <c r="BM160" s="217" t="s">
        <v>969</v>
      </c>
    </row>
    <row r="161" s="2" customFormat="1">
      <c r="A161" s="39"/>
      <c r="B161" s="40"/>
      <c r="C161" s="41"/>
      <c r="D161" s="219" t="s">
        <v>211</v>
      </c>
      <c r="E161" s="41"/>
      <c r="F161" s="220" t="s">
        <v>970</v>
      </c>
      <c r="G161" s="41"/>
      <c r="H161" s="41"/>
      <c r="I161" s="221"/>
      <c r="J161" s="41"/>
      <c r="K161" s="41"/>
      <c r="L161" s="45"/>
      <c r="M161" s="222"/>
      <c r="N161" s="223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211</v>
      </c>
      <c r="AU161" s="18" t="s">
        <v>120</v>
      </c>
    </row>
    <row r="162" s="13" customFormat="1">
      <c r="A162" s="13"/>
      <c r="B162" s="224"/>
      <c r="C162" s="225"/>
      <c r="D162" s="226" t="s">
        <v>222</v>
      </c>
      <c r="E162" s="227" t="s">
        <v>19</v>
      </c>
      <c r="F162" s="228" t="s">
        <v>971</v>
      </c>
      <c r="G162" s="225"/>
      <c r="H162" s="229">
        <v>2.3370000000000002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222</v>
      </c>
      <c r="AU162" s="235" t="s">
        <v>120</v>
      </c>
      <c r="AV162" s="13" t="s">
        <v>120</v>
      </c>
      <c r="AW162" s="13" t="s">
        <v>37</v>
      </c>
      <c r="AX162" s="13" t="s">
        <v>84</v>
      </c>
      <c r="AY162" s="235" t="s">
        <v>203</v>
      </c>
    </row>
    <row r="163" s="2" customFormat="1" ht="37.8" customHeight="1">
      <c r="A163" s="39"/>
      <c r="B163" s="40"/>
      <c r="C163" s="206" t="s">
        <v>319</v>
      </c>
      <c r="D163" s="206" t="s">
        <v>205</v>
      </c>
      <c r="E163" s="207" t="s">
        <v>972</v>
      </c>
      <c r="F163" s="208" t="s">
        <v>973</v>
      </c>
      <c r="G163" s="209" t="s">
        <v>118</v>
      </c>
      <c r="H163" s="210">
        <v>19.285</v>
      </c>
      <c r="I163" s="211"/>
      <c r="J163" s="212">
        <f>ROUND(I163*H163,2)</f>
        <v>0</v>
      </c>
      <c r="K163" s="208" t="s">
        <v>208</v>
      </c>
      <c r="L163" s="45"/>
      <c r="M163" s="213" t="s">
        <v>19</v>
      </c>
      <c r="N163" s="214" t="s">
        <v>48</v>
      </c>
      <c r="O163" s="85"/>
      <c r="P163" s="215">
        <f>O163*H163</f>
        <v>0</v>
      </c>
      <c r="Q163" s="215">
        <v>0.0021299999999999999</v>
      </c>
      <c r="R163" s="215">
        <f>Q163*H163</f>
        <v>0.041077049999999997</v>
      </c>
      <c r="S163" s="215">
        <v>0</v>
      </c>
      <c r="T163" s="21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7" t="s">
        <v>209</v>
      </c>
      <c r="AT163" s="217" t="s">
        <v>205</v>
      </c>
      <c r="AU163" s="217" t="s">
        <v>120</v>
      </c>
      <c r="AY163" s="18" t="s">
        <v>203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120</v>
      </c>
      <c r="BK163" s="218">
        <f>ROUND(I163*H163,2)</f>
        <v>0</v>
      </c>
      <c r="BL163" s="18" t="s">
        <v>209</v>
      </c>
      <c r="BM163" s="217" t="s">
        <v>974</v>
      </c>
    </row>
    <row r="164" s="2" customFormat="1">
      <c r="A164" s="39"/>
      <c r="B164" s="40"/>
      <c r="C164" s="41"/>
      <c r="D164" s="219" t="s">
        <v>211</v>
      </c>
      <c r="E164" s="41"/>
      <c r="F164" s="220" t="s">
        <v>975</v>
      </c>
      <c r="G164" s="41"/>
      <c r="H164" s="41"/>
      <c r="I164" s="221"/>
      <c r="J164" s="41"/>
      <c r="K164" s="41"/>
      <c r="L164" s="45"/>
      <c r="M164" s="222"/>
      <c r="N164" s="223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211</v>
      </c>
      <c r="AU164" s="18" t="s">
        <v>120</v>
      </c>
    </row>
    <row r="165" s="13" customFormat="1">
      <c r="A165" s="13"/>
      <c r="B165" s="224"/>
      <c r="C165" s="225"/>
      <c r="D165" s="226" t="s">
        <v>222</v>
      </c>
      <c r="E165" s="227" t="s">
        <v>19</v>
      </c>
      <c r="F165" s="228" t="s">
        <v>976</v>
      </c>
      <c r="G165" s="225"/>
      <c r="H165" s="229">
        <v>19.285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222</v>
      </c>
      <c r="AU165" s="235" t="s">
        <v>120</v>
      </c>
      <c r="AV165" s="13" t="s">
        <v>120</v>
      </c>
      <c r="AW165" s="13" t="s">
        <v>37</v>
      </c>
      <c r="AX165" s="13" t="s">
        <v>84</v>
      </c>
      <c r="AY165" s="235" t="s">
        <v>203</v>
      </c>
    </row>
    <row r="166" s="2" customFormat="1" ht="44.25" customHeight="1">
      <c r="A166" s="39"/>
      <c r="B166" s="40"/>
      <c r="C166" s="206" t="s">
        <v>159</v>
      </c>
      <c r="D166" s="206" t="s">
        <v>205</v>
      </c>
      <c r="E166" s="207" t="s">
        <v>977</v>
      </c>
      <c r="F166" s="208" t="s">
        <v>978</v>
      </c>
      <c r="G166" s="209" t="s">
        <v>118</v>
      </c>
      <c r="H166" s="210">
        <v>19.285</v>
      </c>
      <c r="I166" s="211"/>
      <c r="J166" s="212">
        <f>ROUND(I166*H166,2)</f>
        <v>0</v>
      </c>
      <c r="K166" s="208" t="s">
        <v>208</v>
      </c>
      <c r="L166" s="45"/>
      <c r="M166" s="213" t="s">
        <v>19</v>
      </c>
      <c r="N166" s="214" t="s">
        <v>48</v>
      </c>
      <c r="O166" s="85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7" t="s">
        <v>209</v>
      </c>
      <c r="AT166" s="217" t="s">
        <v>205</v>
      </c>
      <c r="AU166" s="217" t="s">
        <v>120</v>
      </c>
      <c r="AY166" s="18" t="s">
        <v>203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8" t="s">
        <v>120</v>
      </c>
      <c r="BK166" s="218">
        <f>ROUND(I166*H166,2)</f>
        <v>0</v>
      </c>
      <c r="BL166" s="18" t="s">
        <v>209</v>
      </c>
      <c r="BM166" s="217" t="s">
        <v>979</v>
      </c>
    </row>
    <row r="167" s="2" customFormat="1">
      <c r="A167" s="39"/>
      <c r="B167" s="40"/>
      <c r="C167" s="41"/>
      <c r="D167" s="219" t="s">
        <v>211</v>
      </c>
      <c r="E167" s="41"/>
      <c r="F167" s="220" t="s">
        <v>980</v>
      </c>
      <c r="G167" s="41"/>
      <c r="H167" s="41"/>
      <c r="I167" s="221"/>
      <c r="J167" s="41"/>
      <c r="K167" s="41"/>
      <c r="L167" s="45"/>
      <c r="M167" s="222"/>
      <c r="N167" s="223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211</v>
      </c>
      <c r="AU167" s="18" t="s">
        <v>120</v>
      </c>
    </row>
    <row r="168" s="2" customFormat="1" ht="44.25" customHeight="1">
      <c r="A168" s="39"/>
      <c r="B168" s="40"/>
      <c r="C168" s="206" t="s">
        <v>332</v>
      </c>
      <c r="D168" s="206" t="s">
        <v>205</v>
      </c>
      <c r="E168" s="207" t="s">
        <v>981</v>
      </c>
      <c r="F168" s="208" t="s">
        <v>982</v>
      </c>
      <c r="G168" s="209" t="s">
        <v>443</v>
      </c>
      <c r="H168" s="210">
        <v>0.42099999999999999</v>
      </c>
      <c r="I168" s="211"/>
      <c r="J168" s="212">
        <f>ROUND(I168*H168,2)</f>
        <v>0</v>
      </c>
      <c r="K168" s="208" t="s">
        <v>208</v>
      </c>
      <c r="L168" s="45"/>
      <c r="M168" s="213" t="s">
        <v>19</v>
      </c>
      <c r="N168" s="214" t="s">
        <v>48</v>
      </c>
      <c r="O168" s="85"/>
      <c r="P168" s="215">
        <f>O168*H168</f>
        <v>0</v>
      </c>
      <c r="Q168" s="215">
        <v>1.05237</v>
      </c>
      <c r="R168" s="215">
        <f>Q168*H168</f>
        <v>0.44304777000000001</v>
      </c>
      <c r="S168" s="215">
        <v>0</v>
      </c>
      <c r="T168" s="21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7" t="s">
        <v>209</v>
      </c>
      <c r="AT168" s="217" t="s">
        <v>205</v>
      </c>
      <c r="AU168" s="217" t="s">
        <v>120</v>
      </c>
      <c r="AY168" s="18" t="s">
        <v>203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8" t="s">
        <v>120</v>
      </c>
      <c r="BK168" s="218">
        <f>ROUND(I168*H168,2)</f>
        <v>0</v>
      </c>
      <c r="BL168" s="18" t="s">
        <v>209</v>
      </c>
      <c r="BM168" s="217" t="s">
        <v>983</v>
      </c>
    </row>
    <row r="169" s="2" customFormat="1">
      <c r="A169" s="39"/>
      <c r="B169" s="40"/>
      <c r="C169" s="41"/>
      <c r="D169" s="219" t="s">
        <v>211</v>
      </c>
      <c r="E169" s="41"/>
      <c r="F169" s="220" t="s">
        <v>984</v>
      </c>
      <c r="G169" s="41"/>
      <c r="H169" s="41"/>
      <c r="I169" s="221"/>
      <c r="J169" s="41"/>
      <c r="K169" s="41"/>
      <c r="L169" s="45"/>
      <c r="M169" s="222"/>
      <c r="N169" s="223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211</v>
      </c>
      <c r="AU169" s="18" t="s">
        <v>120</v>
      </c>
    </row>
    <row r="170" s="13" customFormat="1">
      <c r="A170" s="13"/>
      <c r="B170" s="224"/>
      <c r="C170" s="225"/>
      <c r="D170" s="226" t="s">
        <v>222</v>
      </c>
      <c r="E170" s="227" t="s">
        <v>19</v>
      </c>
      <c r="F170" s="228" t="s">
        <v>985</v>
      </c>
      <c r="G170" s="225"/>
      <c r="H170" s="229">
        <v>0.42099999999999999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222</v>
      </c>
      <c r="AU170" s="235" t="s">
        <v>120</v>
      </c>
      <c r="AV170" s="13" t="s">
        <v>120</v>
      </c>
      <c r="AW170" s="13" t="s">
        <v>37</v>
      </c>
      <c r="AX170" s="13" t="s">
        <v>84</v>
      </c>
      <c r="AY170" s="235" t="s">
        <v>203</v>
      </c>
    </row>
    <row r="171" s="2" customFormat="1" ht="37.8" customHeight="1">
      <c r="A171" s="39"/>
      <c r="B171" s="40"/>
      <c r="C171" s="206" t="s">
        <v>7</v>
      </c>
      <c r="D171" s="206" t="s">
        <v>205</v>
      </c>
      <c r="E171" s="207" t="s">
        <v>986</v>
      </c>
      <c r="F171" s="208" t="s">
        <v>987</v>
      </c>
      <c r="G171" s="209" t="s">
        <v>118</v>
      </c>
      <c r="H171" s="210">
        <v>13.44</v>
      </c>
      <c r="I171" s="211"/>
      <c r="J171" s="212">
        <f>ROUND(I171*H171,2)</f>
        <v>0</v>
      </c>
      <c r="K171" s="208" t="s">
        <v>208</v>
      </c>
      <c r="L171" s="45"/>
      <c r="M171" s="213" t="s">
        <v>19</v>
      </c>
      <c r="N171" s="214" t="s">
        <v>48</v>
      </c>
      <c r="O171" s="85"/>
      <c r="P171" s="215">
        <f>O171*H171</f>
        <v>0</v>
      </c>
      <c r="Q171" s="215">
        <v>0.27128000000000002</v>
      </c>
      <c r="R171" s="215">
        <f>Q171*H171</f>
        <v>3.6460032</v>
      </c>
      <c r="S171" s="215">
        <v>0</v>
      </c>
      <c r="T171" s="21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7" t="s">
        <v>209</v>
      </c>
      <c r="AT171" s="217" t="s">
        <v>205</v>
      </c>
      <c r="AU171" s="217" t="s">
        <v>120</v>
      </c>
      <c r="AY171" s="18" t="s">
        <v>203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8" t="s">
        <v>120</v>
      </c>
      <c r="BK171" s="218">
        <f>ROUND(I171*H171,2)</f>
        <v>0</v>
      </c>
      <c r="BL171" s="18" t="s">
        <v>209</v>
      </c>
      <c r="BM171" s="217" t="s">
        <v>988</v>
      </c>
    </row>
    <row r="172" s="2" customFormat="1">
      <c r="A172" s="39"/>
      <c r="B172" s="40"/>
      <c r="C172" s="41"/>
      <c r="D172" s="219" t="s">
        <v>211</v>
      </c>
      <c r="E172" s="41"/>
      <c r="F172" s="220" t="s">
        <v>989</v>
      </c>
      <c r="G172" s="41"/>
      <c r="H172" s="41"/>
      <c r="I172" s="221"/>
      <c r="J172" s="41"/>
      <c r="K172" s="41"/>
      <c r="L172" s="45"/>
      <c r="M172" s="222"/>
      <c r="N172" s="223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211</v>
      </c>
      <c r="AU172" s="18" t="s">
        <v>120</v>
      </c>
    </row>
    <row r="173" s="13" customFormat="1">
      <c r="A173" s="13"/>
      <c r="B173" s="224"/>
      <c r="C173" s="225"/>
      <c r="D173" s="226" t="s">
        <v>222</v>
      </c>
      <c r="E173" s="227" t="s">
        <v>19</v>
      </c>
      <c r="F173" s="228" t="s">
        <v>990</v>
      </c>
      <c r="G173" s="225"/>
      <c r="H173" s="229">
        <v>3.1200000000000001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222</v>
      </c>
      <c r="AU173" s="235" t="s">
        <v>120</v>
      </c>
      <c r="AV173" s="13" t="s">
        <v>120</v>
      </c>
      <c r="AW173" s="13" t="s">
        <v>37</v>
      </c>
      <c r="AX173" s="13" t="s">
        <v>76</v>
      </c>
      <c r="AY173" s="235" t="s">
        <v>203</v>
      </c>
    </row>
    <row r="174" s="13" customFormat="1">
      <c r="A174" s="13"/>
      <c r="B174" s="224"/>
      <c r="C174" s="225"/>
      <c r="D174" s="226" t="s">
        <v>222</v>
      </c>
      <c r="E174" s="227" t="s">
        <v>19</v>
      </c>
      <c r="F174" s="228" t="s">
        <v>991</v>
      </c>
      <c r="G174" s="225"/>
      <c r="H174" s="229">
        <v>1.3200000000000001</v>
      </c>
      <c r="I174" s="230"/>
      <c r="J174" s="225"/>
      <c r="K174" s="225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222</v>
      </c>
      <c r="AU174" s="235" t="s">
        <v>120</v>
      </c>
      <c r="AV174" s="13" t="s">
        <v>120</v>
      </c>
      <c r="AW174" s="13" t="s">
        <v>37</v>
      </c>
      <c r="AX174" s="13" t="s">
        <v>76</v>
      </c>
      <c r="AY174" s="235" t="s">
        <v>203</v>
      </c>
    </row>
    <row r="175" s="13" customFormat="1">
      <c r="A175" s="13"/>
      <c r="B175" s="224"/>
      <c r="C175" s="225"/>
      <c r="D175" s="226" t="s">
        <v>222</v>
      </c>
      <c r="E175" s="227" t="s">
        <v>19</v>
      </c>
      <c r="F175" s="228" t="s">
        <v>992</v>
      </c>
      <c r="G175" s="225"/>
      <c r="H175" s="229">
        <v>2.6400000000000001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222</v>
      </c>
      <c r="AU175" s="235" t="s">
        <v>120</v>
      </c>
      <c r="AV175" s="13" t="s">
        <v>120</v>
      </c>
      <c r="AW175" s="13" t="s">
        <v>37</v>
      </c>
      <c r="AX175" s="13" t="s">
        <v>76</v>
      </c>
      <c r="AY175" s="235" t="s">
        <v>203</v>
      </c>
    </row>
    <row r="176" s="15" customFormat="1">
      <c r="A176" s="15"/>
      <c r="B176" s="247"/>
      <c r="C176" s="248"/>
      <c r="D176" s="226" t="s">
        <v>222</v>
      </c>
      <c r="E176" s="249" t="s">
        <v>19</v>
      </c>
      <c r="F176" s="250" t="s">
        <v>290</v>
      </c>
      <c r="G176" s="248"/>
      <c r="H176" s="251">
        <v>7.0800000000000001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7" t="s">
        <v>222</v>
      </c>
      <c r="AU176" s="257" t="s">
        <v>120</v>
      </c>
      <c r="AV176" s="15" t="s">
        <v>160</v>
      </c>
      <c r="AW176" s="15" t="s">
        <v>37</v>
      </c>
      <c r="AX176" s="15" t="s">
        <v>76</v>
      </c>
      <c r="AY176" s="257" t="s">
        <v>203</v>
      </c>
    </row>
    <row r="177" s="13" customFormat="1">
      <c r="A177" s="13"/>
      <c r="B177" s="224"/>
      <c r="C177" s="225"/>
      <c r="D177" s="226" t="s">
        <v>222</v>
      </c>
      <c r="E177" s="227" t="s">
        <v>19</v>
      </c>
      <c r="F177" s="228" t="s">
        <v>993</v>
      </c>
      <c r="G177" s="225"/>
      <c r="H177" s="229">
        <v>3.1200000000000001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222</v>
      </c>
      <c r="AU177" s="235" t="s">
        <v>120</v>
      </c>
      <c r="AV177" s="13" t="s">
        <v>120</v>
      </c>
      <c r="AW177" s="13" t="s">
        <v>37</v>
      </c>
      <c r="AX177" s="13" t="s">
        <v>76</v>
      </c>
      <c r="AY177" s="235" t="s">
        <v>203</v>
      </c>
    </row>
    <row r="178" s="13" customFormat="1">
      <c r="A178" s="13"/>
      <c r="B178" s="224"/>
      <c r="C178" s="225"/>
      <c r="D178" s="226" t="s">
        <v>222</v>
      </c>
      <c r="E178" s="227" t="s">
        <v>19</v>
      </c>
      <c r="F178" s="228" t="s">
        <v>994</v>
      </c>
      <c r="G178" s="225"/>
      <c r="H178" s="229">
        <v>0.59999999999999998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222</v>
      </c>
      <c r="AU178" s="235" t="s">
        <v>120</v>
      </c>
      <c r="AV178" s="13" t="s">
        <v>120</v>
      </c>
      <c r="AW178" s="13" t="s">
        <v>37</v>
      </c>
      <c r="AX178" s="13" t="s">
        <v>76</v>
      </c>
      <c r="AY178" s="235" t="s">
        <v>203</v>
      </c>
    </row>
    <row r="179" s="13" customFormat="1">
      <c r="A179" s="13"/>
      <c r="B179" s="224"/>
      <c r="C179" s="225"/>
      <c r="D179" s="226" t="s">
        <v>222</v>
      </c>
      <c r="E179" s="227" t="s">
        <v>19</v>
      </c>
      <c r="F179" s="228" t="s">
        <v>995</v>
      </c>
      <c r="G179" s="225"/>
      <c r="H179" s="229">
        <v>2.6400000000000001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222</v>
      </c>
      <c r="AU179" s="235" t="s">
        <v>120</v>
      </c>
      <c r="AV179" s="13" t="s">
        <v>120</v>
      </c>
      <c r="AW179" s="13" t="s">
        <v>37</v>
      </c>
      <c r="AX179" s="13" t="s">
        <v>76</v>
      </c>
      <c r="AY179" s="235" t="s">
        <v>203</v>
      </c>
    </row>
    <row r="180" s="14" customFormat="1">
      <c r="A180" s="14"/>
      <c r="B180" s="236"/>
      <c r="C180" s="237"/>
      <c r="D180" s="226" t="s">
        <v>222</v>
      </c>
      <c r="E180" s="238" t="s">
        <v>19</v>
      </c>
      <c r="F180" s="239" t="s">
        <v>225</v>
      </c>
      <c r="G180" s="237"/>
      <c r="H180" s="240">
        <v>13.44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222</v>
      </c>
      <c r="AU180" s="246" t="s">
        <v>120</v>
      </c>
      <c r="AV180" s="14" t="s">
        <v>209</v>
      </c>
      <c r="AW180" s="14" t="s">
        <v>37</v>
      </c>
      <c r="AX180" s="14" t="s">
        <v>84</v>
      </c>
      <c r="AY180" s="246" t="s">
        <v>203</v>
      </c>
    </row>
    <row r="181" s="2" customFormat="1" ht="37.8" customHeight="1">
      <c r="A181" s="39"/>
      <c r="B181" s="40"/>
      <c r="C181" s="206" t="s">
        <v>354</v>
      </c>
      <c r="D181" s="206" t="s">
        <v>205</v>
      </c>
      <c r="E181" s="207" t="s">
        <v>996</v>
      </c>
      <c r="F181" s="208" t="s">
        <v>997</v>
      </c>
      <c r="G181" s="209" t="s">
        <v>118</v>
      </c>
      <c r="H181" s="210">
        <v>7.1890000000000001</v>
      </c>
      <c r="I181" s="211"/>
      <c r="J181" s="212">
        <f>ROUND(I181*H181,2)</f>
        <v>0</v>
      </c>
      <c r="K181" s="208" t="s">
        <v>208</v>
      </c>
      <c r="L181" s="45"/>
      <c r="M181" s="213" t="s">
        <v>19</v>
      </c>
      <c r="N181" s="214" t="s">
        <v>48</v>
      </c>
      <c r="O181" s="85"/>
      <c r="P181" s="215">
        <f>O181*H181</f>
        <v>0</v>
      </c>
      <c r="Q181" s="215">
        <v>0.069980000000000001</v>
      </c>
      <c r="R181" s="215">
        <f>Q181*H181</f>
        <v>0.50308622000000003</v>
      </c>
      <c r="S181" s="215">
        <v>0</v>
      </c>
      <c r="T181" s="21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7" t="s">
        <v>209</v>
      </c>
      <c r="AT181" s="217" t="s">
        <v>205</v>
      </c>
      <c r="AU181" s="217" t="s">
        <v>120</v>
      </c>
      <c r="AY181" s="18" t="s">
        <v>203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8" t="s">
        <v>120</v>
      </c>
      <c r="BK181" s="218">
        <f>ROUND(I181*H181,2)</f>
        <v>0</v>
      </c>
      <c r="BL181" s="18" t="s">
        <v>209</v>
      </c>
      <c r="BM181" s="217" t="s">
        <v>998</v>
      </c>
    </row>
    <row r="182" s="2" customFormat="1">
      <c r="A182" s="39"/>
      <c r="B182" s="40"/>
      <c r="C182" s="41"/>
      <c r="D182" s="219" t="s">
        <v>211</v>
      </c>
      <c r="E182" s="41"/>
      <c r="F182" s="220" t="s">
        <v>999</v>
      </c>
      <c r="G182" s="41"/>
      <c r="H182" s="41"/>
      <c r="I182" s="221"/>
      <c r="J182" s="41"/>
      <c r="K182" s="41"/>
      <c r="L182" s="45"/>
      <c r="M182" s="222"/>
      <c r="N182" s="223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211</v>
      </c>
      <c r="AU182" s="18" t="s">
        <v>120</v>
      </c>
    </row>
    <row r="183" s="13" customFormat="1">
      <c r="A183" s="13"/>
      <c r="B183" s="224"/>
      <c r="C183" s="225"/>
      <c r="D183" s="226" t="s">
        <v>222</v>
      </c>
      <c r="E183" s="227" t="s">
        <v>19</v>
      </c>
      <c r="F183" s="228" t="s">
        <v>1000</v>
      </c>
      <c r="G183" s="225"/>
      <c r="H183" s="229">
        <v>8.7889999999999997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222</v>
      </c>
      <c r="AU183" s="235" t="s">
        <v>120</v>
      </c>
      <c r="AV183" s="13" t="s">
        <v>120</v>
      </c>
      <c r="AW183" s="13" t="s">
        <v>37</v>
      </c>
      <c r="AX183" s="13" t="s">
        <v>76</v>
      </c>
      <c r="AY183" s="235" t="s">
        <v>203</v>
      </c>
    </row>
    <row r="184" s="13" customFormat="1">
      <c r="A184" s="13"/>
      <c r="B184" s="224"/>
      <c r="C184" s="225"/>
      <c r="D184" s="226" t="s">
        <v>222</v>
      </c>
      <c r="E184" s="227" t="s">
        <v>19</v>
      </c>
      <c r="F184" s="228" t="s">
        <v>1001</v>
      </c>
      <c r="G184" s="225"/>
      <c r="H184" s="229">
        <v>-1.6000000000000001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222</v>
      </c>
      <c r="AU184" s="235" t="s">
        <v>120</v>
      </c>
      <c r="AV184" s="13" t="s">
        <v>120</v>
      </c>
      <c r="AW184" s="13" t="s">
        <v>37</v>
      </c>
      <c r="AX184" s="13" t="s">
        <v>76</v>
      </c>
      <c r="AY184" s="235" t="s">
        <v>203</v>
      </c>
    </row>
    <row r="185" s="14" customFormat="1">
      <c r="A185" s="14"/>
      <c r="B185" s="236"/>
      <c r="C185" s="237"/>
      <c r="D185" s="226" t="s">
        <v>222</v>
      </c>
      <c r="E185" s="238" t="s">
        <v>19</v>
      </c>
      <c r="F185" s="239" t="s">
        <v>225</v>
      </c>
      <c r="G185" s="237"/>
      <c r="H185" s="240">
        <v>7.1890000000000001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6" t="s">
        <v>222</v>
      </c>
      <c r="AU185" s="246" t="s">
        <v>120</v>
      </c>
      <c r="AV185" s="14" t="s">
        <v>209</v>
      </c>
      <c r="AW185" s="14" t="s">
        <v>37</v>
      </c>
      <c r="AX185" s="14" t="s">
        <v>84</v>
      </c>
      <c r="AY185" s="246" t="s">
        <v>203</v>
      </c>
    </row>
    <row r="186" s="2" customFormat="1" ht="37.8" customHeight="1">
      <c r="A186" s="39"/>
      <c r="B186" s="40"/>
      <c r="C186" s="206" t="s">
        <v>361</v>
      </c>
      <c r="D186" s="206" t="s">
        <v>205</v>
      </c>
      <c r="E186" s="207" t="s">
        <v>1002</v>
      </c>
      <c r="F186" s="208" t="s">
        <v>1003</v>
      </c>
      <c r="G186" s="209" t="s">
        <v>118</v>
      </c>
      <c r="H186" s="210">
        <v>30.149999999999999</v>
      </c>
      <c r="I186" s="211"/>
      <c r="J186" s="212">
        <f>ROUND(I186*H186,2)</f>
        <v>0</v>
      </c>
      <c r="K186" s="208" t="s">
        <v>208</v>
      </c>
      <c r="L186" s="45"/>
      <c r="M186" s="213" t="s">
        <v>19</v>
      </c>
      <c r="N186" s="214" t="s">
        <v>48</v>
      </c>
      <c r="O186" s="85"/>
      <c r="P186" s="215">
        <f>O186*H186</f>
        <v>0</v>
      </c>
      <c r="Q186" s="215">
        <v>0.083409999999999998</v>
      </c>
      <c r="R186" s="215">
        <f>Q186*H186</f>
        <v>2.5148115</v>
      </c>
      <c r="S186" s="215">
        <v>0</v>
      </c>
      <c r="T186" s="21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7" t="s">
        <v>209</v>
      </c>
      <c r="AT186" s="217" t="s">
        <v>205</v>
      </c>
      <c r="AU186" s="217" t="s">
        <v>120</v>
      </c>
      <c r="AY186" s="18" t="s">
        <v>203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8" t="s">
        <v>120</v>
      </c>
      <c r="BK186" s="218">
        <f>ROUND(I186*H186,2)</f>
        <v>0</v>
      </c>
      <c r="BL186" s="18" t="s">
        <v>209</v>
      </c>
      <c r="BM186" s="217" t="s">
        <v>1004</v>
      </c>
    </row>
    <row r="187" s="2" customFormat="1">
      <c r="A187" s="39"/>
      <c r="B187" s="40"/>
      <c r="C187" s="41"/>
      <c r="D187" s="219" t="s">
        <v>211</v>
      </c>
      <c r="E187" s="41"/>
      <c r="F187" s="220" t="s">
        <v>1005</v>
      </c>
      <c r="G187" s="41"/>
      <c r="H187" s="41"/>
      <c r="I187" s="221"/>
      <c r="J187" s="41"/>
      <c r="K187" s="41"/>
      <c r="L187" s="45"/>
      <c r="M187" s="222"/>
      <c r="N187" s="223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211</v>
      </c>
      <c r="AU187" s="18" t="s">
        <v>120</v>
      </c>
    </row>
    <row r="188" s="13" customFormat="1">
      <c r="A188" s="13"/>
      <c r="B188" s="224"/>
      <c r="C188" s="225"/>
      <c r="D188" s="226" t="s">
        <v>222</v>
      </c>
      <c r="E188" s="227" t="s">
        <v>19</v>
      </c>
      <c r="F188" s="228" t="s">
        <v>1006</v>
      </c>
      <c r="G188" s="225"/>
      <c r="H188" s="229">
        <v>30.149999999999999</v>
      </c>
      <c r="I188" s="230"/>
      <c r="J188" s="225"/>
      <c r="K188" s="225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222</v>
      </c>
      <c r="AU188" s="235" t="s">
        <v>120</v>
      </c>
      <c r="AV188" s="13" t="s">
        <v>120</v>
      </c>
      <c r="AW188" s="13" t="s">
        <v>37</v>
      </c>
      <c r="AX188" s="13" t="s">
        <v>84</v>
      </c>
      <c r="AY188" s="235" t="s">
        <v>203</v>
      </c>
    </row>
    <row r="189" s="12" customFormat="1" ht="22.8" customHeight="1">
      <c r="A189" s="12"/>
      <c r="B189" s="190"/>
      <c r="C189" s="191"/>
      <c r="D189" s="192" t="s">
        <v>75</v>
      </c>
      <c r="E189" s="204" t="s">
        <v>236</v>
      </c>
      <c r="F189" s="204" t="s">
        <v>1007</v>
      </c>
      <c r="G189" s="191"/>
      <c r="H189" s="191"/>
      <c r="I189" s="194"/>
      <c r="J189" s="205">
        <f>BK189</f>
        <v>0</v>
      </c>
      <c r="K189" s="191"/>
      <c r="L189" s="196"/>
      <c r="M189" s="197"/>
      <c r="N189" s="198"/>
      <c r="O189" s="198"/>
      <c r="P189" s="199">
        <f>SUM(P190:P323)</f>
        <v>0</v>
      </c>
      <c r="Q189" s="198"/>
      <c r="R189" s="199">
        <f>SUM(R190:R323)</f>
        <v>57.763093240000011</v>
      </c>
      <c r="S189" s="198"/>
      <c r="T189" s="200">
        <f>SUM(T190:T323)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1" t="s">
        <v>84</v>
      </c>
      <c r="AT189" s="202" t="s">
        <v>75</v>
      </c>
      <c r="AU189" s="202" t="s">
        <v>84</v>
      </c>
      <c r="AY189" s="201" t="s">
        <v>203</v>
      </c>
      <c r="BK189" s="203">
        <f>SUM(BK190:BK323)</f>
        <v>0</v>
      </c>
    </row>
    <row r="190" s="2" customFormat="1" ht="24.15" customHeight="1">
      <c r="A190" s="39"/>
      <c r="B190" s="40"/>
      <c r="C190" s="206" t="s">
        <v>367</v>
      </c>
      <c r="D190" s="206" t="s">
        <v>205</v>
      </c>
      <c r="E190" s="207" t="s">
        <v>1008</v>
      </c>
      <c r="F190" s="208" t="s">
        <v>1009</v>
      </c>
      <c r="G190" s="209" t="s">
        <v>118</v>
      </c>
      <c r="H190" s="210">
        <v>19</v>
      </c>
      <c r="I190" s="211"/>
      <c r="J190" s="212">
        <f>ROUND(I190*H190,2)</f>
        <v>0</v>
      </c>
      <c r="K190" s="208" t="s">
        <v>208</v>
      </c>
      <c r="L190" s="45"/>
      <c r="M190" s="213" t="s">
        <v>19</v>
      </c>
      <c r="N190" s="214" t="s">
        <v>48</v>
      </c>
      <c r="O190" s="85"/>
      <c r="P190" s="215">
        <f>O190*H190</f>
        <v>0</v>
      </c>
      <c r="Q190" s="215">
        <v>0.0019300000000000001</v>
      </c>
      <c r="R190" s="215">
        <f>Q190*H190</f>
        <v>0.036670000000000001</v>
      </c>
      <c r="S190" s="215">
        <v>0</v>
      </c>
      <c r="T190" s="216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7" t="s">
        <v>209</v>
      </c>
      <c r="AT190" s="217" t="s">
        <v>205</v>
      </c>
      <c r="AU190" s="217" t="s">
        <v>120</v>
      </c>
      <c r="AY190" s="18" t="s">
        <v>203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8" t="s">
        <v>120</v>
      </c>
      <c r="BK190" s="218">
        <f>ROUND(I190*H190,2)</f>
        <v>0</v>
      </c>
      <c r="BL190" s="18" t="s">
        <v>209</v>
      </c>
      <c r="BM190" s="217" t="s">
        <v>1010</v>
      </c>
    </row>
    <row r="191" s="2" customFormat="1">
      <c r="A191" s="39"/>
      <c r="B191" s="40"/>
      <c r="C191" s="41"/>
      <c r="D191" s="219" t="s">
        <v>211</v>
      </c>
      <c r="E191" s="41"/>
      <c r="F191" s="220" t="s">
        <v>1011</v>
      </c>
      <c r="G191" s="41"/>
      <c r="H191" s="41"/>
      <c r="I191" s="221"/>
      <c r="J191" s="41"/>
      <c r="K191" s="41"/>
      <c r="L191" s="45"/>
      <c r="M191" s="222"/>
      <c r="N191" s="223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211</v>
      </c>
      <c r="AU191" s="18" t="s">
        <v>120</v>
      </c>
    </row>
    <row r="192" s="13" customFormat="1">
      <c r="A192" s="13"/>
      <c r="B192" s="224"/>
      <c r="C192" s="225"/>
      <c r="D192" s="226" t="s">
        <v>222</v>
      </c>
      <c r="E192" s="227" t="s">
        <v>874</v>
      </c>
      <c r="F192" s="228" t="s">
        <v>1012</v>
      </c>
      <c r="G192" s="225"/>
      <c r="H192" s="229">
        <v>19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222</v>
      </c>
      <c r="AU192" s="235" t="s">
        <v>120</v>
      </c>
      <c r="AV192" s="13" t="s">
        <v>120</v>
      </c>
      <c r="AW192" s="13" t="s">
        <v>37</v>
      </c>
      <c r="AX192" s="13" t="s">
        <v>84</v>
      </c>
      <c r="AY192" s="235" t="s">
        <v>203</v>
      </c>
    </row>
    <row r="193" s="2" customFormat="1" ht="24.15" customHeight="1">
      <c r="A193" s="39"/>
      <c r="B193" s="40"/>
      <c r="C193" s="206" t="s">
        <v>373</v>
      </c>
      <c r="D193" s="206" t="s">
        <v>205</v>
      </c>
      <c r="E193" s="207" t="s">
        <v>1013</v>
      </c>
      <c r="F193" s="208" t="s">
        <v>1014</v>
      </c>
      <c r="G193" s="209" t="s">
        <v>118</v>
      </c>
      <c r="H193" s="210">
        <v>165.80000000000001</v>
      </c>
      <c r="I193" s="211"/>
      <c r="J193" s="212">
        <f>ROUND(I193*H193,2)</f>
        <v>0</v>
      </c>
      <c r="K193" s="208" t="s">
        <v>208</v>
      </c>
      <c r="L193" s="45"/>
      <c r="M193" s="213" t="s">
        <v>19</v>
      </c>
      <c r="N193" s="214" t="s">
        <v>48</v>
      </c>
      <c r="O193" s="85"/>
      <c r="P193" s="215">
        <f>O193*H193</f>
        <v>0</v>
      </c>
      <c r="Q193" s="215">
        <v>0.00025999999999999998</v>
      </c>
      <c r="R193" s="215">
        <f>Q193*H193</f>
        <v>0.043108</v>
      </c>
      <c r="S193" s="215">
        <v>0</v>
      </c>
      <c r="T193" s="21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7" t="s">
        <v>209</v>
      </c>
      <c r="AT193" s="217" t="s">
        <v>205</v>
      </c>
      <c r="AU193" s="217" t="s">
        <v>120</v>
      </c>
      <c r="AY193" s="18" t="s">
        <v>203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8" t="s">
        <v>120</v>
      </c>
      <c r="BK193" s="218">
        <f>ROUND(I193*H193,2)</f>
        <v>0</v>
      </c>
      <c r="BL193" s="18" t="s">
        <v>209</v>
      </c>
      <c r="BM193" s="217" t="s">
        <v>1015</v>
      </c>
    </row>
    <row r="194" s="2" customFormat="1">
      <c r="A194" s="39"/>
      <c r="B194" s="40"/>
      <c r="C194" s="41"/>
      <c r="D194" s="219" t="s">
        <v>211</v>
      </c>
      <c r="E194" s="41"/>
      <c r="F194" s="220" t="s">
        <v>1016</v>
      </c>
      <c r="G194" s="41"/>
      <c r="H194" s="41"/>
      <c r="I194" s="221"/>
      <c r="J194" s="41"/>
      <c r="K194" s="41"/>
      <c r="L194" s="45"/>
      <c r="M194" s="222"/>
      <c r="N194" s="223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211</v>
      </c>
      <c r="AU194" s="18" t="s">
        <v>120</v>
      </c>
    </row>
    <row r="195" s="13" customFormat="1">
      <c r="A195" s="13"/>
      <c r="B195" s="224"/>
      <c r="C195" s="225"/>
      <c r="D195" s="226" t="s">
        <v>222</v>
      </c>
      <c r="E195" s="227" t="s">
        <v>19</v>
      </c>
      <c r="F195" s="228" t="s">
        <v>874</v>
      </c>
      <c r="G195" s="225"/>
      <c r="H195" s="229">
        <v>19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222</v>
      </c>
      <c r="AU195" s="235" t="s">
        <v>120</v>
      </c>
      <c r="AV195" s="13" t="s">
        <v>120</v>
      </c>
      <c r="AW195" s="13" t="s">
        <v>37</v>
      </c>
      <c r="AX195" s="13" t="s">
        <v>76</v>
      </c>
      <c r="AY195" s="235" t="s">
        <v>203</v>
      </c>
    </row>
    <row r="196" s="13" customFormat="1">
      <c r="A196" s="13"/>
      <c r="B196" s="224"/>
      <c r="C196" s="225"/>
      <c r="D196" s="226" t="s">
        <v>222</v>
      </c>
      <c r="E196" s="227" t="s">
        <v>19</v>
      </c>
      <c r="F196" s="228" t="s">
        <v>1017</v>
      </c>
      <c r="G196" s="225"/>
      <c r="H196" s="229">
        <v>73.400000000000006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222</v>
      </c>
      <c r="AU196" s="235" t="s">
        <v>120</v>
      </c>
      <c r="AV196" s="13" t="s">
        <v>120</v>
      </c>
      <c r="AW196" s="13" t="s">
        <v>37</v>
      </c>
      <c r="AX196" s="13" t="s">
        <v>76</v>
      </c>
      <c r="AY196" s="235" t="s">
        <v>203</v>
      </c>
    </row>
    <row r="197" s="13" customFormat="1">
      <c r="A197" s="13"/>
      <c r="B197" s="224"/>
      <c r="C197" s="225"/>
      <c r="D197" s="226" t="s">
        <v>222</v>
      </c>
      <c r="E197" s="227" t="s">
        <v>19</v>
      </c>
      <c r="F197" s="228" t="s">
        <v>1018</v>
      </c>
      <c r="G197" s="225"/>
      <c r="H197" s="229">
        <v>73.400000000000006</v>
      </c>
      <c r="I197" s="230"/>
      <c r="J197" s="225"/>
      <c r="K197" s="225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222</v>
      </c>
      <c r="AU197" s="235" t="s">
        <v>120</v>
      </c>
      <c r="AV197" s="13" t="s">
        <v>120</v>
      </c>
      <c r="AW197" s="13" t="s">
        <v>37</v>
      </c>
      <c r="AX197" s="13" t="s">
        <v>76</v>
      </c>
      <c r="AY197" s="235" t="s">
        <v>203</v>
      </c>
    </row>
    <row r="198" s="14" customFormat="1">
      <c r="A198" s="14"/>
      <c r="B198" s="236"/>
      <c r="C198" s="237"/>
      <c r="D198" s="226" t="s">
        <v>222</v>
      </c>
      <c r="E198" s="238" t="s">
        <v>19</v>
      </c>
      <c r="F198" s="239" t="s">
        <v>225</v>
      </c>
      <c r="G198" s="237"/>
      <c r="H198" s="240">
        <v>165.80000000000001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6" t="s">
        <v>222</v>
      </c>
      <c r="AU198" s="246" t="s">
        <v>120</v>
      </c>
      <c r="AV198" s="14" t="s">
        <v>209</v>
      </c>
      <c r="AW198" s="14" t="s">
        <v>37</v>
      </c>
      <c r="AX198" s="14" t="s">
        <v>84</v>
      </c>
      <c r="AY198" s="246" t="s">
        <v>203</v>
      </c>
    </row>
    <row r="199" s="2" customFormat="1" ht="49.05" customHeight="1">
      <c r="A199" s="39"/>
      <c r="B199" s="40"/>
      <c r="C199" s="206" t="s">
        <v>382</v>
      </c>
      <c r="D199" s="206" t="s">
        <v>205</v>
      </c>
      <c r="E199" s="207" t="s">
        <v>1019</v>
      </c>
      <c r="F199" s="208" t="s">
        <v>1020</v>
      </c>
      <c r="G199" s="209" t="s">
        <v>118</v>
      </c>
      <c r="H199" s="210">
        <v>146.80000000000001</v>
      </c>
      <c r="I199" s="211"/>
      <c r="J199" s="212">
        <f>ROUND(I199*H199,2)</f>
        <v>0</v>
      </c>
      <c r="K199" s="208" t="s">
        <v>208</v>
      </c>
      <c r="L199" s="45"/>
      <c r="M199" s="213" t="s">
        <v>19</v>
      </c>
      <c r="N199" s="214" t="s">
        <v>48</v>
      </c>
      <c r="O199" s="85"/>
      <c r="P199" s="215">
        <f>O199*H199</f>
        <v>0</v>
      </c>
      <c r="Q199" s="215">
        <v>0.029100000000000001</v>
      </c>
      <c r="R199" s="215">
        <f>Q199*H199</f>
        <v>4.2718800000000003</v>
      </c>
      <c r="S199" s="215">
        <v>0</v>
      </c>
      <c r="T199" s="216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7" t="s">
        <v>209</v>
      </c>
      <c r="AT199" s="217" t="s">
        <v>205</v>
      </c>
      <c r="AU199" s="217" t="s">
        <v>120</v>
      </c>
      <c r="AY199" s="18" t="s">
        <v>203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8" t="s">
        <v>120</v>
      </c>
      <c r="BK199" s="218">
        <f>ROUND(I199*H199,2)</f>
        <v>0</v>
      </c>
      <c r="BL199" s="18" t="s">
        <v>209</v>
      </c>
      <c r="BM199" s="217" t="s">
        <v>1021</v>
      </c>
    </row>
    <row r="200" s="2" customFormat="1">
      <c r="A200" s="39"/>
      <c r="B200" s="40"/>
      <c r="C200" s="41"/>
      <c r="D200" s="219" t="s">
        <v>211</v>
      </c>
      <c r="E200" s="41"/>
      <c r="F200" s="220" t="s">
        <v>1022</v>
      </c>
      <c r="G200" s="41"/>
      <c r="H200" s="41"/>
      <c r="I200" s="221"/>
      <c r="J200" s="41"/>
      <c r="K200" s="41"/>
      <c r="L200" s="45"/>
      <c r="M200" s="222"/>
      <c r="N200" s="223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211</v>
      </c>
      <c r="AU200" s="18" t="s">
        <v>120</v>
      </c>
    </row>
    <row r="201" s="13" customFormat="1">
      <c r="A201" s="13"/>
      <c r="B201" s="224"/>
      <c r="C201" s="225"/>
      <c r="D201" s="226" t="s">
        <v>222</v>
      </c>
      <c r="E201" s="227" t="s">
        <v>19</v>
      </c>
      <c r="F201" s="228" t="s">
        <v>1017</v>
      </c>
      <c r="G201" s="225"/>
      <c r="H201" s="229">
        <v>73.400000000000006</v>
      </c>
      <c r="I201" s="230"/>
      <c r="J201" s="225"/>
      <c r="K201" s="225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222</v>
      </c>
      <c r="AU201" s="235" t="s">
        <v>120</v>
      </c>
      <c r="AV201" s="13" t="s">
        <v>120</v>
      </c>
      <c r="AW201" s="13" t="s">
        <v>37</v>
      </c>
      <c r="AX201" s="13" t="s">
        <v>76</v>
      </c>
      <c r="AY201" s="235" t="s">
        <v>203</v>
      </c>
    </row>
    <row r="202" s="13" customFormat="1">
      <c r="A202" s="13"/>
      <c r="B202" s="224"/>
      <c r="C202" s="225"/>
      <c r="D202" s="226" t="s">
        <v>222</v>
      </c>
      <c r="E202" s="227" t="s">
        <v>19</v>
      </c>
      <c r="F202" s="228" t="s">
        <v>1018</v>
      </c>
      <c r="G202" s="225"/>
      <c r="H202" s="229">
        <v>73.400000000000006</v>
      </c>
      <c r="I202" s="230"/>
      <c r="J202" s="225"/>
      <c r="K202" s="225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222</v>
      </c>
      <c r="AU202" s="235" t="s">
        <v>120</v>
      </c>
      <c r="AV202" s="13" t="s">
        <v>120</v>
      </c>
      <c r="AW202" s="13" t="s">
        <v>37</v>
      </c>
      <c r="AX202" s="13" t="s">
        <v>76</v>
      </c>
      <c r="AY202" s="235" t="s">
        <v>203</v>
      </c>
    </row>
    <row r="203" s="14" customFormat="1">
      <c r="A203" s="14"/>
      <c r="B203" s="236"/>
      <c r="C203" s="237"/>
      <c r="D203" s="226" t="s">
        <v>222</v>
      </c>
      <c r="E203" s="238" t="s">
        <v>19</v>
      </c>
      <c r="F203" s="239" t="s">
        <v>225</v>
      </c>
      <c r="G203" s="237"/>
      <c r="H203" s="240">
        <v>146.80000000000001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6" t="s">
        <v>222</v>
      </c>
      <c r="AU203" s="246" t="s">
        <v>120</v>
      </c>
      <c r="AV203" s="14" t="s">
        <v>209</v>
      </c>
      <c r="AW203" s="14" t="s">
        <v>37</v>
      </c>
      <c r="AX203" s="14" t="s">
        <v>84</v>
      </c>
      <c r="AY203" s="246" t="s">
        <v>203</v>
      </c>
    </row>
    <row r="204" s="2" customFormat="1" ht="55.5" customHeight="1">
      <c r="A204" s="39"/>
      <c r="B204" s="40"/>
      <c r="C204" s="206" t="s">
        <v>390</v>
      </c>
      <c r="D204" s="206" t="s">
        <v>205</v>
      </c>
      <c r="E204" s="207" t="s">
        <v>1023</v>
      </c>
      <c r="F204" s="208" t="s">
        <v>1024</v>
      </c>
      <c r="G204" s="209" t="s">
        <v>118</v>
      </c>
      <c r="H204" s="210">
        <v>34</v>
      </c>
      <c r="I204" s="211"/>
      <c r="J204" s="212">
        <f>ROUND(I204*H204,2)</f>
        <v>0</v>
      </c>
      <c r="K204" s="208" t="s">
        <v>208</v>
      </c>
      <c r="L204" s="45"/>
      <c r="M204" s="213" t="s">
        <v>19</v>
      </c>
      <c r="N204" s="214" t="s">
        <v>48</v>
      </c>
      <c r="O204" s="85"/>
      <c r="P204" s="215">
        <f>O204*H204</f>
        <v>0</v>
      </c>
      <c r="Q204" s="215">
        <v>0.018380000000000001</v>
      </c>
      <c r="R204" s="215">
        <f>Q204*H204</f>
        <v>0.62492000000000003</v>
      </c>
      <c r="S204" s="215">
        <v>0</v>
      </c>
      <c r="T204" s="216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7" t="s">
        <v>209</v>
      </c>
      <c r="AT204" s="217" t="s">
        <v>205</v>
      </c>
      <c r="AU204" s="217" t="s">
        <v>120</v>
      </c>
      <c r="AY204" s="18" t="s">
        <v>203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8" t="s">
        <v>120</v>
      </c>
      <c r="BK204" s="218">
        <f>ROUND(I204*H204,2)</f>
        <v>0</v>
      </c>
      <c r="BL204" s="18" t="s">
        <v>209</v>
      </c>
      <c r="BM204" s="217" t="s">
        <v>1025</v>
      </c>
    </row>
    <row r="205" s="2" customFormat="1">
      <c r="A205" s="39"/>
      <c r="B205" s="40"/>
      <c r="C205" s="41"/>
      <c r="D205" s="219" t="s">
        <v>211</v>
      </c>
      <c r="E205" s="41"/>
      <c r="F205" s="220" t="s">
        <v>1026</v>
      </c>
      <c r="G205" s="41"/>
      <c r="H205" s="41"/>
      <c r="I205" s="221"/>
      <c r="J205" s="41"/>
      <c r="K205" s="41"/>
      <c r="L205" s="45"/>
      <c r="M205" s="222"/>
      <c r="N205" s="223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211</v>
      </c>
      <c r="AU205" s="18" t="s">
        <v>120</v>
      </c>
    </row>
    <row r="206" s="13" customFormat="1">
      <c r="A206" s="13"/>
      <c r="B206" s="224"/>
      <c r="C206" s="225"/>
      <c r="D206" s="226" t="s">
        <v>222</v>
      </c>
      <c r="E206" s="227" t="s">
        <v>19</v>
      </c>
      <c r="F206" s="228" t="s">
        <v>1027</v>
      </c>
      <c r="G206" s="225"/>
      <c r="H206" s="229">
        <v>12</v>
      </c>
      <c r="I206" s="230"/>
      <c r="J206" s="225"/>
      <c r="K206" s="225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222</v>
      </c>
      <c r="AU206" s="235" t="s">
        <v>120</v>
      </c>
      <c r="AV206" s="13" t="s">
        <v>120</v>
      </c>
      <c r="AW206" s="13" t="s">
        <v>37</v>
      </c>
      <c r="AX206" s="13" t="s">
        <v>76</v>
      </c>
      <c r="AY206" s="235" t="s">
        <v>203</v>
      </c>
    </row>
    <row r="207" s="13" customFormat="1">
      <c r="A207" s="13"/>
      <c r="B207" s="224"/>
      <c r="C207" s="225"/>
      <c r="D207" s="226" t="s">
        <v>222</v>
      </c>
      <c r="E207" s="227" t="s">
        <v>19</v>
      </c>
      <c r="F207" s="228" t="s">
        <v>1028</v>
      </c>
      <c r="G207" s="225"/>
      <c r="H207" s="229">
        <v>22</v>
      </c>
      <c r="I207" s="230"/>
      <c r="J207" s="225"/>
      <c r="K207" s="225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222</v>
      </c>
      <c r="AU207" s="235" t="s">
        <v>120</v>
      </c>
      <c r="AV207" s="13" t="s">
        <v>120</v>
      </c>
      <c r="AW207" s="13" t="s">
        <v>37</v>
      </c>
      <c r="AX207" s="13" t="s">
        <v>76</v>
      </c>
      <c r="AY207" s="235" t="s">
        <v>203</v>
      </c>
    </row>
    <row r="208" s="14" customFormat="1">
      <c r="A208" s="14"/>
      <c r="B208" s="236"/>
      <c r="C208" s="237"/>
      <c r="D208" s="226" t="s">
        <v>222</v>
      </c>
      <c r="E208" s="238" t="s">
        <v>19</v>
      </c>
      <c r="F208" s="239" t="s">
        <v>225</v>
      </c>
      <c r="G208" s="237"/>
      <c r="H208" s="240">
        <v>34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6" t="s">
        <v>222</v>
      </c>
      <c r="AU208" s="246" t="s">
        <v>120</v>
      </c>
      <c r="AV208" s="14" t="s">
        <v>209</v>
      </c>
      <c r="AW208" s="14" t="s">
        <v>37</v>
      </c>
      <c r="AX208" s="14" t="s">
        <v>84</v>
      </c>
      <c r="AY208" s="246" t="s">
        <v>203</v>
      </c>
    </row>
    <row r="209" s="2" customFormat="1" ht="24.15" customHeight="1">
      <c r="A209" s="39"/>
      <c r="B209" s="40"/>
      <c r="C209" s="206" t="s">
        <v>398</v>
      </c>
      <c r="D209" s="206" t="s">
        <v>205</v>
      </c>
      <c r="E209" s="207" t="s">
        <v>1029</v>
      </c>
      <c r="F209" s="208" t="s">
        <v>1030</v>
      </c>
      <c r="G209" s="209" t="s">
        <v>118</v>
      </c>
      <c r="H209" s="210">
        <v>67.670000000000002</v>
      </c>
      <c r="I209" s="211"/>
      <c r="J209" s="212">
        <f>ROUND(I209*H209,2)</f>
        <v>0</v>
      </c>
      <c r="K209" s="208" t="s">
        <v>208</v>
      </c>
      <c r="L209" s="45"/>
      <c r="M209" s="213" t="s">
        <v>19</v>
      </c>
      <c r="N209" s="214" t="s">
        <v>48</v>
      </c>
      <c r="O209" s="85"/>
      <c r="P209" s="215">
        <f>O209*H209</f>
        <v>0</v>
      </c>
      <c r="Q209" s="215">
        <v>0.0019300000000000001</v>
      </c>
      <c r="R209" s="215">
        <f>Q209*H209</f>
        <v>0.1306031</v>
      </c>
      <c r="S209" s="215">
        <v>0</v>
      </c>
      <c r="T209" s="216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7" t="s">
        <v>209</v>
      </c>
      <c r="AT209" s="217" t="s">
        <v>205</v>
      </c>
      <c r="AU209" s="217" t="s">
        <v>120</v>
      </c>
      <c r="AY209" s="18" t="s">
        <v>203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8" t="s">
        <v>120</v>
      </c>
      <c r="BK209" s="218">
        <f>ROUND(I209*H209,2)</f>
        <v>0</v>
      </c>
      <c r="BL209" s="18" t="s">
        <v>209</v>
      </c>
      <c r="BM209" s="217" t="s">
        <v>1031</v>
      </c>
    </row>
    <row r="210" s="2" customFormat="1">
      <c r="A210" s="39"/>
      <c r="B210" s="40"/>
      <c r="C210" s="41"/>
      <c r="D210" s="219" t="s">
        <v>211</v>
      </c>
      <c r="E210" s="41"/>
      <c r="F210" s="220" t="s">
        <v>1032</v>
      </c>
      <c r="G210" s="41"/>
      <c r="H210" s="41"/>
      <c r="I210" s="221"/>
      <c r="J210" s="41"/>
      <c r="K210" s="41"/>
      <c r="L210" s="45"/>
      <c r="M210" s="222"/>
      <c r="N210" s="223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211</v>
      </c>
      <c r="AU210" s="18" t="s">
        <v>120</v>
      </c>
    </row>
    <row r="211" s="13" customFormat="1">
      <c r="A211" s="13"/>
      <c r="B211" s="224"/>
      <c r="C211" s="225"/>
      <c r="D211" s="226" t="s">
        <v>222</v>
      </c>
      <c r="E211" s="227" t="s">
        <v>19</v>
      </c>
      <c r="F211" s="228" t="s">
        <v>1033</v>
      </c>
      <c r="G211" s="225"/>
      <c r="H211" s="229">
        <v>63.270000000000003</v>
      </c>
      <c r="I211" s="230"/>
      <c r="J211" s="225"/>
      <c r="K211" s="225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222</v>
      </c>
      <c r="AU211" s="235" t="s">
        <v>120</v>
      </c>
      <c r="AV211" s="13" t="s">
        <v>120</v>
      </c>
      <c r="AW211" s="13" t="s">
        <v>37</v>
      </c>
      <c r="AX211" s="13" t="s">
        <v>76</v>
      </c>
      <c r="AY211" s="235" t="s">
        <v>203</v>
      </c>
    </row>
    <row r="212" s="13" customFormat="1">
      <c r="A212" s="13"/>
      <c r="B212" s="224"/>
      <c r="C212" s="225"/>
      <c r="D212" s="226" t="s">
        <v>222</v>
      </c>
      <c r="E212" s="227" t="s">
        <v>19</v>
      </c>
      <c r="F212" s="228" t="s">
        <v>1034</v>
      </c>
      <c r="G212" s="225"/>
      <c r="H212" s="229">
        <v>6.5</v>
      </c>
      <c r="I212" s="230"/>
      <c r="J212" s="225"/>
      <c r="K212" s="225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222</v>
      </c>
      <c r="AU212" s="235" t="s">
        <v>120</v>
      </c>
      <c r="AV212" s="13" t="s">
        <v>120</v>
      </c>
      <c r="AW212" s="13" t="s">
        <v>37</v>
      </c>
      <c r="AX212" s="13" t="s">
        <v>76</v>
      </c>
      <c r="AY212" s="235" t="s">
        <v>203</v>
      </c>
    </row>
    <row r="213" s="13" customFormat="1">
      <c r="A213" s="13"/>
      <c r="B213" s="224"/>
      <c r="C213" s="225"/>
      <c r="D213" s="226" t="s">
        <v>222</v>
      </c>
      <c r="E213" s="227" t="s">
        <v>19</v>
      </c>
      <c r="F213" s="228" t="s">
        <v>1035</v>
      </c>
      <c r="G213" s="225"/>
      <c r="H213" s="229">
        <v>-2.1000000000000001</v>
      </c>
      <c r="I213" s="230"/>
      <c r="J213" s="225"/>
      <c r="K213" s="225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222</v>
      </c>
      <c r="AU213" s="235" t="s">
        <v>120</v>
      </c>
      <c r="AV213" s="13" t="s">
        <v>120</v>
      </c>
      <c r="AW213" s="13" t="s">
        <v>37</v>
      </c>
      <c r="AX213" s="13" t="s">
        <v>76</v>
      </c>
      <c r="AY213" s="235" t="s">
        <v>203</v>
      </c>
    </row>
    <row r="214" s="14" customFormat="1">
      <c r="A214" s="14"/>
      <c r="B214" s="236"/>
      <c r="C214" s="237"/>
      <c r="D214" s="226" t="s">
        <v>222</v>
      </c>
      <c r="E214" s="238" t="s">
        <v>871</v>
      </c>
      <c r="F214" s="239" t="s">
        <v>225</v>
      </c>
      <c r="G214" s="237"/>
      <c r="H214" s="240">
        <v>67.670000000000002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6" t="s">
        <v>222</v>
      </c>
      <c r="AU214" s="246" t="s">
        <v>120</v>
      </c>
      <c r="AV214" s="14" t="s">
        <v>209</v>
      </c>
      <c r="AW214" s="14" t="s">
        <v>37</v>
      </c>
      <c r="AX214" s="14" t="s">
        <v>84</v>
      </c>
      <c r="AY214" s="246" t="s">
        <v>203</v>
      </c>
    </row>
    <row r="215" s="2" customFormat="1" ht="24.15" customHeight="1">
      <c r="A215" s="39"/>
      <c r="B215" s="40"/>
      <c r="C215" s="206" t="s">
        <v>406</v>
      </c>
      <c r="D215" s="206" t="s">
        <v>205</v>
      </c>
      <c r="E215" s="207" t="s">
        <v>1036</v>
      </c>
      <c r="F215" s="208" t="s">
        <v>1037</v>
      </c>
      <c r="G215" s="209" t="s">
        <v>118</v>
      </c>
      <c r="H215" s="210">
        <v>266.334</v>
      </c>
      <c r="I215" s="211"/>
      <c r="J215" s="212">
        <f>ROUND(I215*H215,2)</f>
        <v>0</v>
      </c>
      <c r="K215" s="208" t="s">
        <v>208</v>
      </c>
      <c r="L215" s="45"/>
      <c r="M215" s="213" t="s">
        <v>19</v>
      </c>
      <c r="N215" s="214" t="s">
        <v>48</v>
      </c>
      <c r="O215" s="85"/>
      <c r="P215" s="215">
        <f>O215*H215</f>
        <v>0</v>
      </c>
      <c r="Q215" s="215">
        <v>0.00025999999999999998</v>
      </c>
      <c r="R215" s="215">
        <f>Q215*H215</f>
        <v>0.06924683999999999</v>
      </c>
      <c r="S215" s="215">
        <v>0</v>
      </c>
      <c r="T215" s="216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7" t="s">
        <v>209</v>
      </c>
      <c r="AT215" s="217" t="s">
        <v>205</v>
      </c>
      <c r="AU215" s="217" t="s">
        <v>120</v>
      </c>
      <c r="AY215" s="18" t="s">
        <v>203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8" t="s">
        <v>120</v>
      </c>
      <c r="BK215" s="218">
        <f>ROUND(I215*H215,2)</f>
        <v>0</v>
      </c>
      <c r="BL215" s="18" t="s">
        <v>209</v>
      </c>
      <c r="BM215" s="217" t="s">
        <v>1038</v>
      </c>
    </row>
    <row r="216" s="2" customFormat="1">
      <c r="A216" s="39"/>
      <c r="B216" s="40"/>
      <c r="C216" s="41"/>
      <c r="D216" s="219" t="s">
        <v>211</v>
      </c>
      <c r="E216" s="41"/>
      <c r="F216" s="220" t="s">
        <v>1039</v>
      </c>
      <c r="G216" s="41"/>
      <c r="H216" s="41"/>
      <c r="I216" s="221"/>
      <c r="J216" s="41"/>
      <c r="K216" s="41"/>
      <c r="L216" s="45"/>
      <c r="M216" s="222"/>
      <c r="N216" s="223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211</v>
      </c>
      <c r="AU216" s="18" t="s">
        <v>120</v>
      </c>
    </row>
    <row r="217" s="13" customFormat="1">
      <c r="A217" s="13"/>
      <c r="B217" s="224"/>
      <c r="C217" s="225"/>
      <c r="D217" s="226" t="s">
        <v>222</v>
      </c>
      <c r="E217" s="227" t="s">
        <v>19</v>
      </c>
      <c r="F217" s="228" t="s">
        <v>871</v>
      </c>
      <c r="G217" s="225"/>
      <c r="H217" s="229">
        <v>67.670000000000002</v>
      </c>
      <c r="I217" s="230"/>
      <c r="J217" s="225"/>
      <c r="K217" s="225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222</v>
      </c>
      <c r="AU217" s="235" t="s">
        <v>120</v>
      </c>
      <c r="AV217" s="13" t="s">
        <v>120</v>
      </c>
      <c r="AW217" s="13" t="s">
        <v>37</v>
      </c>
      <c r="AX217" s="13" t="s">
        <v>76</v>
      </c>
      <c r="AY217" s="235" t="s">
        <v>203</v>
      </c>
    </row>
    <row r="218" s="13" customFormat="1">
      <c r="A218" s="13"/>
      <c r="B218" s="224"/>
      <c r="C218" s="225"/>
      <c r="D218" s="226" t="s">
        <v>222</v>
      </c>
      <c r="E218" s="227" t="s">
        <v>19</v>
      </c>
      <c r="F218" s="228" t="s">
        <v>1040</v>
      </c>
      <c r="G218" s="225"/>
      <c r="H218" s="229">
        <v>14.231999999999999</v>
      </c>
      <c r="I218" s="230"/>
      <c r="J218" s="225"/>
      <c r="K218" s="225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222</v>
      </c>
      <c r="AU218" s="235" t="s">
        <v>120</v>
      </c>
      <c r="AV218" s="13" t="s">
        <v>120</v>
      </c>
      <c r="AW218" s="13" t="s">
        <v>37</v>
      </c>
      <c r="AX218" s="13" t="s">
        <v>76</v>
      </c>
      <c r="AY218" s="235" t="s">
        <v>203</v>
      </c>
    </row>
    <row r="219" s="13" customFormat="1">
      <c r="A219" s="13"/>
      <c r="B219" s="224"/>
      <c r="C219" s="225"/>
      <c r="D219" s="226" t="s">
        <v>222</v>
      </c>
      <c r="E219" s="227" t="s">
        <v>19</v>
      </c>
      <c r="F219" s="228" t="s">
        <v>1041</v>
      </c>
      <c r="G219" s="225"/>
      <c r="H219" s="229">
        <v>-14.4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222</v>
      </c>
      <c r="AU219" s="235" t="s">
        <v>120</v>
      </c>
      <c r="AV219" s="13" t="s">
        <v>120</v>
      </c>
      <c r="AW219" s="13" t="s">
        <v>37</v>
      </c>
      <c r="AX219" s="13" t="s">
        <v>76</v>
      </c>
      <c r="AY219" s="235" t="s">
        <v>203</v>
      </c>
    </row>
    <row r="220" s="13" customFormat="1">
      <c r="A220" s="13"/>
      <c r="B220" s="224"/>
      <c r="C220" s="225"/>
      <c r="D220" s="226" t="s">
        <v>222</v>
      </c>
      <c r="E220" s="227" t="s">
        <v>19</v>
      </c>
      <c r="F220" s="228" t="s">
        <v>1042</v>
      </c>
      <c r="G220" s="225"/>
      <c r="H220" s="229">
        <v>92.763999999999996</v>
      </c>
      <c r="I220" s="230"/>
      <c r="J220" s="225"/>
      <c r="K220" s="225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222</v>
      </c>
      <c r="AU220" s="235" t="s">
        <v>120</v>
      </c>
      <c r="AV220" s="13" t="s">
        <v>120</v>
      </c>
      <c r="AW220" s="13" t="s">
        <v>37</v>
      </c>
      <c r="AX220" s="13" t="s">
        <v>76</v>
      </c>
      <c r="AY220" s="235" t="s">
        <v>203</v>
      </c>
    </row>
    <row r="221" s="13" customFormat="1">
      <c r="A221" s="13"/>
      <c r="B221" s="224"/>
      <c r="C221" s="225"/>
      <c r="D221" s="226" t="s">
        <v>222</v>
      </c>
      <c r="E221" s="227" t="s">
        <v>19</v>
      </c>
      <c r="F221" s="228" t="s">
        <v>1041</v>
      </c>
      <c r="G221" s="225"/>
      <c r="H221" s="229">
        <v>-14.4</v>
      </c>
      <c r="I221" s="230"/>
      <c r="J221" s="225"/>
      <c r="K221" s="225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222</v>
      </c>
      <c r="AU221" s="235" t="s">
        <v>120</v>
      </c>
      <c r="AV221" s="13" t="s">
        <v>120</v>
      </c>
      <c r="AW221" s="13" t="s">
        <v>37</v>
      </c>
      <c r="AX221" s="13" t="s">
        <v>76</v>
      </c>
      <c r="AY221" s="235" t="s">
        <v>203</v>
      </c>
    </row>
    <row r="222" s="13" customFormat="1">
      <c r="A222" s="13"/>
      <c r="B222" s="224"/>
      <c r="C222" s="225"/>
      <c r="D222" s="226" t="s">
        <v>222</v>
      </c>
      <c r="E222" s="227" t="s">
        <v>19</v>
      </c>
      <c r="F222" s="228" t="s">
        <v>1043</v>
      </c>
      <c r="G222" s="225"/>
      <c r="H222" s="229">
        <v>60.060000000000002</v>
      </c>
      <c r="I222" s="230"/>
      <c r="J222" s="225"/>
      <c r="K222" s="225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222</v>
      </c>
      <c r="AU222" s="235" t="s">
        <v>120</v>
      </c>
      <c r="AV222" s="13" t="s">
        <v>120</v>
      </c>
      <c r="AW222" s="13" t="s">
        <v>37</v>
      </c>
      <c r="AX222" s="13" t="s">
        <v>76</v>
      </c>
      <c r="AY222" s="235" t="s">
        <v>203</v>
      </c>
    </row>
    <row r="223" s="13" customFormat="1">
      <c r="A223" s="13"/>
      <c r="B223" s="224"/>
      <c r="C223" s="225"/>
      <c r="D223" s="226" t="s">
        <v>222</v>
      </c>
      <c r="E223" s="227" t="s">
        <v>19</v>
      </c>
      <c r="F223" s="228" t="s">
        <v>1044</v>
      </c>
      <c r="G223" s="225"/>
      <c r="H223" s="229">
        <v>-10.92</v>
      </c>
      <c r="I223" s="230"/>
      <c r="J223" s="225"/>
      <c r="K223" s="225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222</v>
      </c>
      <c r="AU223" s="235" t="s">
        <v>120</v>
      </c>
      <c r="AV223" s="13" t="s">
        <v>120</v>
      </c>
      <c r="AW223" s="13" t="s">
        <v>37</v>
      </c>
      <c r="AX223" s="13" t="s">
        <v>76</v>
      </c>
      <c r="AY223" s="235" t="s">
        <v>203</v>
      </c>
    </row>
    <row r="224" s="13" customFormat="1">
      <c r="A224" s="13"/>
      <c r="B224" s="224"/>
      <c r="C224" s="225"/>
      <c r="D224" s="226" t="s">
        <v>222</v>
      </c>
      <c r="E224" s="227" t="s">
        <v>19</v>
      </c>
      <c r="F224" s="228" t="s">
        <v>1045</v>
      </c>
      <c r="G224" s="225"/>
      <c r="H224" s="229">
        <v>78.528000000000006</v>
      </c>
      <c r="I224" s="230"/>
      <c r="J224" s="225"/>
      <c r="K224" s="225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222</v>
      </c>
      <c r="AU224" s="235" t="s">
        <v>120</v>
      </c>
      <c r="AV224" s="13" t="s">
        <v>120</v>
      </c>
      <c r="AW224" s="13" t="s">
        <v>37</v>
      </c>
      <c r="AX224" s="13" t="s">
        <v>76</v>
      </c>
      <c r="AY224" s="235" t="s">
        <v>203</v>
      </c>
    </row>
    <row r="225" s="13" customFormat="1">
      <c r="A225" s="13"/>
      <c r="B225" s="224"/>
      <c r="C225" s="225"/>
      <c r="D225" s="226" t="s">
        <v>222</v>
      </c>
      <c r="E225" s="227" t="s">
        <v>19</v>
      </c>
      <c r="F225" s="228" t="s">
        <v>911</v>
      </c>
      <c r="G225" s="225"/>
      <c r="H225" s="229">
        <v>-7.2000000000000002</v>
      </c>
      <c r="I225" s="230"/>
      <c r="J225" s="225"/>
      <c r="K225" s="225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222</v>
      </c>
      <c r="AU225" s="235" t="s">
        <v>120</v>
      </c>
      <c r="AV225" s="13" t="s">
        <v>120</v>
      </c>
      <c r="AW225" s="13" t="s">
        <v>37</v>
      </c>
      <c r="AX225" s="13" t="s">
        <v>76</v>
      </c>
      <c r="AY225" s="235" t="s">
        <v>203</v>
      </c>
    </row>
    <row r="226" s="14" customFormat="1">
      <c r="A226" s="14"/>
      <c r="B226" s="236"/>
      <c r="C226" s="237"/>
      <c r="D226" s="226" t="s">
        <v>222</v>
      </c>
      <c r="E226" s="238" t="s">
        <v>832</v>
      </c>
      <c r="F226" s="239" t="s">
        <v>225</v>
      </c>
      <c r="G226" s="237"/>
      <c r="H226" s="240">
        <v>266.334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6" t="s">
        <v>222</v>
      </c>
      <c r="AU226" s="246" t="s">
        <v>120</v>
      </c>
      <c r="AV226" s="14" t="s">
        <v>209</v>
      </c>
      <c r="AW226" s="14" t="s">
        <v>37</v>
      </c>
      <c r="AX226" s="14" t="s">
        <v>84</v>
      </c>
      <c r="AY226" s="246" t="s">
        <v>203</v>
      </c>
    </row>
    <row r="227" s="2" customFormat="1" ht="44.25" customHeight="1">
      <c r="A227" s="39"/>
      <c r="B227" s="40"/>
      <c r="C227" s="206" t="s">
        <v>420</v>
      </c>
      <c r="D227" s="206" t="s">
        <v>205</v>
      </c>
      <c r="E227" s="207" t="s">
        <v>1046</v>
      </c>
      <c r="F227" s="208" t="s">
        <v>1047</v>
      </c>
      <c r="G227" s="209" t="s">
        <v>118</v>
      </c>
      <c r="H227" s="210">
        <v>393.30000000000001</v>
      </c>
      <c r="I227" s="211"/>
      <c r="J227" s="212">
        <f>ROUND(I227*H227,2)</f>
        <v>0</v>
      </c>
      <c r="K227" s="208" t="s">
        <v>208</v>
      </c>
      <c r="L227" s="45"/>
      <c r="M227" s="213" t="s">
        <v>19</v>
      </c>
      <c r="N227" s="214" t="s">
        <v>48</v>
      </c>
      <c r="O227" s="85"/>
      <c r="P227" s="215">
        <f>O227*H227</f>
        <v>0</v>
      </c>
      <c r="Q227" s="215">
        <v>0.029100000000000001</v>
      </c>
      <c r="R227" s="215">
        <f>Q227*H227</f>
        <v>11.445030000000001</v>
      </c>
      <c r="S227" s="215">
        <v>0</v>
      </c>
      <c r="T227" s="216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7" t="s">
        <v>209</v>
      </c>
      <c r="AT227" s="217" t="s">
        <v>205</v>
      </c>
      <c r="AU227" s="217" t="s">
        <v>120</v>
      </c>
      <c r="AY227" s="18" t="s">
        <v>203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8" t="s">
        <v>120</v>
      </c>
      <c r="BK227" s="218">
        <f>ROUND(I227*H227,2)</f>
        <v>0</v>
      </c>
      <c r="BL227" s="18" t="s">
        <v>209</v>
      </c>
      <c r="BM227" s="217" t="s">
        <v>1048</v>
      </c>
    </row>
    <row r="228" s="2" customFormat="1">
      <c r="A228" s="39"/>
      <c r="B228" s="40"/>
      <c r="C228" s="41"/>
      <c r="D228" s="219" t="s">
        <v>211</v>
      </c>
      <c r="E228" s="41"/>
      <c r="F228" s="220" t="s">
        <v>1049</v>
      </c>
      <c r="G228" s="41"/>
      <c r="H228" s="41"/>
      <c r="I228" s="221"/>
      <c r="J228" s="41"/>
      <c r="K228" s="41"/>
      <c r="L228" s="45"/>
      <c r="M228" s="222"/>
      <c r="N228" s="223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211</v>
      </c>
      <c r="AU228" s="18" t="s">
        <v>120</v>
      </c>
    </row>
    <row r="229" s="13" customFormat="1">
      <c r="A229" s="13"/>
      <c r="B229" s="224"/>
      <c r="C229" s="225"/>
      <c r="D229" s="226" t="s">
        <v>222</v>
      </c>
      <c r="E229" s="227" t="s">
        <v>19</v>
      </c>
      <c r="F229" s="228" t="s">
        <v>1050</v>
      </c>
      <c r="G229" s="225"/>
      <c r="H229" s="229">
        <v>393.30000000000001</v>
      </c>
      <c r="I229" s="230"/>
      <c r="J229" s="225"/>
      <c r="K229" s="225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222</v>
      </c>
      <c r="AU229" s="235" t="s">
        <v>120</v>
      </c>
      <c r="AV229" s="13" t="s">
        <v>120</v>
      </c>
      <c r="AW229" s="13" t="s">
        <v>37</v>
      </c>
      <c r="AX229" s="13" t="s">
        <v>84</v>
      </c>
      <c r="AY229" s="235" t="s">
        <v>203</v>
      </c>
    </row>
    <row r="230" s="2" customFormat="1" ht="44.25" customHeight="1">
      <c r="A230" s="39"/>
      <c r="B230" s="40"/>
      <c r="C230" s="206" t="s">
        <v>426</v>
      </c>
      <c r="D230" s="206" t="s">
        <v>205</v>
      </c>
      <c r="E230" s="207" t="s">
        <v>1051</v>
      </c>
      <c r="F230" s="208" t="s">
        <v>1052</v>
      </c>
      <c r="G230" s="209" t="s">
        <v>118</v>
      </c>
      <c r="H230" s="210">
        <v>266.334</v>
      </c>
      <c r="I230" s="211"/>
      <c r="J230" s="212">
        <f>ROUND(I230*H230,2)</f>
        <v>0</v>
      </c>
      <c r="K230" s="208" t="s">
        <v>208</v>
      </c>
      <c r="L230" s="45"/>
      <c r="M230" s="213" t="s">
        <v>19</v>
      </c>
      <c r="N230" s="214" t="s">
        <v>48</v>
      </c>
      <c r="O230" s="85"/>
      <c r="P230" s="215">
        <f>O230*H230</f>
        <v>0</v>
      </c>
      <c r="Q230" s="215">
        <v>0.018380000000000001</v>
      </c>
      <c r="R230" s="215">
        <f>Q230*H230</f>
        <v>4.8952189200000005</v>
      </c>
      <c r="S230" s="215">
        <v>0</v>
      </c>
      <c r="T230" s="216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7" t="s">
        <v>209</v>
      </c>
      <c r="AT230" s="217" t="s">
        <v>205</v>
      </c>
      <c r="AU230" s="217" t="s">
        <v>120</v>
      </c>
      <c r="AY230" s="18" t="s">
        <v>203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8" t="s">
        <v>120</v>
      </c>
      <c r="BK230" s="218">
        <f>ROUND(I230*H230,2)</f>
        <v>0</v>
      </c>
      <c r="BL230" s="18" t="s">
        <v>209</v>
      </c>
      <c r="BM230" s="217" t="s">
        <v>1053</v>
      </c>
    </row>
    <row r="231" s="2" customFormat="1">
      <c r="A231" s="39"/>
      <c r="B231" s="40"/>
      <c r="C231" s="41"/>
      <c r="D231" s="219" t="s">
        <v>211</v>
      </c>
      <c r="E231" s="41"/>
      <c r="F231" s="220" t="s">
        <v>1054</v>
      </c>
      <c r="G231" s="41"/>
      <c r="H231" s="41"/>
      <c r="I231" s="221"/>
      <c r="J231" s="41"/>
      <c r="K231" s="41"/>
      <c r="L231" s="45"/>
      <c r="M231" s="222"/>
      <c r="N231" s="223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211</v>
      </c>
      <c r="AU231" s="18" t="s">
        <v>120</v>
      </c>
    </row>
    <row r="232" s="13" customFormat="1">
      <c r="A232" s="13"/>
      <c r="B232" s="224"/>
      <c r="C232" s="225"/>
      <c r="D232" s="226" t="s">
        <v>222</v>
      </c>
      <c r="E232" s="227" t="s">
        <v>19</v>
      </c>
      <c r="F232" s="228" t="s">
        <v>832</v>
      </c>
      <c r="G232" s="225"/>
      <c r="H232" s="229">
        <v>266.334</v>
      </c>
      <c r="I232" s="230"/>
      <c r="J232" s="225"/>
      <c r="K232" s="225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222</v>
      </c>
      <c r="AU232" s="235" t="s">
        <v>120</v>
      </c>
      <c r="AV232" s="13" t="s">
        <v>120</v>
      </c>
      <c r="AW232" s="13" t="s">
        <v>37</v>
      </c>
      <c r="AX232" s="13" t="s">
        <v>84</v>
      </c>
      <c r="AY232" s="235" t="s">
        <v>203</v>
      </c>
    </row>
    <row r="233" s="2" customFormat="1" ht="24.15" customHeight="1">
      <c r="A233" s="39"/>
      <c r="B233" s="40"/>
      <c r="C233" s="206" t="s">
        <v>432</v>
      </c>
      <c r="D233" s="206" t="s">
        <v>205</v>
      </c>
      <c r="E233" s="207" t="s">
        <v>1055</v>
      </c>
      <c r="F233" s="208" t="s">
        <v>1056</v>
      </c>
      <c r="G233" s="209" t="s">
        <v>555</v>
      </c>
      <c r="H233" s="210">
        <v>322.74000000000001</v>
      </c>
      <c r="I233" s="211"/>
      <c r="J233" s="212">
        <f>ROUND(I233*H233,2)</f>
        <v>0</v>
      </c>
      <c r="K233" s="208" t="s">
        <v>208</v>
      </c>
      <c r="L233" s="45"/>
      <c r="M233" s="213" t="s">
        <v>19</v>
      </c>
      <c r="N233" s="214" t="s">
        <v>48</v>
      </c>
      <c r="O233" s="85"/>
      <c r="P233" s="215">
        <f>O233*H233</f>
        <v>0</v>
      </c>
      <c r="Q233" s="215">
        <v>0.0015</v>
      </c>
      <c r="R233" s="215">
        <f>Q233*H233</f>
        <v>0.48411000000000004</v>
      </c>
      <c r="S233" s="215">
        <v>0</v>
      </c>
      <c r="T233" s="216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7" t="s">
        <v>209</v>
      </c>
      <c r="AT233" s="217" t="s">
        <v>205</v>
      </c>
      <c r="AU233" s="217" t="s">
        <v>120</v>
      </c>
      <c r="AY233" s="18" t="s">
        <v>203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8" t="s">
        <v>120</v>
      </c>
      <c r="BK233" s="218">
        <f>ROUND(I233*H233,2)</f>
        <v>0</v>
      </c>
      <c r="BL233" s="18" t="s">
        <v>209</v>
      </c>
      <c r="BM233" s="217" t="s">
        <v>1057</v>
      </c>
    </row>
    <row r="234" s="2" customFormat="1">
      <c r="A234" s="39"/>
      <c r="B234" s="40"/>
      <c r="C234" s="41"/>
      <c r="D234" s="219" t="s">
        <v>211</v>
      </c>
      <c r="E234" s="41"/>
      <c r="F234" s="220" t="s">
        <v>1058</v>
      </c>
      <c r="G234" s="41"/>
      <c r="H234" s="41"/>
      <c r="I234" s="221"/>
      <c r="J234" s="41"/>
      <c r="K234" s="41"/>
      <c r="L234" s="45"/>
      <c r="M234" s="222"/>
      <c r="N234" s="223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211</v>
      </c>
      <c r="AU234" s="18" t="s">
        <v>120</v>
      </c>
    </row>
    <row r="235" s="13" customFormat="1">
      <c r="A235" s="13"/>
      <c r="B235" s="224"/>
      <c r="C235" s="225"/>
      <c r="D235" s="226" t="s">
        <v>222</v>
      </c>
      <c r="E235" s="227" t="s">
        <v>19</v>
      </c>
      <c r="F235" s="228" t="s">
        <v>1059</v>
      </c>
      <c r="G235" s="225"/>
      <c r="H235" s="229">
        <v>16.789999999999999</v>
      </c>
      <c r="I235" s="230"/>
      <c r="J235" s="225"/>
      <c r="K235" s="225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222</v>
      </c>
      <c r="AU235" s="235" t="s">
        <v>120</v>
      </c>
      <c r="AV235" s="13" t="s">
        <v>120</v>
      </c>
      <c r="AW235" s="13" t="s">
        <v>37</v>
      </c>
      <c r="AX235" s="13" t="s">
        <v>76</v>
      </c>
      <c r="AY235" s="235" t="s">
        <v>203</v>
      </c>
    </row>
    <row r="236" s="13" customFormat="1">
      <c r="A236" s="13"/>
      <c r="B236" s="224"/>
      <c r="C236" s="225"/>
      <c r="D236" s="226" t="s">
        <v>222</v>
      </c>
      <c r="E236" s="227" t="s">
        <v>19</v>
      </c>
      <c r="F236" s="228" t="s">
        <v>1060</v>
      </c>
      <c r="G236" s="225"/>
      <c r="H236" s="229">
        <v>3</v>
      </c>
      <c r="I236" s="230"/>
      <c r="J236" s="225"/>
      <c r="K236" s="225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222</v>
      </c>
      <c r="AU236" s="235" t="s">
        <v>120</v>
      </c>
      <c r="AV236" s="13" t="s">
        <v>120</v>
      </c>
      <c r="AW236" s="13" t="s">
        <v>37</v>
      </c>
      <c r="AX236" s="13" t="s">
        <v>76</v>
      </c>
      <c r="AY236" s="235" t="s">
        <v>203</v>
      </c>
    </row>
    <row r="237" s="13" customFormat="1">
      <c r="A237" s="13"/>
      <c r="B237" s="224"/>
      <c r="C237" s="225"/>
      <c r="D237" s="226" t="s">
        <v>222</v>
      </c>
      <c r="E237" s="227" t="s">
        <v>19</v>
      </c>
      <c r="F237" s="228" t="s">
        <v>1061</v>
      </c>
      <c r="G237" s="225"/>
      <c r="H237" s="229">
        <v>30.100000000000001</v>
      </c>
      <c r="I237" s="230"/>
      <c r="J237" s="225"/>
      <c r="K237" s="225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222</v>
      </c>
      <c r="AU237" s="235" t="s">
        <v>120</v>
      </c>
      <c r="AV237" s="13" t="s">
        <v>120</v>
      </c>
      <c r="AW237" s="13" t="s">
        <v>37</v>
      </c>
      <c r="AX237" s="13" t="s">
        <v>76</v>
      </c>
      <c r="AY237" s="235" t="s">
        <v>203</v>
      </c>
    </row>
    <row r="238" s="13" customFormat="1">
      <c r="A238" s="13"/>
      <c r="B238" s="224"/>
      <c r="C238" s="225"/>
      <c r="D238" s="226" t="s">
        <v>222</v>
      </c>
      <c r="E238" s="227" t="s">
        <v>19</v>
      </c>
      <c r="F238" s="228" t="s">
        <v>1062</v>
      </c>
      <c r="G238" s="225"/>
      <c r="H238" s="229">
        <v>45.25</v>
      </c>
      <c r="I238" s="230"/>
      <c r="J238" s="225"/>
      <c r="K238" s="225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222</v>
      </c>
      <c r="AU238" s="235" t="s">
        <v>120</v>
      </c>
      <c r="AV238" s="13" t="s">
        <v>120</v>
      </c>
      <c r="AW238" s="13" t="s">
        <v>37</v>
      </c>
      <c r="AX238" s="13" t="s">
        <v>76</v>
      </c>
      <c r="AY238" s="235" t="s">
        <v>203</v>
      </c>
    </row>
    <row r="239" s="13" customFormat="1">
      <c r="A239" s="13"/>
      <c r="B239" s="224"/>
      <c r="C239" s="225"/>
      <c r="D239" s="226" t="s">
        <v>222</v>
      </c>
      <c r="E239" s="227" t="s">
        <v>19</v>
      </c>
      <c r="F239" s="228" t="s">
        <v>1063</v>
      </c>
      <c r="G239" s="225"/>
      <c r="H239" s="229">
        <v>29.199999999999999</v>
      </c>
      <c r="I239" s="230"/>
      <c r="J239" s="225"/>
      <c r="K239" s="225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222</v>
      </c>
      <c r="AU239" s="235" t="s">
        <v>120</v>
      </c>
      <c r="AV239" s="13" t="s">
        <v>120</v>
      </c>
      <c r="AW239" s="13" t="s">
        <v>37</v>
      </c>
      <c r="AX239" s="13" t="s">
        <v>76</v>
      </c>
      <c r="AY239" s="235" t="s">
        <v>203</v>
      </c>
    </row>
    <row r="240" s="13" customFormat="1">
      <c r="A240" s="13"/>
      <c r="B240" s="224"/>
      <c r="C240" s="225"/>
      <c r="D240" s="226" t="s">
        <v>222</v>
      </c>
      <c r="E240" s="227" t="s">
        <v>19</v>
      </c>
      <c r="F240" s="228" t="s">
        <v>1064</v>
      </c>
      <c r="G240" s="225"/>
      <c r="H240" s="229">
        <v>45.25</v>
      </c>
      <c r="I240" s="230"/>
      <c r="J240" s="225"/>
      <c r="K240" s="225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222</v>
      </c>
      <c r="AU240" s="235" t="s">
        <v>120</v>
      </c>
      <c r="AV240" s="13" t="s">
        <v>120</v>
      </c>
      <c r="AW240" s="13" t="s">
        <v>37</v>
      </c>
      <c r="AX240" s="13" t="s">
        <v>76</v>
      </c>
      <c r="AY240" s="235" t="s">
        <v>203</v>
      </c>
    </row>
    <row r="241" s="13" customFormat="1">
      <c r="A241" s="13"/>
      <c r="B241" s="224"/>
      <c r="C241" s="225"/>
      <c r="D241" s="226" t="s">
        <v>222</v>
      </c>
      <c r="E241" s="227" t="s">
        <v>19</v>
      </c>
      <c r="F241" s="228" t="s">
        <v>1065</v>
      </c>
      <c r="G241" s="225"/>
      <c r="H241" s="229">
        <v>59.560000000000002</v>
      </c>
      <c r="I241" s="230"/>
      <c r="J241" s="225"/>
      <c r="K241" s="225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222</v>
      </c>
      <c r="AU241" s="235" t="s">
        <v>120</v>
      </c>
      <c r="AV241" s="13" t="s">
        <v>120</v>
      </c>
      <c r="AW241" s="13" t="s">
        <v>37</v>
      </c>
      <c r="AX241" s="13" t="s">
        <v>76</v>
      </c>
      <c r="AY241" s="235" t="s">
        <v>203</v>
      </c>
    </row>
    <row r="242" s="13" customFormat="1">
      <c r="A242" s="13"/>
      <c r="B242" s="224"/>
      <c r="C242" s="225"/>
      <c r="D242" s="226" t="s">
        <v>222</v>
      </c>
      <c r="E242" s="227" t="s">
        <v>19</v>
      </c>
      <c r="F242" s="228" t="s">
        <v>1066</v>
      </c>
      <c r="G242" s="225"/>
      <c r="H242" s="229">
        <v>93.590000000000003</v>
      </c>
      <c r="I242" s="230"/>
      <c r="J242" s="225"/>
      <c r="K242" s="225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222</v>
      </c>
      <c r="AU242" s="235" t="s">
        <v>120</v>
      </c>
      <c r="AV242" s="13" t="s">
        <v>120</v>
      </c>
      <c r="AW242" s="13" t="s">
        <v>37</v>
      </c>
      <c r="AX242" s="13" t="s">
        <v>76</v>
      </c>
      <c r="AY242" s="235" t="s">
        <v>203</v>
      </c>
    </row>
    <row r="243" s="14" customFormat="1">
      <c r="A243" s="14"/>
      <c r="B243" s="236"/>
      <c r="C243" s="237"/>
      <c r="D243" s="226" t="s">
        <v>222</v>
      </c>
      <c r="E243" s="238" t="s">
        <v>19</v>
      </c>
      <c r="F243" s="239" t="s">
        <v>225</v>
      </c>
      <c r="G243" s="237"/>
      <c r="H243" s="240">
        <v>322.74000000000001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6" t="s">
        <v>222</v>
      </c>
      <c r="AU243" s="246" t="s">
        <v>120</v>
      </c>
      <c r="AV243" s="14" t="s">
        <v>209</v>
      </c>
      <c r="AW243" s="14" t="s">
        <v>37</v>
      </c>
      <c r="AX243" s="14" t="s">
        <v>84</v>
      </c>
      <c r="AY243" s="246" t="s">
        <v>203</v>
      </c>
    </row>
    <row r="244" s="2" customFormat="1" ht="66.75" customHeight="1">
      <c r="A244" s="39"/>
      <c r="B244" s="40"/>
      <c r="C244" s="206" t="s">
        <v>440</v>
      </c>
      <c r="D244" s="206" t="s">
        <v>205</v>
      </c>
      <c r="E244" s="207" t="s">
        <v>1067</v>
      </c>
      <c r="F244" s="208" t="s">
        <v>1068</v>
      </c>
      <c r="G244" s="209" t="s">
        <v>118</v>
      </c>
      <c r="H244" s="210">
        <v>393.63600000000002</v>
      </c>
      <c r="I244" s="211"/>
      <c r="J244" s="212">
        <f>ROUND(I244*H244,2)</f>
        <v>0</v>
      </c>
      <c r="K244" s="208" t="s">
        <v>208</v>
      </c>
      <c r="L244" s="45"/>
      <c r="M244" s="213" t="s">
        <v>19</v>
      </c>
      <c r="N244" s="214" t="s">
        <v>48</v>
      </c>
      <c r="O244" s="85"/>
      <c r="P244" s="215">
        <f>O244*H244</f>
        <v>0</v>
      </c>
      <c r="Q244" s="215">
        <v>0.0088000000000000005</v>
      </c>
      <c r="R244" s="215">
        <f>Q244*H244</f>
        <v>3.4639968000000003</v>
      </c>
      <c r="S244" s="215">
        <v>0</v>
      </c>
      <c r="T244" s="216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7" t="s">
        <v>209</v>
      </c>
      <c r="AT244" s="217" t="s">
        <v>205</v>
      </c>
      <c r="AU244" s="217" t="s">
        <v>120</v>
      </c>
      <c r="AY244" s="18" t="s">
        <v>203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8" t="s">
        <v>120</v>
      </c>
      <c r="BK244" s="218">
        <f>ROUND(I244*H244,2)</f>
        <v>0</v>
      </c>
      <c r="BL244" s="18" t="s">
        <v>209</v>
      </c>
      <c r="BM244" s="217" t="s">
        <v>1069</v>
      </c>
    </row>
    <row r="245" s="2" customFormat="1">
      <c r="A245" s="39"/>
      <c r="B245" s="40"/>
      <c r="C245" s="41"/>
      <c r="D245" s="219" t="s">
        <v>211</v>
      </c>
      <c r="E245" s="41"/>
      <c r="F245" s="220" t="s">
        <v>1070</v>
      </c>
      <c r="G245" s="41"/>
      <c r="H245" s="41"/>
      <c r="I245" s="221"/>
      <c r="J245" s="41"/>
      <c r="K245" s="41"/>
      <c r="L245" s="45"/>
      <c r="M245" s="222"/>
      <c r="N245" s="223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211</v>
      </c>
      <c r="AU245" s="18" t="s">
        <v>120</v>
      </c>
    </row>
    <row r="246" s="13" customFormat="1">
      <c r="A246" s="13"/>
      <c r="B246" s="224"/>
      <c r="C246" s="225"/>
      <c r="D246" s="226" t="s">
        <v>222</v>
      </c>
      <c r="E246" s="227" t="s">
        <v>19</v>
      </c>
      <c r="F246" s="228" t="s">
        <v>1071</v>
      </c>
      <c r="G246" s="225"/>
      <c r="H246" s="229">
        <v>393.63600000000002</v>
      </c>
      <c r="I246" s="230"/>
      <c r="J246" s="225"/>
      <c r="K246" s="225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222</v>
      </c>
      <c r="AU246" s="235" t="s">
        <v>120</v>
      </c>
      <c r="AV246" s="13" t="s">
        <v>120</v>
      </c>
      <c r="AW246" s="13" t="s">
        <v>37</v>
      </c>
      <c r="AX246" s="13" t="s">
        <v>84</v>
      </c>
      <c r="AY246" s="235" t="s">
        <v>203</v>
      </c>
    </row>
    <row r="247" s="2" customFormat="1" ht="16.5" customHeight="1">
      <c r="A247" s="39"/>
      <c r="B247" s="40"/>
      <c r="C247" s="262" t="s">
        <v>446</v>
      </c>
      <c r="D247" s="262" t="s">
        <v>927</v>
      </c>
      <c r="E247" s="263" t="s">
        <v>1072</v>
      </c>
      <c r="F247" s="264" t="s">
        <v>1073</v>
      </c>
      <c r="G247" s="265" t="s">
        <v>118</v>
      </c>
      <c r="H247" s="266">
        <v>52.619999999999997</v>
      </c>
      <c r="I247" s="267"/>
      <c r="J247" s="268">
        <f>ROUND(I247*H247,2)</f>
        <v>0</v>
      </c>
      <c r="K247" s="264" t="s">
        <v>1074</v>
      </c>
      <c r="L247" s="269"/>
      <c r="M247" s="270" t="s">
        <v>19</v>
      </c>
      <c r="N247" s="271" t="s">
        <v>48</v>
      </c>
      <c r="O247" s="85"/>
      <c r="P247" s="215">
        <f>O247*H247</f>
        <v>0</v>
      </c>
      <c r="Q247" s="215">
        <v>0.0060000000000000001</v>
      </c>
      <c r="R247" s="215">
        <f>Q247*H247</f>
        <v>0.31572</v>
      </c>
      <c r="S247" s="215">
        <v>0</v>
      </c>
      <c r="T247" s="216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7" t="s">
        <v>246</v>
      </c>
      <c r="AT247" s="217" t="s">
        <v>927</v>
      </c>
      <c r="AU247" s="217" t="s">
        <v>120</v>
      </c>
      <c r="AY247" s="18" t="s">
        <v>203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8" t="s">
        <v>120</v>
      </c>
      <c r="BK247" s="218">
        <f>ROUND(I247*H247,2)</f>
        <v>0</v>
      </c>
      <c r="BL247" s="18" t="s">
        <v>209</v>
      </c>
      <c r="BM247" s="217" t="s">
        <v>1075</v>
      </c>
    </row>
    <row r="248" s="13" customFormat="1">
      <c r="A248" s="13"/>
      <c r="B248" s="224"/>
      <c r="C248" s="225"/>
      <c r="D248" s="226" t="s">
        <v>222</v>
      </c>
      <c r="E248" s="227" t="s">
        <v>19</v>
      </c>
      <c r="F248" s="228" t="s">
        <v>1076</v>
      </c>
      <c r="G248" s="225"/>
      <c r="H248" s="229">
        <v>48.936</v>
      </c>
      <c r="I248" s="230"/>
      <c r="J248" s="225"/>
      <c r="K248" s="225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222</v>
      </c>
      <c r="AU248" s="235" t="s">
        <v>120</v>
      </c>
      <c r="AV248" s="13" t="s">
        <v>120</v>
      </c>
      <c r="AW248" s="13" t="s">
        <v>37</v>
      </c>
      <c r="AX248" s="13" t="s">
        <v>76</v>
      </c>
      <c r="AY248" s="235" t="s">
        <v>203</v>
      </c>
    </row>
    <row r="249" s="13" customFormat="1">
      <c r="A249" s="13"/>
      <c r="B249" s="224"/>
      <c r="C249" s="225"/>
      <c r="D249" s="226" t="s">
        <v>222</v>
      </c>
      <c r="E249" s="227" t="s">
        <v>19</v>
      </c>
      <c r="F249" s="228" t="s">
        <v>1077</v>
      </c>
      <c r="G249" s="225"/>
      <c r="H249" s="229">
        <v>-1.1000000000000001</v>
      </c>
      <c r="I249" s="230"/>
      <c r="J249" s="225"/>
      <c r="K249" s="225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222</v>
      </c>
      <c r="AU249" s="235" t="s">
        <v>120</v>
      </c>
      <c r="AV249" s="13" t="s">
        <v>120</v>
      </c>
      <c r="AW249" s="13" t="s">
        <v>37</v>
      </c>
      <c r="AX249" s="13" t="s">
        <v>76</v>
      </c>
      <c r="AY249" s="235" t="s">
        <v>203</v>
      </c>
    </row>
    <row r="250" s="14" customFormat="1">
      <c r="A250" s="14"/>
      <c r="B250" s="236"/>
      <c r="C250" s="237"/>
      <c r="D250" s="226" t="s">
        <v>222</v>
      </c>
      <c r="E250" s="238" t="s">
        <v>868</v>
      </c>
      <c r="F250" s="239" t="s">
        <v>225</v>
      </c>
      <c r="G250" s="237"/>
      <c r="H250" s="240">
        <v>47.835999999999999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6" t="s">
        <v>222</v>
      </c>
      <c r="AU250" s="246" t="s">
        <v>120</v>
      </c>
      <c r="AV250" s="14" t="s">
        <v>209</v>
      </c>
      <c r="AW250" s="14" t="s">
        <v>37</v>
      </c>
      <c r="AX250" s="14" t="s">
        <v>84</v>
      </c>
      <c r="AY250" s="246" t="s">
        <v>203</v>
      </c>
    </row>
    <row r="251" s="13" customFormat="1">
      <c r="A251" s="13"/>
      <c r="B251" s="224"/>
      <c r="C251" s="225"/>
      <c r="D251" s="226" t="s">
        <v>222</v>
      </c>
      <c r="E251" s="225"/>
      <c r="F251" s="228" t="s">
        <v>1078</v>
      </c>
      <c r="G251" s="225"/>
      <c r="H251" s="229">
        <v>52.619999999999997</v>
      </c>
      <c r="I251" s="230"/>
      <c r="J251" s="225"/>
      <c r="K251" s="225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222</v>
      </c>
      <c r="AU251" s="235" t="s">
        <v>120</v>
      </c>
      <c r="AV251" s="13" t="s">
        <v>120</v>
      </c>
      <c r="AW251" s="13" t="s">
        <v>4</v>
      </c>
      <c r="AX251" s="13" t="s">
        <v>84</v>
      </c>
      <c r="AY251" s="235" t="s">
        <v>203</v>
      </c>
    </row>
    <row r="252" s="2" customFormat="1" ht="21.75" customHeight="1">
      <c r="A252" s="39"/>
      <c r="B252" s="40"/>
      <c r="C252" s="262" t="s">
        <v>451</v>
      </c>
      <c r="D252" s="262" t="s">
        <v>927</v>
      </c>
      <c r="E252" s="263" t="s">
        <v>1079</v>
      </c>
      <c r="F252" s="264" t="s">
        <v>1080</v>
      </c>
      <c r="G252" s="265" t="s">
        <v>118</v>
      </c>
      <c r="H252" s="266">
        <v>380.38</v>
      </c>
      <c r="I252" s="267"/>
      <c r="J252" s="268">
        <f>ROUND(I252*H252,2)</f>
        <v>0</v>
      </c>
      <c r="K252" s="264" t="s">
        <v>208</v>
      </c>
      <c r="L252" s="269"/>
      <c r="M252" s="270" t="s">
        <v>19</v>
      </c>
      <c r="N252" s="271" t="s">
        <v>48</v>
      </c>
      <c r="O252" s="85"/>
      <c r="P252" s="215">
        <f>O252*H252</f>
        <v>0</v>
      </c>
      <c r="Q252" s="215">
        <v>0.0030000000000000001</v>
      </c>
      <c r="R252" s="215">
        <f>Q252*H252</f>
        <v>1.14114</v>
      </c>
      <c r="S252" s="215">
        <v>0</v>
      </c>
      <c r="T252" s="216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7" t="s">
        <v>246</v>
      </c>
      <c r="AT252" s="217" t="s">
        <v>927</v>
      </c>
      <c r="AU252" s="217" t="s">
        <v>120</v>
      </c>
      <c r="AY252" s="18" t="s">
        <v>203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8" t="s">
        <v>120</v>
      </c>
      <c r="BK252" s="218">
        <f>ROUND(I252*H252,2)</f>
        <v>0</v>
      </c>
      <c r="BL252" s="18" t="s">
        <v>209</v>
      </c>
      <c r="BM252" s="217" t="s">
        <v>1081</v>
      </c>
    </row>
    <row r="253" s="13" customFormat="1">
      <c r="A253" s="13"/>
      <c r="B253" s="224"/>
      <c r="C253" s="225"/>
      <c r="D253" s="226" t="s">
        <v>222</v>
      </c>
      <c r="E253" s="227" t="s">
        <v>19</v>
      </c>
      <c r="F253" s="228" t="s">
        <v>1082</v>
      </c>
      <c r="G253" s="225"/>
      <c r="H253" s="229">
        <v>112.57299999999999</v>
      </c>
      <c r="I253" s="230"/>
      <c r="J253" s="225"/>
      <c r="K253" s="225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222</v>
      </c>
      <c r="AU253" s="235" t="s">
        <v>120</v>
      </c>
      <c r="AV253" s="13" t="s">
        <v>120</v>
      </c>
      <c r="AW253" s="13" t="s">
        <v>37</v>
      </c>
      <c r="AX253" s="13" t="s">
        <v>76</v>
      </c>
      <c r="AY253" s="235" t="s">
        <v>203</v>
      </c>
    </row>
    <row r="254" s="15" customFormat="1">
      <c r="A254" s="15"/>
      <c r="B254" s="247"/>
      <c r="C254" s="248"/>
      <c r="D254" s="226" t="s">
        <v>222</v>
      </c>
      <c r="E254" s="249" t="s">
        <v>19</v>
      </c>
      <c r="F254" s="250" t="s">
        <v>290</v>
      </c>
      <c r="G254" s="248"/>
      <c r="H254" s="251">
        <v>112.57299999999999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7" t="s">
        <v>222</v>
      </c>
      <c r="AU254" s="257" t="s">
        <v>120</v>
      </c>
      <c r="AV254" s="15" t="s">
        <v>160</v>
      </c>
      <c r="AW254" s="15" t="s">
        <v>37</v>
      </c>
      <c r="AX254" s="15" t="s">
        <v>76</v>
      </c>
      <c r="AY254" s="257" t="s">
        <v>203</v>
      </c>
    </row>
    <row r="255" s="13" customFormat="1">
      <c r="A255" s="13"/>
      <c r="B255" s="224"/>
      <c r="C255" s="225"/>
      <c r="D255" s="226" t="s">
        <v>222</v>
      </c>
      <c r="E255" s="227" t="s">
        <v>19</v>
      </c>
      <c r="F255" s="228" t="s">
        <v>1083</v>
      </c>
      <c r="G255" s="225"/>
      <c r="H255" s="229">
        <v>79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222</v>
      </c>
      <c r="AU255" s="235" t="s">
        <v>120</v>
      </c>
      <c r="AV255" s="13" t="s">
        <v>120</v>
      </c>
      <c r="AW255" s="13" t="s">
        <v>37</v>
      </c>
      <c r="AX255" s="13" t="s">
        <v>76</v>
      </c>
      <c r="AY255" s="235" t="s">
        <v>203</v>
      </c>
    </row>
    <row r="256" s="13" customFormat="1">
      <c r="A256" s="13"/>
      <c r="B256" s="224"/>
      <c r="C256" s="225"/>
      <c r="D256" s="226" t="s">
        <v>222</v>
      </c>
      <c r="E256" s="227" t="s">
        <v>19</v>
      </c>
      <c r="F256" s="228" t="s">
        <v>1084</v>
      </c>
      <c r="G256" s="225"/>
      <c r="H256" s="229">
        <v>-23.489999999999998</v>
      </c>
      <c r="I256" s="230"/>
      <c r="J256" s="225"/>
      <c r="K256" s="225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222</v>
      </c>
      <c r="AU256" s="235" t="s">
        <v>120</v>
      </c>
      <c r="AV256" s="13" t="s">
        <v>120</v>
      </c>
      <c r="AW256" s="13" t="s">
        <v>37</v>
      </c>
      <c r="AX256" s="13" t="s">
        <v>76</v>
      </c>
      <c r="AY256" s="235" t="s">
        <v>203</v>
      </c>
    </row>
    <row r="257" s="13" customFormat="1">
      <c r="A257" s="13"/>
      <c r="B257" s="224"/>
      <c r="C257" s="225"/>
      <c r="D257" s="226" t="s">
        <v>222</v>
      </c>
      <c r="E257" s="227" t="s">
        <v>19</v>
      </c>
      <c r="F257" s="228" t="s">
        <v>1085</v>
      </c>
      <c r="G257" s="225"/>
      <c r="H257" s="229">
        <v>5</v>
      </c>
      <c r="I257" s="230"/>
      <c r="J257" s="225"/>
      <c r="K257" s="225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222</v>
      </c>
      <c r="AU257" s="235" t="s">
        <v>120</v>
      </c>
      <c r="AV257" s="13" t="s">
        <v>120</v>
      </c>
      <c r="AW257" s="13" t="s">
        <v>37</v>
      </c>
      <c r="AX257" s="13" t="s">
        <v>76</v>
      </c>
      <c r="AY257" s="235" t="s">
        <v>203</v>
      </c>
    </row>
    <row r="258" s="13" customFormat="1">
      <c r="A258" s="13"/>
      <c r="B258" s="224"/>
      <c r="C258" s="225"/>
      <c r="D258" s="226" t="s">
        <v>222</v>
      </c>
      <c r="E258" s="227" t="s">
        <v>19</v>
      </c>
      <c r="F258" s="228" t="s">
        <v>1086</v>
      </c>
      <c r="G258" s="225"/>
      <c r="H258" s="229">
        <v>4.0499999999999998</v>
      </c>
      <c r="I258" s="230"/>
      <c r="J258" s="225"/>
      <c r="K258" s="225"/>
      <c r="L258" s="231"/>
      <c r="M258" s="232"/>
      <c r="N258" s="233"/>
      <c r="O258" s="233"/>
      <c r="P258" s="233"/>
      <c r="Q258" s="233"/>
      <c r="R258" s="233"/>
      <c r="S258" s="233"/>
      <c r="T258" s="23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5" t="s">
        <v>222</v>
      </c>
      <c r="AU258" s="235" t="s">
        <v>120</v>
      </c>
      <c r="AV258" s="13" t="s">
        <v>120</v>
      </c>
      <c r="AW258" s="13" t="s">
        <v>37</v>
      </c>
      <c r="AX258" s="13" t="s">
        <v>76</v>
      </c>
      <c r="AY258" s="235" t="s">
        <v>203</v>
      </c>
    </row>
    <row r="259" s="13" customFormat="1">
      <c r="A259" s="13"/>
      <c r="B259" s="224"/>
      <c r="C259" s="225"/>
      <c r="D259" s="226" t="s">
        <v>222</v>
      </c>
      <c r="E259" s="227" t="s">
        <v>19</v>
      </c>
      <c r="F259" s="228" t="s">
        <v>1087</v>
      </c>
      <c r="G259" s="225"/>
      <c r="H259" s="229">
        <v>30.399999999999999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222</v>
      </c>
      <c r="AU259" s="235" t="s">
        <v>120</v>
      </c>
      <c r="AV259" s="13" t="s">
        <v>120</v>
      </c>
      <c r="AW259" s="13" t="s">
        <v>37</v>
      </c>
      <c r="AX259" s="13" t="s">
        <v>76</v>
      </c>
      <c r="AY259" s="235" t="s">
        <v>203</v>
      </c>
    </row>
    <row r="260" s="15" customFormat="1">
      <c r="A260" s="15"/>
      <c r="B260" s="247"/>
      <c r="C260" s="248"/>
      <c r="D260" s="226" t="s">
        <v>222</v>
      </c>
      <c r="E260" s="249" t="s">
        <v>19</v>
      </c>
      <c r="F260" s="250" t="s">
        <v>290</v>
      </c>
      <c r="G260" s="248"/>
      <c r="H260" s="251">
        <v>94.959999999999994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7" t="s">
        <v>222</v>
      </c>
      <c r="AU260" s="257" t="s">
        <v>120</v>
      </c>
      <c r="AV260" s="15" t="s">
        <v>160</v>
      </c>
      <c r="AW260" s="15" t="s">
        <v>37</v>
      </c>
      <c r="AX260" s="15" t="s">
        <v>76</v>
      </c>
      <c r="AY260" s="257" t="s">
        <v>203</v>
      </c>
    </row>
    <row r="261" s="13" customFormat="1">
      <c r="A261" s="13"/>
      <c r="B261" s="224"/>
      <c r="C261" s="225"/>
      <c r="D261" s="226" t="s">
        <v>222</v>
      </c>
      <c r="E261" s="227" t="s">
        <v>19</v>
      </c>
      <c r="F261" s="228" t="s">
        <v>1088</v>
      </c>
      <c r="G261" s="225"/>
      <c r="H261" s="229">
        <v>58.866999999999997</v>
      </c>
      <c r="I261" s="230"/>
      <c r="J261" s="225"/>
      <c r="K261" s="225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222</v>
      </c>
      <c r="AU261" s="235" t="s">
        <v>120</v>
      </c>
      <c r="AV261" s="13" t="s">
        <v>120</v>
      </c>
      <c r="AW261" s="13" t="s">
        <v>37</v>
      </c>
      <c r="AX261" s="13" t="s">
        <v>76</v>
      </c>
      <c r="AY261" s="235" t="s">
        <v>203</v>
      </c>
    </row>
    <row r="262" s="13" customFormat="1">
      <c r="A262" s="13"/>
      <c r="B262" s="224"/>
      <c r="C262" s="225"/>
      <c r="D262" s="226" t="s">
        <v>222</v>
      </c>
      <c r="E262" s="227" t="s">
        <v>19</v>
      </c>
      <c r="F262" s="228" t="s">
        <v>1089</v>
      </c>
      <c r="G262" s="225"/>
      <c r="H262" s="229">
        <v>-17.399999999999999</v>
      </c>
      <c r="I262" s="230"/>
      <c r="J262" s="225"/>
      <c r="K262" s="225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222</v>
      </c>
      <c r="AU262" s="235" t="s">
        <v>120</v>
      </c>
      <c r="AV262" s="13" t="s">
        <v>120</v>
      </c>
      <c r="AW262" s="13" t="s">
        <v>37</v>
      </c>
      <c r="AX262" s="13" t="s">
        <v>76</v>
      </c>
      <c r="AY262" s="235" t="s">
        <v>203</v>
      </c>
    </row>
    <row r="263" s="13" customFormat="1">
      <c r="A263" s="13"/>
      <c r="B263" s="224"/>
      <c r="C263" s="225"/>
      <c r="D263" s="226" t="s">
        <v>222</v>
      </c>
      <c r="E263" s="227" t="s">
        <v>19</v>
      </c>
      <c r="F263" s="228" t="s">
        <v>1090</v>
      </c>
      <c r="G263" s="225"/>
      <c r="H263" s="229">
        <v>8.4000000000000004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222</v>
      </c>
      <c r="AU263" s="235" t="s">
        <v>120</v>
      </c>
      <c r="AV263" s="13" t="s">
        <v>120</v>
      </c>
      <c r="AW263" s="13" t="s">
        <v>37</v>
      </c>
      <c r="AX263" s="13" t="s">
        <v>76</v>
      </c>
      <c r="AY263" s="235" t="s">
        <v>203</v>
      </c>
    </row>
    <row r="264" s="13" customFormat="1">
      <c r="A264" s="13"/>
      <c r="B264" s="224"/>
      <c r="C264" s="225"/>
      <c r="D264" s="226" t="s">
        <v>222</v>
      </c>
      <c r="E264" s="227" t="s">
        <v>19</v>
      </c>
      <c r="F264" s="228" t="s">
        <v>1091</v>
      </c>
      <c r="G264" s="225"/>
      <c r="H264" s="229">
        <v>26</v>
      </c>
      <c r="I264" s="230"/>
      <c r="J264" s="225"/>
      <c r="K264" s="225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222</v>
      </c>
      <c r="AU264" s="235" t="s">
        <v>120</v>
      </c>
      <c r="AV264" s="13" t="s">
        <v>120</v>
      </c>
      <c r="AW264" s="13" t="s">
        <v>37</v>
      </c>
      <c r="AX264" s="13" t="s">
        <v>76</v>
      </c>
      <c r="AY264" s="235" t="s">
        <v>203</v>
      </c>
    </row>
    <row r="265" s="13" customFormat="1">
      <c r="A265" s="13"/>
      <c r="B265" s="224"/>
      <c r="C265" s="225"/>
      <c r="D265" s="226" t="s">
        <v>222</v>
      </c>
      <c r="E265" s="227" t="s">
        <v>19</v>
      </c>
      <c r="F265" s="228" t="s">
        <v>1092</v>
      </c>
      <c r="G265" s="225"/>
      <c r="H265" s="229">
        <v>-5.4000000000000004</v>
      </c>
      <c r="I265" s="230"/>
      <c r="J265" s="225"/>
      <c r="K265" s="225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222</v>
      </c>
      <c r="AU265" s="235" t="s">
        <v>120</v>
      </c>
      <c r="AV265" s="13" t="s">
        <v>120</v>
      </c>
      <c r="AW265" s="13" t="s">
        <v>37</v>
      </c>
      <c r="AX265" s="13" t="s">
        <v>76</v>
      </c>
      <c r="AY265" s="235" t="s">
        <v>203</v>
      </c>
    </row>
    <row r="266" s="15" customFormat="1">
      <c r="A266" s="15"/>
      <c r="B266" s="247"/>
      <c r="C266" s="248"/>
      <c r="D266" s="226" t="s">
        <v>222</v>
      </c>
      <c r="E266" s="249" t="s">
        <v>19</v>
      </c>
      <c r="F266" s="250" t="s">
        <v>290</v>
      </c>
      <c r="G266" s="248"/>
      <c r="H266" s="251">
        <v>70.466999999999999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7" t="s">
        <v>222</v>
      </c>
      <c r="AU266" s="257" t="s">
        <v>120</v>
      </c>
      <c r="AV266" s="15" t="s">
        <v>160</v>
      </c>
      <c r="AW266" s="15" t="s">
        <v>37</v>
      </c>
      <c r="AX266" s="15" t="s">
        <v>76</v>
      </c>
      <c r="AY266" s="257" t="s">
        <v>203</v>
      </c>
    </row>
    <row r="267" s="13" customFormat="1">
      <c r="A267" s="13"/>
      <c r="B267" s="224"/>
      <c r="C267" s="225"/>
      <c r="D267" s="226" t="s">
        <v>222</v>
      </c>
      <c r="E267" s="227" t="s">
        <v>19</v>
      </c>
      <c r="F267" s="228" t="s">
        <v>1093</v>
      </c>
      <c r="G267" s="225"/>
      <c r="H267" s="229">
        <v>77.760000000000005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222</v>
      </c>
      <c r="AU267" s="235" t="s">
        <v>120</v>
      </c>
      <c r="AV267" s="13" t="s">
        <v>120</v>
      </c>
      <c r="AW267" s="13" t="s">
        <v>37</v>
      </c>
      <c r="AX267" s="13" t="s">
        <v>76</v>
      </c>
      <c r="AY267" s="235" t="s">
        <v>203</v>
      </c>
    </row>
    <row r="268" s="13" customFormat="1">
      <c r="A268" s="13"/>
      <c r="B268" s="224"/>
      <c r="C268" s="225"/>
      <c r="D268" s="226" t="s">
        <v>222</v>
      </c>
      <c r="E268" s="227" t="s">
        <v>19</v>
      </c>
      <c r="F268" s="228" t="s">
        <v>1094</v>
      </c>
      <c r="G268" s="225"/>
      <c r="H268" s="229">
        <v>-16.936</v>
      </c>
      <c r="I268" s="230"/>
      <c r="J268" s="225"/>
      <c r="K268" s="225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222</v>
      </c>
      <c r="AU268" s="235" t="s">
        <v>120</v>
      </c>
      <c r="AV268" s="13" t="s">
        <v>120</v>
      </c>
      <c r="AW268" s="13" t="s">
        <v>37</v>
      </c>
      <c r="AX268" s="13" t="s">
        <v>76</v>
      </c>
      <c r="AY268" s="235" t="s">
        <v>203</v>
      </c>
    </row>
    <row r="269" s="13" customFormat="1">
      <c r="A269" s="13"/>
      <c r="B269" s="224"/>
      <c r="C269" s="225"/>
      <c r="D269" s="226" t="s">
        <v>222</v>
      </c>
      <c r="E269" s="227" t="s">
        <v>19</v>
      </c>
      <c r="F269" s="228" t="s">
        <v>1095</v>
      </c>
      <c r="G269" s="225"/>
      <c r="H269" s="229">
        <v>6.976</v>
      </c>
      <c r="I269" s="230"/>
      <c r="J269" s="225"/>
      <c r="K269" s="225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222</v>
      </c>
      <c r="AU269" s="235" t="s">
        <v>120</v>
      </c>
      <c r="AV269" s="13" t="s">
        <v>120</v>
      </c>
      <c r="AW269" s="13" t="s">
        <v>37</v>
      </c>
      <c r="AX269" s="13" t="s">
        <v>76</v>
      </c>
      <c r="AY269" s="235" t="s">
        <v>203</v>
      </c>
    </row>
    <row r="270" s="14" customFormat="1">
      <c r="A270" s="14"/>
      <c r="B270" s="236"/>
      <c r="C270" s="237"/>
      <c r="D270" s="226" t="s">
        <v>222</v>
      </c>
      <c r="E270" s="238" t="s">
        <v>823</v>
      </c>
      <c r="F270" s="239" t="s">
        <v>225</v>
      </c>
      <c r="G270" s="237"/>
      <c r="H270" s="240">
        <v>345.80000000000001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6" t="s">
        <v>222</v>
      </c>
      <c r="AU270" s="246" t="s">
        <v>120</v>
      </c>
      <c r="AV270" s="14" t="s">
        <v>209</v>
      </c>
      <c r="AW270" s="14" t="s">
        <v>37</v>
      </c>
      <c r="AX270" s="14" t="s">
        <v>84</v>
      </c>
      <c r="AY270" s="246" t="s">
        <v>203</v>
      </c>
    </row>
    <row r="271" s="13" customFormat="1">
      <c r="A271" s="13"/>
      <c r="B271" s="224"/>
      <c r="C271" s="225"/>
      <c r="D271" s="226" t="s">
        <v>222</v>
      </c>
      <c r="E271" s="225"/>
      <c r="F271" s="228" t="s">
        <v>1096</v>
      </c>
      <c r="G271" s="225"/>
      <c r="H271" s="229">
        <v>380.38</v>
      </c>
      <c r="I271" s="230"/>
      <c r="J271" s="225"/>
      <c r="K271" s="225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222</v>
      </c>
      <c r="AU271" s="235" t="s">
        <v>120</v>
      </c>
      <c r="AV271" s="13" t="s">
        <v>120</v>
      </c>
      <c r="AW271" s="13" t="s">
        <v>4</v>
      </c>
      <c r="AX271" s="13" t="s">
        <v>84</v>
      </c>
      <c r="AY271" s="235" t="s">
        <v>203</v>
      </c>
    </row>
    <row r="272" s="2" customFormat="1" ht="24.15" customHeight="1">
      <c r="A272" s="39"/>
      <c r="B272" s="40"/>
      <c r="C272" s="206" t="s">
        <v>457</v>
      </c>
      <c r="D272" s="206" t="s">
        <v>205</v>
      </c>
      <c r="E272" s="207" t="s">
        <v>1097</v>
      </c>
      <c r="F272" s="208" t="s">
        <v>1098</v>
      </c>
      <c r="G272" s="209" t="s">
        <v>118</v>
      </c>
      <c r="H272" s="210">
        <v>345.80000000000001</v>
      </c>
      <c r="I272" s="211"/>
      <c r="J272" s="212">
        <f>ROUND(I272*H272,2)</f>
        <v>0</v>
      </c>
      <c r="K272" s="208" t="s">
        <v>208</v>
      </c>
      <c r="L272" s="45"/>
      <c r="M272" s="213" t="s">
        <v>19</v>
      </c>
      <c r="N272" s="214" t="s">
        <v>48</v>
      </c>
      <c r="O272" s="85"/>
      <c r="P272" s="215">
        <f>O272*H272</f>
        <v>0</v>
      </c>
      <c r="Q272" s="215">
        <v>0.00020000000000000001</v>
      </c>
      <c r="R272" s="215">
        <f>Q272*H272</f>
        <v>0.069159999999999999</v>
      </c>
      <c r="S272" s="215">
        <v>0</v>
      </c>
      <c r="T272" s="216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7" t="s">
        <v>209</v>
      </c>
      <c r="AT272" s="217" t="s">
        <v>205</v>
      </c>
      <c r="AU272" s="217" t="s">
        <v>120</v>
      </c>
      <c r="AY272" s="18" t="s">
        <v>203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8" t="s">
        <v>120</v>
      </c>
      <c r="BK272" s="218">
        <f>ROUND(I272*H272,2)</f>
        <v>0</v>
      </c>
      <c r="BL272" s="18" t="s">
        <v>209</v>
      </c>
      <c r="BM272" s="217" t="s">
        <v>1099</v>
      </c>
    </row>
    <row r="273" s="2" customFormat="1">
      <c r="A273" s="39"/>
      <c r="B273" s="40"/>
      <c r="C273" s="41"/>
      <c r="D273" s="219" t="s">
        <v>211</v>
      </c>
      <c r="E273" s="41"/>
      <c r="F273" s="220" t="s">
        <v>1100</v>
      </c>
      <c r="G273" s="41"/>
      <c r="H273" s="41"/>
      <c r="I273" s="221"/>
      <c r="J273" s="41"/>
      <c r="K273" s="41"/>
      <c r="L273" s="45"/>
      <c r="M273" s="222"/>
      <c r="N273" s="223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211</v>
      </c>
      <c r="AU273" s="18" t="s">
        <v>120</v>
      </c>
    </row>
    <row r="274" s="13" customFormat="1">
      <c r="A274" s="13"/>
      <c r="B274" s="224"/>
      <c r="C274" s="225"/>
      <c r="D274" s="226" t="s">
        <v>222</v>
      </c>
      <c r="E274" s="227" t="s">
        <v>19</v>
      </c>
      <c r="F274" s="228" t="s">
        <v>823</v>
      </c>
      <c r="G274" s="225"/>
      <c r="H274" s="229">
        <v>345.80000000000001</v>
      </c>
      <c r="I274" s="230"/>
      <c r="J274" s="225"/>
      <c r="K274" s="225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222</v>
      </c>
      <c r="AU274" s="235" t="s">
        <v>120</v>
      </c>
      <c r="AV274" s="13" t="s">
        <v>120</v>
      </c>
      <c r="AW274" s="13" t="s">
        <v>37</v>
      </c>
      <c r="AX274" s="13" t="s">
        <v>84</v>
      </c>
      <c r="AY274" s="235" t="s">
        <v>203</v>
      </c>
    </row>
    <row r="275" s="2" customFormat="1" ht="24.15" customHeight="1">
      <c r="A275" s="39"/>
      <c r="B275" s="40"/>
      <c r="C275" s="206" t="s">
        <v>463</v>
      </c>
      <c r="D275" s="206" t="s">
        <v>205</v>
      </c>
      <c r="E275" s="207" t="s">
        <v>1101</v>
      </c>
      <c r="F275" s="208" t="s">
        <v>1102</v>
      </c>
      <c r="G275" s="209" t="s">
        <v>118</v>
      </c>
      <c r="H275" s="210">
        <v>47.835999999999999</v>
      </c>
      <c r="I275" s="211"/>
      <c r="J275" s="212">
        <f>ROUND(I275*H275,2)</f>
        <v>0</v>
      </c>
      <c r="K275" s="208" t="s">
        <v>208</v>
      </c>
      <c r="L275" s="45"/>
      <c r="M275" s="213" t="s">
        <v>19</v>
      </c>
      <c r="N275" s="214" t="s">
        <v>48</v>
      </c>
      <c r="O275" s="85"/>
      <c r="P275" s="215">
        <f>O275*H275</f>
        <v>0</v>
      </c>
      <c r="Q275" s="215">
        <v>0.00018000000000000001</v>
      </c>
      <c r="R275" s="215">
        <f>Q275*H275</f>
        <v>0.0086104800000000002</v>
      </c>
      <c r="S275" s="215">
        <v>0</v>
      </c>
      <c r="T275" s="216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7" t="s">
        <v>209</v>
      </c>
      <c r="AT275" s="217" t="s">
        <v>205</v>
      </c>
      <c r="AU275" s="217" t="s">
        <v>120</v>
      </c>
      <c r="AY275" s="18" t="s">
        <v>203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8" t="s">
        <v>120</v>
      </c>
      <c r="BK275" s="218">
        <f>ROUND(I275*H275,2)</f>
        <v>0</v>
      </c>
      <c r="BL275" s="18" t="s">
        <v>209</v>
      </c>
      <c r="BM275" s="217" t="s">
        <v>1103</v>
      </c>
    </row>
    <row r="276" s="2" customFormat="1">
      <c r="A276" s="39"/>
      <c r="B276" s="40"/>
      <c r="C276" s="41"/>
      <c r="D276" s="219" t="s">
        <v>211</v>
      </c>
      <c r="E276" s="41"/>
      <c r="F276" s="220" t="s">
        <v>1104</v>
      </c>
      <c r="G276" s="41"/>
      <c r="H276" s="41"/>
      <c r="I276" s="221"/>
      <c r="J276" s="41"/>
      <c r="K276" s="41"/>
      <c r="L276" s="45"/>
      <c r="M276" s="222"/>
      <c r="N276" s="223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211</v>
      </c>
      <c r="AU276" s="18" t="s">
        <v>120</v>
      </c>
    </row>
    <row r="277" s="13" customFormat="1">
      <c r="A277" s="13"/>
      <c r="B277" s="224"/>
      <c r="C277" s="225"/>
      <c r="D277" s="226" t="s">
        <v>222</v>
      </c>
      <c r="E277" s="227" t="s">
        <v>19</v>
      </c>
      <c r="F277" s="228" t="s">
        <v>868</v>
      </c>
      <c r="G277" s="225"/>
      <c r="H277" s="229">
        <v>47.835999999999999</v>
      </c>
      <c r="I277" s="230"/>
      <c r="J277" s="225"/>
      <c r="K277" s="225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222</v>
      </c>
      <c r="AU277" s="235" t="s">
        <v>120</v>
      </c>
      <c r="AV277" s="13" t="s">
        <v>120</v>
      </c>
      <c r="AW277" s="13" t="s">
        <v>37</v>
      </c>
      <c r="AX277" s="13" t="s">
        <v>84</v>
      </c>
      <c r="AY277" s="235" t="s">
        <v>203</v>
      </c>
    </row>
    <row r="278" s="2" customFormat="1" ht="37.8" customHeight="1">
      <c r="A278" s="39"/>
      <c r="B278" s="40"/>
      <c r="C278" s="206" t="s">
        <v>469</v>
      </c>
      <c r="D278" s="206" t="s">
        <v>205</v>
      </c>
      <c r="E278" s="207" t="s">
        <v>1105</v>
      </c>
      <c r="F278" s="208" t="s">
        <v>1106</v>
      </c>
      <c r="G278" s="209" t="s">
        <v>118</v>
      </c>
      <c r="H278" s="210">
        <v>47.835999999999999</v>
      </c>
      <c r="I278" s="211"/>
      <c r="J278" s="212">
        <f>ROUND(I278*H278,2)</f>
        <v>0</v>
      </c>
      <c r="K278" s="208" t="s">
        <v>208</v>
      </c>
      <c r="L278" s="45"/>
      <c r="M278" s="213" t="s">
        <v>19</v>
      </c>
      <c r="N278" s="214" t="s">
        <v>48</v>
      </c>
      <c r="O278" s="85"/>
      <c r="P278" s="215">
        <f>O278*H278</f>
        <v>0</v>
      </c>
      <c r="Q278" s="215">
        <v>0.0057000000000000002</v>
      </c>
      <c r="R278" s="215">
        <f>Q278*H278</f>
        <v>0.2726652</v>
      </c>
      <c r="S278" s="215">
        <v>0</v>
      </c>
      <c r="T278" s="216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7" t="s">
        <v>209</v>
      </c>
      <c r="AT278" s="217" t="s">
        <v>205</v>
      </c>
      <c r="AU278" s="217" t="s">
        <v>120</v>
      </c>
      <c r="AY278" s="18" t="s">
        <v>203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8" t="s">
        <v>120</v>
      </c>
      <c r="BK278" s="218">
        <f>ROUND(I278*H278,2)</f>
        <v>0</v>
      </c>
      <c r="BL278" s="18" t="s">
        <v>209</v>
      </c>
      <c r="BM278" s="217" t="s">
        <v>1107</v>
      </c>
    </row>
    <row r="279" s="2" customFormat="1">
      <c r="A279" s="39"/>
      <c r="B279" s="40"/>
      <c r="C279" s="41"/>
      <c r="D279" s="219" t="s">
        <v>211</v>
      </c>
      <c r="E279" s="41"/>
      <c r="F279" s="220" t="s">
        <v>1108</v>
      </c>
      <c r="G279" s="41"/>
      <c r="H279" s="41"/>
      <c r="I279" s="221"/>
      <c r="J279" s="41"/>
      <c r="K279" s="41"/>
      <c r="L279" s="45"/>
      <c r="M279" s="222"/>
      <c r="N279" s="223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211</v>
      </c>
      <c r="AU279" s="18" t="s">
        <v>120</v>
      </c>
    </row>
    <row r="280" s="13" customFormat="1">
      <c r="A280" s="13"/>
      <c r="B280" s="224"/>
      <c r="C280" s="225"/>
      <c r="D280" s="226" t="s">
        <v>222</v>
      </c>
      <c r="E280" s="227" t="s">
        <v>19</v>
      </c>
      <c r="F280" s="228" t="s">
        <v>868</v>
      </c>
      <c r="G280" s="225"/>
      <c r="H280" s="229">
        <v>47.835999999999999</v>
      </c>
      <c r="I280" s="230"/>
      <c r="J280" s="225"/>
      <c r="K280" s="225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222</v>
      </c>
      <c r="AU280" s="235" t="s">
        <v>120</v>
      </c>
      <c r="AV280" s="13" t="s">
        <v>120</v>
      </c>
      <c r="AW280" s="13" t="s">
        <v>37</v>
      </c>
      <c r="AX280" s="13" t="s">
        <v>84</v>
      </c>
      <c r="AY280" s="235" t="s">
        <v>203</v>
      </c>
    </row>
    <row r="281" s="2" customFormat="1" ht="37.8" customHeight="1">
      <c r="A281" s="39"/>
      <c r="B281" s="40"/>
      <c r="C281" s="206" t="s">
        <v>475</v>
      </c>
      <c r="D281" s="206" t="s">
        <v>205</v>
      </c>
      <c r="E281" s="207" t="s">
        <v>1109</v>
      </c>
      <c r="F281" s="208" t="s">
        <v>1110</v>
      </c>
      <c r="G281" s="209" t="s">
        <v>118</v>
      </c>
      <c r="H281" s="210">
        <v>345.80000000000001</v>
      </c>
      <c r="I281" s="211"/>
      <c r="J281" s="212">
        <f>ROUND(I281*H281,2)</f>
        <v>0</v>
      </c>
      <c r="K281" s="208" t="s">
        <v>208</v>
      </c>
      <c r="L281" s="45"/>
      <c r="M281" s="213" t="s">
        <v>19</v>
      </c>
      <c r="N281" s="214" t="s">
        <v>48</v>
      </c>
      <c r="O281" s="85"/>
      <c r="P281" s="215">
        <f>O281*H281</f>
        <v>0</v>
      </c>
      <c r="Q281" s="215">
        <v>0.0033800000000000002</v>
      </c>
      <c r="R281" s="215">
        <f>Q281*H281</f>
        <v>1.1688040000000002</v>
      </c>
      <c r="S281" s="215">
        <v>0</v>
      </c>
      <c r="T281" s="216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7" t="s">
        <v>209</v>
      </c>
      <c r="AT281" s="217" t="s">
        <v>205</v>
      </c>
      <c r="AU281" s="217" t="s">
        <v>120</v>
      </c>
      <c r="AY281" s="18" t="s">
        <v>203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8" t="s">
        <v>120</v>
      </c>
      <c r="BK281" s="218">
        <f>ROUND(I281*H281,2)</f>
        <v>0</v>
      </c>
      <c r="BL281" s="18" t="s">
        <v>209</v>
      </c>
      <c r="BM281" s="217" t="s">
        <v>1111</v>
      </c>
    </row>
    <row r="282" s="2" customFormat="1">
      <c r="A282" s="39"/>
      <c r="B282" s="40"/>
      <c r="C282" s="41"/>
      <c r="D282" s="219" t="s">
        <v>211</v>
      </c>
      <c r="E282" s="41"/>
      <c r="F282" s="220" t="s">
        <v>1112</v>
      </c>
      <c r="G282" s="41"/>
      <c r="H282" s="41"/>
      <c r="I282" s="221"/>
      <c r="J282" s="41"/>
      <c r="K282" s="41"/>
      <c r="L282" s="45"/>
      <c r="M282" s="222"/>
      <c r="N282" s="223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211</v>
      </c>
      <c r="AU282" s="18" t="s">
        <v>120</v>
      </c>
    </row>
    <row r="283" s="13" customFormat="1">
      <c r="A283" s="13"/>
      <c r="B283" s="224"/>
      <c r="C283" s="225"/>
      <c r="D283" s="226" t="s">
        <v>222</v>
      </c>
      <c r="E283" s="227" t="s">
        <v>19</v>
      </c>
      <c r="F283" s="228" t="s">
        <v>823</v>
      </c>
      <c r="G283" s="225"/>
      <c r="H283" s="229">
        <v>345.80000000000001</v>
      </c>
      <c r="I283" s="230"/>
      <c r="J283" s="225"/>
      <c r="K283" s="225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222</v>
      </c>
      <c r="AU283" s="235" t="s">
        <v>120</v>
      </c>
      <c r="AV283" s="13" t="s">
        <v>120</v>
      </c>
      <c r="AW283" s="13" t="s">
        <v>37</v>
      </c>
      <c r="AX283" s="13" t="s">
        <v>84</v>
      </c>
      <c r="AY283" s="235" t="s">
        <v>203</v>
      </c>
    </row>
    <row r="284" s="2" customFormat="1" ht="37.8" customHeight="1">
      <c r="A284" s="39"/>
      <c r="B284" s="40"/>
      <c r="C284" s="206" t="s">
        <v>481</v>
      </c>
      <c r="D284" s="206" t="s">
        <v>205</v>
      </c>
      <c r="E284" s="207" t="s">
        <v>1113</v>
      </c>
      <c r="F284" s="208" t="s">
        <v>1114</v>
      </c>
      <c r="G284" s="209" t="s">
        <v>409</v>
      </c>
      <c r="H284" s="210">
        <v>9</v>
      </c>
      <c r="I284" s="211"/>
      <c r="J284" s="212">
        <f>ROUND(I284*H284,2)</f>
        <v>0</v>
      </c>
      <c r="K284" s="208" t="s">
        <v>208</v>
      </c>
      <c r="L284" s="45"/>
      <c r="M284" s="213" t="s">
        <v>19</v>
      </c>
      <c r="N284" s="214" t="s">
        <v>48</v>
      </c>
      <c r="O284" s="85"/>
      <c r="P284" s="215">
        <f>O284*H284</f>
        <v>0</v>
      </c>
      <c r="Q284" s="215">
        <v>0.42153000000000002</v>
      </c>
      <c r="R284" s="215">
        <f>Q284*H284</f>
        <v>3.7937700000000003</v>
      </c>
      <c r="S284" s="215">
        <v>0</v>
      </c>
      <c r="T284" s="216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7" t="s">
        <v>209</v>
      </c>
      <c r="AT284" s="217" t="s">
        <v>205</v>
      </c>
      <c r="AU284" s="217" t="s">
        <v>120</v>
      </c>
      <c r="AY284" s="18" t="s">
        <v>203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8" t="s">
        <v>120</v>
      </c>
      <c r="BK284" s="218">
        <f>ROUND(I284*H284,2)</f>
        <v>0</v>
      </c>
      <c r="BL284" s="18" t="s">
        <v>209</v>
      </c>
      <c r="BM284" s="217" t="s">
        <v>1115</v>
      </c>
    </row>
    <row r="285" s="2" customFormat="1">
      <c r="A285" s="39"/>
      <c r="B285" s="40"/>
      <c r="C285" s="41"/>
      <c r="D285" s="219" t="s">
        <v>211</v>
      </c>
      <c r="E285" s="41"/>
      <c r="F285" s="220" t="s">
        <v>1116</v>
      </c>
      <c r="G285" s="41"/>
      <c r="H285" s="41"/>
      <c r="I285" s="221"/>
      <c r="J285" s="41"/>
      <c r="K285" s="41"/>
      <c r="L285" s="45"/>
      <c r="M285" s="222"/>
      <c r="N285" s="223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211</v>
      </c>
      <c r="AU285" s="18" t="s">
        <v>120</v>
      </c>
    </row>
    <row r="286" s="13" customFormat="1">
      <c r="A286" s="13"/>
      <c r="B286" s="224"/>
      <c r="C286" s="225"/>
      <c r="D286" s="226" t="s">
        <v>222</v>
      </c>
      <c r="E286" s="227" t="s">
        <v>19</v>
      </c>
      <c r="F286" s="228" t="s">
        <v>1117</v>
      </c>
      <c r="G286" s="225"/>
      <c r="H286" s="229">
        <v>1</v>
      </c>
      <c r="I286" s="230"/>
      <c r="J286" s="225"/>
      <c r="K286" s="225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222</v>
      </c>
      <c r="AU286" s="235" t="s">
        <v>120</v>
      </c>
      <c r="AV286" s="13" t="s">
        <v>120</v>
      </c>
      <c r="AW286" s="13" t="s">
        <v>37</v>
      </c>
      <c r="AX286" s="13" t="s">
        <v>76</v>
      </c>
      <c r="AY286" s="235" t="s">
        <v>203</v>
      </c>
    </row>
    <row r="287" s="13" customFormat="1">
      <c r="A287" s="13"/>
      <c r="B287" s="224"/>
      <c r="C287" s="225"/>
      <c r="D287" s="226" t="s">
        <v>222</v>
      </c>
      <c r="E287" s="227" t="s">
        <v>19</v>
      </c>
      <c r="F287" s="228" t="s">
        <v>1118</v>
      </c>
      <c r="G287" s="225"/>
      <c r="H287" s="229">
        <v>1</v>
      </c>
      <c r="I287" s="230"/>
      <c r="J287" s="225"/>
      <c r="K287" s="225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222</v>
      </c>
      <c r="AU287" s="235" t="s">
        <v>120</v>
      </c>
      <c r="AV287" s="13" t="s">
        <v>120</v>
      </c>
      <c r="AW287" s="13" t="s">
        <v>37</v>
      </c>
      <c r="AX287" s="13" t="s">
        <v>76</v>
      </c>
      <c r="AY287" s="235" t="s">
        <v>203</v>
      </c>
    </row>
    <row r="288" s="13" customFormat="1">
      <c r="A288" s="13"/>
      <c r="B288" s="224"/>
      <c r="C288" s="225"/>
      <c r="D288" s="226" t="s">
        <v>222</v>
      </c>
      <c r="E288" s="227" t="s">
        <v>19</v>
      </c>
      <c r="F288" s="228" t="s">
        <v>1119</v>
      </c>
      <c r="G288" s="225"/>
      <c r="H288" s="229">
        <v>2</v>
      </c>
      <c r="I288" s="230"/>
      <c r="J288" s="225"/>
      <c r="K288" s="225"/>
      <c r="L288" s="231"/>
      <c r="M288" s="232"/>
      <c r="N288" s="233"/>
      <c r="O288" s="233"/>
      <c r="P288" s="233"/>
      <c r="Q288" s="233"/>
      <c r="R288" s="233"/>
      <c r="S288" s="233"/>
      <c r="T288" s="23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5" t="s">
        <v>222</v>
      </c>
      <c r="AU288" s="235" t="s">
        <v>120</v>
      </c>
      <c r="AV288" s="13" t="s">
        <v>120</v>
      </c>
      <c r="AW288" s="13" t="s">
        <v>37</v>
      </c>
      <c r="AX288" s="13" t="s">
        <v>76</v>
      </c>
      <c r="AY288" s="235" t="s">
        <v>203</v>
      </c>
    </row>
    <row r="289" s="13" customFormat="1">
      <c r="A289" s="13"/>
      <c r="B289" s="224"/>
      <c r="C289" s="225"/>
      <c r="D289" s="226" t="s">
        <v>222</v>
      </c>
      <c r="E289" s="227" t="s">
        <v>19</v>
      </c>
      <c r="F289" s="228" t="s">
        <v>1120</v>
      </c>
      <c r="G289" s="225"/>
      <c r="H289" s="229">
        <v>1</v>
      </c>
      <c r="I289" s="230"/>
      <c r="J289" s="225"/>
      <c r="K289" s="225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222</v>
      </c>
      <c r="AU289" s="235" t="s">
        <v>120</v>
      </c>
      <c r="AV289" s="13" t="s">
        <v>120</v>
      </c>
      <c r="AW289" s="13" t="s">
        <v>37</v>
      </c>
      <c r="AX289" s="13" t="s">
        <v>76</v>
      </c>
      <c r="AY289" s="235" t="s">
        <v>203</v>
      </c>
    </row>
    <row r="290" s="13" customFormat="1">
      <c r="A290" s="13"/>
      <c r="B290" s="224"/>
      <c r="C290" s="225"/>
      <c r="D290" s="226" t="s">
        <v>222</v>
      </c>
      <c r="E290" s="227" t="s">
        <v>19</v>
      </c>
      <c r="F290" s="228" t="s">
        <v>1121</v>
      </c>
      <c r="G290" s="225"/>
      <c r="H290" s="229">
        <v>1</v>
      </c>
      <c r="I290" s="230"/>
      <c r="J290" s="225"/>
      <c r="K290" s="225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222</v>
      </c>
      <c r="AU290" s="235" t="s">
        <v>120</v>
      </c>
      <c r="AV290" s="13" t="s">
        <v>120</v>
      </c>
      <c r="AW290" s="13" t="s">
        <v>37</v>
      </c>
      <c r="AX290" s="13" t="s">
        <v>76</v>
      </c>
      <c r="AY290" s="235" t="s">
        <v>203</v>
      </c>
    </row>
    <row r="291" s="13" customFormat="1">
      <c r="A291" s="13"/>
      <c r="B291" s="224"/>
      <c r="C291" s="225"/>
      <c r="D291" s="226" t="s">
        <v>222</v>
      </c>
      <c r="E291" s="227" t="s">
        <v>19</v>
      </c>
      <c r="F291" s="228" t="s">
        <v>1122</v>
      </c>
      <c r="G291" s="225"/>
      <c r="H291" s="229">
        <v>1</v>
      </c>
      <c r="I291" s="230"/>
      <c r="J291" s="225"/>
      <c r="K291" s="225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222</v>
      </c>
      <c r="AU291" s="235" t="s">
        <v>120</v>
      </c>
      <c r="AV291" s="13" t="s">
        <v>120</v>
      </c>
      <c r="AW291" s="13" t="s">
        <v>37</v>
      </c>
      <c r="AX291" s="13" t="s">
        <v>76</v>
      </c>
      <c r="AY291" s="235" t="s">
        <v>203</v>
      </c>
    </row>
    <row r="292" s="13" customFormat="1">
      <c r="A292" s="13"/>
      <c r="B292" s="224"/>
      <c r="C292" s="225"/>
      <c r="D292" s="226" t="s">
        <v>222</v>
      </c>
      <c r="E292" s="227" t="s">
        <v>19</v>
      </c>
      <c r="F292" s="228" t="s">
        <v>1123</v>
      </c>
      <c r="G292" s="225"/>
      <c r="H292" s="229">
        <v>2</v>
      </c>
      <c r="I292" s="230"/>
      <c r="J292" s="225"/>
      <c r="K292" s="225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222</v>
      </c>
      <c r="AU292" s="235" t="s">
        <v>120</v>
      </c>
      <c r="AV292" s="13" t="s">
        <v>120</v>
      </c>
      <c r="AW292" s="13" t="s">
        <v>37</v>
      </c>
      <c r="AX292" s="13" t="s">
        <v>76</v>
      </c>
      <c r="AY292" s="235" t="s">
        <v>203</v>
      </c>
    </row>
    <row r="293" s="14" customFormat="1">
      <c r="A293" s="14"/>
      <c r="B293" s="236"/>
      <c r="C293" s="237"/>
      <c r="D293" s="226" t="s">
        <v>222</v>
      </c>
      <c r="E293" s="238" t="s">
        <v>19</v>
      </c>
      <c r="F293" s="239" t="s">
        <v>225</v>
      </c>
      <c r="G293" s="237"/>
      <c r="H293" s="240">
        <v>9</v>
      </c>
      <c r="I293" s="241"/>
      <c r="J293" s="237"/>
      <c r="K293" s="237"/>
      <c r="L293" s="242"/>
      <c r="M293" s="243"/>
      <c r="N293" s="244"/>
      <c r="O293" s="244"/>
      <c r="P293" s="244"/>
      <c r="Q293" s="244"/>
      <c r="R293" s="244"/>
      <c r="S293" s="244"/>
      <c r="T293" s="24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6" t="s">
        <v>222</v>
      </c>
      <c r="AU293" s="246" t="s">
        <v>120</v>
      </c>
      <c r="AV293" s="14" t="s">
        <v>209</v>
      </c>
      <c r="AW293" s="14" t="s">
        <v>37</v>
      </c>
      <c r="AX293" s="14" t="s">
        <v>84</v>
      </c>
      <c r="AY293" s="246" t="s">
        <v>203</v>
      </c>
    </row>
    <row r="294" s="2" customFormat="1" ht="37.8" customHeight="1">
      <c r="A294" s="39"/>
      <c r="B294" s="40"/>
      <c r="C294" s="262" t="s">
        <v>487</v>
      </c>
      <c r="D294" s="262" t="s">
        <v>927</v>
      </c>
      <c r="E294" s="263" t="s">
        <v>1124</v>
      </c>
      <c r="F294" s="264" t="s">
        <v>1125</v>
      </c>
      <c r="G294" s="265" t="s">
        <v>409</v>
      </c>
      <c r="H294" s="266">
        <v>2</v>
      </c>
      <c r="I294" s="267"/>
      <c r="J294" s="268">
        <f>ROUND(I294*H294,2)</f>
        <v>0</v>
      </c>
      <c r="K294" s="264" t="s">
        <v>208</v>
      </c>
      <c r="L294" s="269"/>
      <c r="M294" s="270" t="s">
        <v>19</v>
      </c>
      <c r="N294" s="271" t="s">
        <v>48</v>
      </c>
      <c r="O294" s="85"/>
      <c r="P294" s="215">
        <f>O294*H294</f>
        <v>0</v>
      </c>
      <c r="Q294" s="215">
        <v>0.014579999999999999</v>
      </c>
      <c r="R294" s="215">
        <f>Q294*H294</f>
        <v>0.029159999999999998</v>
      </c>
      <c r="S294" s="215">
        <v>0</v>
      </c>
      <c r="T294" s="216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7" t="s">
        <v>246</v>
      </c>
      <c r="AT294" s="217" t="s">
        <v>927</v>
      </c>
      <c r="AU294" s="217" t="s">
        <v>120</v>
      </c>
      <c r="AY294" s="18" t="s">
        <v>203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8" t="s">
        <v>120</v>
      </c>
      <c r="BK294" s="218">
        <f>ROUND(I294*H294,2)</f>
        <v>0</v>
      </c>
      <c r="BL294" s="18" t="s">
        <v>209</v>
      </c>
      <c r="BM294" s="217" t="s">
        <v>1126</v>
      </c>
    </row>
    <row r="295" s="13" customFormat="1">
      <c r="A295" s="13"/>
      <c r="B295" s="224"/>
      <c r="C295" s="225"/>
      <c r="D295" s="226" t="s">
        <v>222</v>
      </c>
      <c r="E295" s="227" t="s">
        <v>19</v>
      </c>
      <c r="F295" s="228" t="s">
        <v>1119</v>
      </c>
      <c r="G295" s="225"/>
      <c r="H295" s="229">
        <v>2</v>
      </c>
      <c r="I295" s="230"/>
      <c r="J295" s="225"/>
      <c r="K295" s="225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222</v>
      </c>
      <c r="AU295" s="235" t="s">
        <v>120</v>
      </c>
      <c r="AV295" s="13" t="s">
        <v>120</v>
      </c>
      <c r="AW295" s="13" t="s">
        <v>37</v>
      </c>
      <c r="AX295" s="13" t="s">
        <v>84</v>
      </c>
      <c r="AY295" s="235" t="s">
        <v>203</v>
      </c>
    </row>
    <row r="296" s="2" customFormat="1" ht="37.8" customHeight="1">
      <c r="A296" s="39"/>
      <c r="B296" s="40"/>
      <c r="C296" s="262" t="s">
        <v>493</v>
      </c>
      <c r="D296" s="262" t="s">
        <v>927</v>
      </c>
      <c r="E296" s="263" t="s">
        <v>1127</v>
      </c>
      <c r="F296" s="264" t="s">
        <v>1128</v>
      </c>
      <c r="G296" s="265" t="s">
        <v>409</v>
      </c>
      <c r="H296" s="266">
        <v>3</v>
      </c>
      <c r="I296" s="267"/>
      <c r="J296" s="268">
        <f>ROUND(I296*H296,2)</f>
        <v>0</v>
      </c>
      <c r="K296" s="264" t="s">
        <v>208</v>
      </c>
      <c r="L296" s="269"/>
      <c r="M296" s="270" t="s">
        <v>19</v>
      </c>
      <c r="N296" s="271" t="s">
        <v>48</v>
      </c>
      <c r="O296" s="85"/>
      <c r="P296" s="215">
        <f>O296*H296</f>
        <v>0</v>
      </c>
      <c r="Q296" s="215">
        <v>0.01521</v>
      </c>
      <c r="R296" s="215">
        <f>Q296*H296</f>
        <v>0.045629999999999997</v>
      </c>
      <c r="S296" s="215">
        <v>0</v>
      </c>
      <c r="T296" s="216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7" t="s">
        <v>246</v>
      </c>
      <c r="AT296" s="217" t="s">
        <v>927</v>
      </c>
      <c r="AU296" s="217" t="s">
        <v>120</v>
      </c>
      <c r="AY296" s="18" t="s">
        <v>203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8" t="s">
        <v>120</v>
      </c>
      <c r="BK296" s="218">
        <f>ROUND(I296*H296,2)</f>
        <v>0</v>
      </c>
      <c r="BL296" s="18" t="s">
        <v>209</v>
      </c>
      <c r="BM296" s="217" t="s">
        <v>1129</v>
      </c>
    </row>
    <row r="297" s="13" customFormat="1">
      <c r="A297" s="13"/>
      <c r="B297" s="224"/>
      <c r="C297" s="225"/>
      <c r="D297" s="226" t="s">
        <v>222</v>
      </c>
      <c r="E297" s="227" t="s">
        <v>19</v>
      </c>
      <c r="F297" s="228" t="s">
        <v>1117</v>
      </c>
      <c r="G297" s="225"/>
      <c r="H297" s="229">
        <v>1</v>
      </c>
      <c r="I297" s="230"/>
      <c r="J297" s="225"/>
      <c r="K297" s="225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222</v>
      </c>
      <c r="AU297" s="235" t="s">
        <v>120</v>
      </c>
      <c r="AV297" s="13" t="s">
        <v>120</v>
      </c>
      <c r="AW297" s="13" t="s">
        <v>37</v>
      </c>
      <c r="AX297" s="13" t="s">
        <v>76</v>
      </c>
      <c r="AY297" s="235" t="s">
        <v>203</v>
      </c>
    </row>
    <row r="298" s="13" customFormat="1">
      <c r="A298" s="13"/>
      <c r="B298" s="224"/>
      <c r="C298" s="225"/>
      <c r="D298" s="226" t="s">
        <v>222</v>
      </c>
      <c r="E298" s="227" t="s">
        <v>19</v>
      </c>
      <c r="F298" s="228" t="s">
        <v>1118</v>
      </c>
      <c r="G298" s="225"/>
      <c r="H298" s="229">
        <v>1</v>
      </c>
      <c r="I298" s="230"/>
      <c r="J298" s="225"/>
      <c r="K298" s="225"/>
      <c r="L298" s="231"/>
      <c r="M298" s="232"/>
      <c r="N298" s="233"/>
      <c r="O298" s="233"/>
      <c r="P298" s="233"/>
      <c r="Q298" s="233"/>
      <c r="R298" s="233"/>
      <c r="S298" s="233"/>
      <c r="T298" s="23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5" t="s">
        <v>222</v>
      </c>
      <c r="AU298" s="235" t="s">
        <v>120</v>
      </c>
      <c r="AV298" s="13" t="s">
        <v>120</v>
      </c>
      <c r="AW298" s="13" t="s">
        <v>37</v>
      </c>
      <c r="AX298" s="13" t="s">
        <v>76</v>
      </c>
      <c r="AY298" s="235" t="s">
        <v>203</v>
      </c>
    </row>
    <row r="299" s="13" customFormat="1">
      <c r="A299" s="13"/>
      <c r="B299" s="224"/>
      <c r="C299" s="225"/>
      <c r="D299" s="226" t="s">
        <v>222</v>
      </c>
      <c r="E299" s="227" t="s">
        <v>19</v>
      </c>
      <c r="F299" s="228" t="s">
        <v>1120</v>
      </c>
      <c r="G299" s="225"/>
      <c r="H299" s="229">
        <v>1</v>
      </c>
      <c r="I299" s="230"/>
      <c r="J299" s="225"/>
      <c r="K299" s="225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222</v>
      </c>
      <c r="AU299" s="235" t="s">
        <v>120</v>
      </c>
      <c r="AV299" s="13" t="s">
        <v>120</v>
      </c>
      <c r="AW299" s="13" t="s">
        <v>37</v>
      </c>
      <c r="AX299" s="13" t="s">
        <v>76</v>
      </c>
      <c r="AY299" s="235" t="s">
        <v>203</v>
      </c>
    </row>
    <row r="300" s="14" customFormat="1">
      <c r="A300" s="14"/>
      <c r="B300" s="236"/>
      <c r="C300" s="237"/>
      <c r="D300" s="226" t="s">
        <v>222</v>
      </c>
      <c r="E300" s="238" t="s">
        <v>19</v>
      </c>
      <c r="F300" s="239" t="s">
        <v>225</v>
      </c>
      <c r="G300" s="237"/>
      <c r="H300" s="240">
        <v>3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6" t="s">
        <v>222</v>
      </c>
      <c r="AU300" s="246" t="s">
        <v>120</v>
      </c>
      <c r="AV300" s="14" t="s">
        <v>209</v>
      </c>
      <c r="AW300" s="14" t="s">
        <v>37</v>
      </c>
      <c r="AX300" s="14" t="s">
        <v>84</v>
      </c>
      <c r="AY300" s="246" t="s">
        <v>203</v>
      </c>
    </row>
    <row r="301" s="2" customFormat="1" ht="37.8" customHeight="1">
      <c r="A301" s="39"/>
      <c r="B301" s="40"/>
      <c r="C301" s="262" t="s">
        <v>498</v>
      </c>
      <c r="D301" s="262" t="s">
        <v>927</v>
      </c>
      <c r="E301" s="263" t="s">
        <v>1130</v>
      </c>
      <c r="F301" s="264" t="s">
        <v>1131</v>
      </c>
      <c r="G301" s="265" t="s">
        <v>409</v>
      </c>
      <c r="H301" s="266">
        <v>4</v>
      </c>
      <c r="I301" s="267"/>
      <c r="J301" s="268">
        <f>ROUND(I301*H301,2)</f>
        <v>0</v>
      </c>
      <c r="K301" s="264" t="s">
        <v>208</v>
      </c>
      <c r="L301" s="269"/>
      <c r="M301" s="270" t="s">
        <v>19</v>
      </c>
      <c r="N301" s="271" t="s">
        <v>48</v>
      </c>
      <c r="O301" s="85"/>
      <c r="P301" s="215">
        <f>O301*H301</f>
        <v>0</v>
      </c>
      <c r="Q301" s="215">
        <v>0.01553</v>
      </c>
      <c r="R301" s="215">
        <f>Q301*H301</f>
        <v>0.062120000000000002</v>
      </c>
      <c r="S301" s="215">
        <v>0</v>
      </c>
      <c r="T301" s="216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7" t="s">
        <v>246</v>
      </c>
      <c r="AT301" s="217" t="s">
        <v>927</v>
      </c>
      <c r="AU301" s="217" t="s">
        <v>120</v>
      </c>
      <c r="AY301" s="18" t="s">
        <v>203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8" t="s">
        <v>120</v>
      </c>
      <c r="BK301" s="218">
        <f>ROUND(I301*H301,2)</f>
        <v>0</v>
      </c>
      <c r="BL301" s="18" t="s">
        <v>209</v>
      </c>
      <c r="BM301" s="217" t="s">
        <v>1132</v>
      </c>
    </row>
    <row r="302" s="13" customFormat="1">
      <c r="A302" s="13"/>
      <c r="B302" s="224"/>
      <c r="C302" s="225"/>
      <c r="D302" s="226" t="s">
        <v>222</v>
      </c>
      <c r="E302" s="227" t="s">
        <v>19</v>
      </c>
      <c r="F302" s="228" t="s">
        <v>1121</v>
      </c>
      <c r="G302" s="225"/>
      <c r="H302" s="229">
        <v>1</v>
      </c>
      <c r="I302" s="230"/>
      <c r="J302" s="225"/>
      <c r="K302" s="225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222</v>
      </c>
      <c r="AU302" s="235" t="s">
        <v>120</v>
      </c>
      <c r="AV302" s="13" t="s">
        <v>120</v>
      </c>
      <c r="AW302" s="13" t="s">
        <v>37</v>
      </c>
      <c r="AX302" s="13" t="s">
        <v>76</v>
      </c>
      <c r="AY302" s="235" t="s">
        <v>203</v>
      </c>
    </row>
    <row r="303" s="13" customFormat="1">
      <c r="A303" s="13"/>
      <c r="B303" s="224"/>
      <c r="C303" s="225"/>
      <c r="D303" s="226" t="s">
        <v>222</v>
      </c>
      <c r="E303" s="227" t="s">
        <v>19</v>
      </c>
      <c r="F303" s="228" t="s">
        <v>1122</v>
      </c>
      <c r="G303" s="225"/>
      <c r="H303" s="229">
        <v>1</v>
      </c>
      <c r="I303" s="230"/>
      <c r="J303" s="225"/>
      <c r="K303" s="225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222</v>
      </c>
      <c r="AU303" s="235" t="s">
        <v>120</v>
      </c>
      <c r="AV303" s="13" t="s">
        <v>120</v>
      </c>
      <c r="AW303" s="13" t="s">
        <v>37</v>
      </c>
      <c r="AX303" s="13" t="s">
        <v>76</v>
      </c>
      <c r="AY303" s="235" t="s">
        <v>203</v>
      </c>
    </row>
    <row r="304" s="13" customFormat="1">
      <c r="A304" s="13"/>
      <c r="B304" s="224"/>
      <c r="C304" s="225"/>
      <c r="D304" s="226" t="s">
        <v>222</v>
      </c>
      <c r="E304" s="227" t="s">
        <v>19</v>
      </c>
      <c r="F304" s="228" t="s">
        <v>1123</v>
      </c>
      <c r="G304" s="225"/>
      <c r="H304" s="229">
        <v>2</v>
      </c>
      <c r="I304" s="230"/>
      <c r="J304" s="225"/>
      <c r="K304" s="225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222</v>
      </c>
      <c r="AU304" s="235" t="s">
        <v>120</v>
      </c>
      <c r="AV304" s="13" t="s">
        <v>120</v>
      </c>
      <c r="AW304" s="13" t="s">
        <v>37</v>
      </c>
      <c r="AX304" s="13" t="s">
        <v>76</v>
      </c>
      <c r="AY304" s="235" t="s">
        <v>203</v>
      </c>
    </row>
    <row r="305" s="14" customFormat="1">
      <c r="A305" s="14"/>
      <c r="B305" s="236"/>
      <c r="C305" s="237"/>
      <c r="D305" s="226" t="s">
        <v>222</v>
      </c>
      <c r="E305" s="238" t="s">
        <v>19</v>
      </c>
      <c r="F305" s="239" t="s">
        <v>225</v>
      </c>
      <c r="G305" s="237"/>
      <c r="H305" s="240">
        <v>4</v>
      </c>
      <c r="I305" s="241"/>
      <c r="J305" s="237"/>
      <c r="K305" s="237"/>
      <c r="L305" s="242"/>
      <c r="M305" s="243"/>
      <c r="N305" s="244"/>
      <c r="O305" s="244"/>
      <c r="P305" s="244"/>
      <c r="Q305" s="244"/>
      <c r="R305" s="244"/>
      <c r="S305" s="244"/>
      <c r="T305" s="24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6" t="s">
        <v>222</v>
      </c>
      <c r="AU305" s="246" t="s">
        <v>120</v>
      </c>
      <c r="AV305" s="14" t="s">
        <v>209</v>
      </c>
      <c r="AW305" s="14" t="s">
        <v>37</v>
      </c>
      <c r="AX305" s="14" t="s">
        <v>84</v>
      </c>
      <c r="AY305" s="246" t="s">
        <v>203</v>
      </c>
    </row>
    <row r="306" s="2" customFormat="1" ht="24.15" customHeight="1">
      <c r="A306" s="39"/>
      <c r="B306" s="40"/>
      <c r="C306" s="206" t="s">
        <v>505</v>
      </c>
      <c r="D306" s="206" t="s">
        <v>205</v>
      </c>
      <c r="E306" s="207" t="s">
        <v>1133</v>
      </c>
      <c r="F306" s="208" t="s">
        <v>1134</v>
      </c>
      <c r="G306" s="209" t="s">
        <v>118</v>
      </c>
      <c r="H306" s="210">
        <v>86.670000000000002</v>
      </c>
      <c r="I306" s="211"/>
      <c r="J306" s="212">
        <f>ROUND(I306*H306,2)</f>
        <v>0</v>
      </c>
      <c r="K306" s="208" t="s">
        <v>208</v>
      </c>
      <c r="L306" s="45"/>
      <c r="M306" s="213" t="s">
        <v>19</v>
      </c>
      <c r="N306" s="214" t="s">
        <v>48</v>
      </c>
      <c r="O306" s="85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7" t="s">
        <v>209</v>
      </c>
      <c r="AT306" s="217" t="s">
        <v>205</v>
      </c>
      <c r="AU306" s="217" t="s">
        <v>120</v>
      </c>
      <c r="AY306" s="18" t="s">
        <v>203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8" t="s">
        <v>120</v>
      </c>
      <c r="BK306" s="218">
        <f>ROUND(I306*H306,2)</f>
        <v>0</v>
      </c>
      <c r="BL306" s="18" t="s">
        <v>209</v>
      </c>
      <c r="BM306" s="217" t="s">
        <v>1135</v>
      </c>
    </row>
    <row r="307" s="2" customFormat="1">
      <c r="A307" s="39"/>
      <c r="B307" s="40"/>
      <c r="C307" s="41"/>
      <c r="D307" s="219" t="s">
        <v>211</v>
      </c>
      <c r="E307" s="41"/>
      <c r="F307" s="220" t="s">
        <v>1136</v>
      </c>
      <c r="G307" s="41"/>
      <c r="H307" s="41"/>
      <c r="I307" s="221"/>
      <c r="J307" s="41"/>
      <c r="K307" s="41"/>
      <c r="L307" s="45"/>
      <c r="M307" s="222"/>
      <c r="N307" s="223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211</v>
      </c>
      <c r="AU307" s="18" t="s">
        <v>120</v>
      </c>
    </row>
    <row r="308" s="13" customFormat="1">
      <c r="A308" s="13"/>
      <c r="B308" s="224"/>
      <c r="C308" s="225"/>
      <c r="D308" s="226" t="s">
        <v>222</v>
      </c>
      <c r="E308" s="227" t="s">
        <v>19</v>
      </c>
      <c r="F308" s="228" t="s">
        <v>1137</v>
      </c>
      <c r="G308" s="225"/>
      <c r="H308" s="229">
        <v>86.670000000000002</v>
      </c>
      <c r="I308" s="230"/>
      <c r="J308" s="225"/>
      <c r="K308" s="225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222</v>
      </c>
      <c r="AU308" s="235" t="s">
        <v>120</v>
      </c>
      <c r="AV308" s="13" t="s">
        <v>120</v>
      </c>
      <c r="AW308" s="13" t="s">
        <v>37</v>
      </c>
      <c r="AX308" s="13" t="s">
        <v>84</v>
      </c>
      <c r="AY308" s="235" t="s">
        <v>203</v>
      </c>
    </row>
    <row r="309" s="2" customFormat="1" ht="33" customHeight="1">
      <c r="A309" s="39"/>
      <c r="B309" s="40"/>
      <c r="C309" s="206" t="s">
        <v>514</v>
      </c>
      <c r="D309" s="206" t="s">
        <v>205</v>
      </c>
      <c r="E309" s="207" t="s">
        <v>1138</v>
      </c>
      <c r="F309" s="208" t="s">
        <v>1139</v>
      </c>
      <c r="G309" s="209" t="s">
        <v>219</v>
      </c>
      <c r="H309" s="210">
        <v>10.845000000000001</v>
      </c>
      <c r="I309" s="211"/>
      <c r="J309" s="212">
        <f>ROUND(I309*H309,2)</f>
        <v>0</v>
      </c>
      <c r="K309" s="208" t="s">
        <v>208</v>
      </c>
      <c r="L309" s="45"/>
      <c r="M309" s="213" t="s">
        <v>19</v>
      </c>
      <c r="N309" s="214" t="s">
        <v>48</v>
      </c>
      <c r="O309" s="85"/>
      <c r="P309" s="215">
        <f>O309*H309</f>
        <v>0</v>
      </c>
      <c r="Q309" s="215">
        <v>2.3010199999999998</v>
      </c>
      <c r="R309" s="215">
        <f>Q309*H309</f>
        <v>24.954561899999998</v>
      </c>
      <c r="S309" s="215">
        <v>0</v>
      </c>
      <c r="T309" s="216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17" t="s">
        <v>209</v>
      </c>
      <c r="AT309" s="217" t="s">
        <v>205</v>
      </c>
      <c r="AU309" s="217" t="s">
        <v>120</v>
      </c>
      <c r="AY309" s="18" t="s">
        <v>203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8" t="s">
        <v>120</v>
      </c>
      <c r="BK309" s="218">
        <f>ROUND(I309*H309,2)</f>
        <v>0</v>
      </c>
      <c r="BL309" s="18" t="s">
        <v>209</v>
      </c>
      <c r="BM309" s="217" t="s">
        <v>1140</v>
      </c>
    </row>
    <row r="310" s="2" customFormat="1">
      <c r="A310" s="39"/>
      <c r="B310" s="40"/>
      <c r="C310" s="41"/>
      <c r="D310" s="219" t="s">
        <v>211</v>
      </c>
      <c r="E310" s="41"/>
      <c r="F310" s="220" t="s">
        <v>1141</v>
      </c>
      <c r="G310" s="41"/>
      <c r="H310" s="41"/>
      <c r="I310" s="221"/>
      <c r="J310" s="41"/>
      <c r="K310" s="41"/>
      <c r="L310" s="45"/>
      <c r="M310" s="222"/>
      <c r="N310" s="223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211</v>
      </c>
      <c r="AU310" s="18" t="s">
        <v>120</v>
      </c>
    </row>
    <row r="311" s="13" customFormat="1">
      <c r="A311" s="13"/>
      <c r="B311" s="224"/>
      <c r="C311" s="225"/>
      <c r="D311" s="226" t="s">
        <v>222</v>
      </c>
      <c r="E311" s="227" t="s">
        <v>19</v>
      </c>
      <c r="F311" s="228" t="s">
        <v>1142</v>
      </c>
      <c r="G311" s="225"/>
      <c r="H311" s="229">
        <v>0.19900000000000001</v>
      </c>
      <c r="I311" s="230"/>
      <c r="J311" s="225"/>
      <c r="K311" s="225"/>
      <c r="L311" s="231"/>
      <c r="M311" s="232"/>
      <c r="N311" s="233"/>
      <c r="O311" s="233"/>
      <c r="P311" s="233"/>
      <c r="Q311" s="233"/>
      <c r="R311" s="233"/>
      <c r="S311" s="233"/>
      <c r="T311" s="23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5" t="s">
        <v>222</v>
      </c>
      <c r="AU311" s="235" t="s">
        <v>120</v>
      </c>
      <c r="AV311" s="13" t="s">
        <v>120</v>
      </c>
      <c r="AW311" s="13" t="s">
        <v>37</v>
      </c>
      <c r="AX311" s="13" t="s">
        <v>76</v>
      </c>
      <c r="AY311" s="235" t="s">
        <v>203</v>
      </c>
    </row>
    <row r="312" s="13" customFormat="1">
      <c r="A312" s="13"/>
      <c r="B312" s="224"/>
      <c r="C312" s="225"/>
      <c r="D312" s="226" t="s">
        <v>222</v>
      </c>
      <c r="E312" s="227" t="s">
        <v>19</v>
      </c>
      <c r="F312" s="228" t="s">
        <v>1143</v>
      </c>
      <c r="G312" s="225"/>
      <c r="H312" s="229">
        <v>0.22500000000000001</v>
      </c>
      <c r="I312" s="230"/>
      <c r="J312" s="225"/>
      <c r="K312" s="225"/>
      <c r="L312" s="231"/>
      <c r="M312" s="232"/>
      <c r="N312" s="233"/>
      <c r="O312" s="233"/>
      <c r="P312" s="233"/>
      <c r="Q312" s="233"/>
      <c r="R312" s="233"/>
      <c r="S312" s="233"/>
      <c r="T312" s="23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5" t="s">
        <v>222</v>
      </c>
      <c r="AU312" s="235" t="s">
        <v>120</v>
      </c>
      <c r="AV312" s="13" t="s">
        <v>120</v>
      </c>
      <c r="AW312" s="13" t="s">
        <v>37</v>
      </c>
      <c r="AX312" s="13" t="s">
        <v>76</v>
      </c>
      <c r="AY312" s="235" t="s">
        <v>203</v>
      </c>
    </row>
    <row r="313" s="13" customFormat="1">
      <c r="A313" s="13"/>
      <c r="B313" s="224"/>
      <c r="C313" s="225"/>
      <c r="D313" s="226" t="s">
        <v>222</v>
      </c>
      <c r="E313" s="227" t="s">
        <v>19</v>
      </c>
      <c r="F313" s="228" t="s">
        <v>1144</v>
      </c>
      <c r="G313" s="225"/>
      <c r="H313" s="229">
        <v>2.0190000000000001</v>
      </c>
      <c r="I313" s="230"/>
      <c r="J313" s="225"/>
      <c r="K313" s="225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222</v>
      </c>
      <c r="AU313" s="235" t="s">
        <v>120</v>
      </c>
      <c r="AV313" s="13" t="s">
        <v>120</v>
      </c>
      <c r="AW313" s="13" t="s">
        <v>37</v>
      </c>
      <c r="AX313" s="13" t="s">
        <v>76</v>
      </c>
      <c r="AY313" s="235" t="s">
        <v>203</v>
      </c>
    </row>
    <row r="314" s="13" customFormat="1">
      <c r="A314" s="13"/>
      <c r="B314" s="224"/>
      <c r="C314" s="225"/>
      <c r="D314" s="226" t="s">
        <v>222</v>
      </c>
      <c r="E314" s="227" t="s">
        <v>19</v>
      </c>
      <c r="F314" s="228" t="s">
        <v>1145</v>
      </c>
      <c r="G314" s="225"/>
      <c r="H314" s="229">
        <v>0.80700000000000005</v>
      </c>
      <c r="I314" s="230"/>
      <c r="J314" s="225"/>
      <c r="K314" s="225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222</v>
      </c>
      <c r="AU314" s="235" t="s">
        <v>120</v>
      </c>
      <c r="AV314" s="13" t="s">
        <v>120</v>
      </c>
      <c r="AW314" s="13" t="s">
        <v>37</v>
      </c>
      <c r="AX314" s="13" t="s">
        <v>76</v>
      </c>
      <c r="AY314" s="235" t="s">
        <v>203</v>
      </c>
    </row>
    <row r="315" s="13" customFormat="1">
      <c r="A315" s="13"/>
      <c r="B315" s="224"/>
      <c r="C315" s="225"/>
      <c r="D315" s="226" t="s">
        <v>222</v>
      </c>
      <c r="E315" s="227" t="s">
        <v>19</v>
      </c>
      <c r="F315" s="228" t="s">
        <v>1146</v>
      </c>
      <c r="G315" s="225"/>
      <c r="H315" s="229">
        <v>7.4349999999999996</v>
      </c>
      <c r="I315" s="230"/>
      <c r="J315" s="225"/>
      <c r="K315" s="225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222</v>
      </c>
      <c r="AU315" s="235" t="s">
        <v>120</v>
      </c>
      <c r="AV315" s="13" t="s">
        <v>120</v>
      </c>
      <c r="AW315" s="13" t="s">
        <v>37</v>
      </c>
      <c r="AX315" s="13" t="s">
        <v>76</v>
      </c>
      <c r="AY315" s="235" t="s">
        <v>203</v>
      </c>
    </row>
    <row r="316" s="13" customFormat="1">
      <c r="A316" s="13"/>
      <c r="B316" s="224"/>
      <c r="C316" s="225"/>
      <c r="D316" s="226" t="s">
        <v>222</v>
      </c>
      <c r="E316" s="227" t="s">
        <v>19</v>
      </c>
      <c r="F316" s="228" t="s">
        <v>1147</v>
      </c>
      <c r="G316" s="225"/>
      <c r="H316" s="229">
        <v>0.16</v>
      </c>
      <c r="I316" s="230"/>
      <c r="J316" s="225"/>
      <c r="K316" s="225"/>
      <c r="L316" s="231"/>
      <c r="M316" s="232"/>
      <c r="N316" s="233"/>
      <c r="O316" s="233"/>
      <c r="P316" s="233"/>
      <c r="Q316" s="233"/>
      <c r="R316" s="233"/>
      <c r="S316" s="233"/>
      <c r="T316" s="23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5" t="s">
        <v>222</v>
      </c>
      <c r="AU316" s="235" t="s">
        <v>120</v>
      </c>
      <c r="AV316" s="13" t="s">
        <v>120</v>
      </c>
      <c r="AW316" s="13" t="s">
        <v>37</v>
      </c>
      <c r="AX316" s="13" t="s">
        <v>76</v>
      </c>
      <c r="AY316" s="235" t="s">
        <v>203</v>
      </c>
    </row>
    <row r="317" s="14" customFormat="1">
      <c r="A317" s="14"/>
      <c r="B317" s="236"/>
      <c r="C317" s="237"/>
      <c r="D317" s="226" t="s">
        <v>222</v>
      </c>
      <c r="E317" s="238" t="s">
        <v>19</v>
      </c>
      <c r="F317" s="239" t="s">
        <v>225</v>
      </c>
      <c r="G317" s="237"/>
      <c r="H317" s="240">
        <v>10.845000000000001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6" t="s">
        <v>222</v>
      </c>
      <c r="AU317" s="246" t="s">
        <v>120</v>
      </c>
      <c r="AV317" s="14" t="s">
        <v>209</v>
      </c>
      <c r="AW317" s="14" t="s">
        <v>37</v>
      </c>
      <c r="AX317" s="14" t="s">
        <v>84</v>
      </c>
      <c r="AY317" s="246" t="s">
        <v>203</v>
      </c>
    </row>
    <row r="318" s="2" customFormat="1" ht="24.15" customHeight="1">
      <c r="A318" s="39"/>
      <c r="B318" s="40"/>
      <c r="C318" s="206" t="s">
        <v>519</v>
      </c>
      <c r="D318" s="206" t="s">
        <v>205</v>
      </c>
      <c r="E318" s="207" t="s">
        <v>1148</v>
      </c>
      <c r="F318" s="208" t="s">
        <v>1149</v>
      </c>
      <c r="G318" s="209" t="s">
        <v>118</v>
      </c>
      <c r="H318" s="210">
        <v>19</v>
      </c>
      <c r="I318" s="211"/>
      <c r="J318" s="212">
        <f>ROUND(I318*H318,2)</f>
        <v>0</v>
      </c>
      <c r="K318" s="208" t="s">
        <v>208</v>
      </c>
      <c r="L318" s="45"/>
      <c r="M318" s="213" t="s">
        <v>19</v>
      </c>
      <c r="N318" s="214" t="s">
        <v>48</v>
      </c>
      <c r="O318" s="85"/>
      <c r="P318" s="215">
        <f>O318*H318</f>
        <v>0</v>
      </c>
      <c r="Q318" s="215">
        <v>0.020400000000000001</v>
      </c>
      <c r="R318" s="215">
        <f>Q318*H318</f>
        <v>0.38760000000000006</v>
      </c>
      <c r="S318" s="215">
        <v>0</v>
      </c>
      <c r="T318" s="216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7" t="s">
        <v>209</v>
      </c>
      <c r="AT318" s="217" t="s">
        <v>205</v>
      </c>
      <c r="AU318" s="217" t="s">
        <v>120</v>
      </c>
      <c r="AY318" s="18" t="s">
        <v>203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8" t="s">
        <v>120</v>
      </c>
      <c r="BK318" s="218">
        <f>ROUND(I318*H318,2)</f>
        <v>0</v>
      </c>
      <c r="BL318" s="18" t="s">
        <v>209</v>
      </c>
      <c r="BM318" s="217" t="s">
        <v>1150</v>
      </c>
    </row>
    <row r="319" s="2" customFormat="1">
      <c r="A319" s="39"/>
      <c r="B319" s="40"/>
      <c r="C319" s="41"/>
      <c r="D319" s="219" t="s">
        <v>211</v>
      </c>
      <c r="E319" s="41"/>
      <c r="F319" s="220" t="s">
        <v>1151</v>
      </c>
      <c r="G319" s="41"/>
      <c r="H319" s="41"/>
      <c r="I319" s="221"/>
      <c r="J319" s="41"/>
      <c r="K319" s="41"/>
      <c r="L319" s="45"/>
      <c r="M319" s="222"/>
      <c r="N319" s="223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211</v>
      </c>
      <c r="AU319" s="18" t="s">
        <v>120</v>
      </c>
    </row>
    <row r="320" s="13" customFormat="1">
      <c r="A320" s="13"/>
      <c r="B320" s="224"/>
      <c r="C320" s="225"/>
      <c r="D320" s="226" t="s">
        <v>222</v>
      </c>
      <c r="E320" s="227" t="s">
        <v>19</v>
      </c>
      <c r="F320" s="228" t="s">
        <v>1152</v>
      </c>
      <c r="G320" s="225"/>
      <c r="H320" s="229">
        <v>19</v>
      </c>
      <c r="I320" s="230"/>
      <c r="J320" s="225"/>
      <c r="K320" s="225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222</v>
      </c>
      <c r="AU320" s="235" t="s">
        <v>120</v>
      </c>
      <c r="AV320" s="13" t="s">
        <v>120</v>
      </c>
      <c r="AW320" s="13" t="s">
        <v>37</v>
      </c>
      <c r="AX320" s="13" t="s">
        <v>84</v>
      </c>
      <c r="AY320" s="235" t="s">
        <v>203</v>
      </c>
    </row>
    <row r="321" s="2" customFormat="1" ht="24.15" customHeight="1">
      <c r="A321" s="39"/>
      <c r="B321" s="40"/>
      <c r="C321" s="206" t="s">
        <v>525</v>
      </c>
      <c r="D321" s="206" t="s">
        <v>205</v>
      </c>
      <c r="E321" s="207" t="s">
        <v>1153</v>
      </c>
      <c r="F321" s="208" t="s">
        <v>1154</v>
      </c>
      <c r="G321" s="209" t="s">
        <v>118</v>
      </c>
      <c r="H321" s="210">
        <v>1.21</v>
      </c>
      <c r="I321" s="211"/>
      <c r="J321" s="212">
        <f>ROUND(I321*H321,2)</f>
        <v>0</v>
      </c>
      <c r="K321" s="208" t="s">
        <v>208</v>
      </c>
      <c r="L321" s="45"/>
      <c r="M321" s="213" t="s">
        <v>19</v>
      </c>
      <c r="N321" s="214" t="s">
        <v>48</v>
      </c>
      <c r="O321" s="85"/>
      <c r="P321" s="215">
        <f>O321*H321</f>
        <v>0</v>
      </c>
      <c r="Q321" s="215">
        <v>0.040800000000000003</v>
      </c>
      <c r="R321" s="215">
        <f>Q321*H321</f>
        <v>0.049368000000000002</v>
      </c>
      <c r="S321" s="215">
        <v>0</v>
      </c>
      <c r="T321" s="216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17" t="s">
        <v>209</v>
      </c>
      <c r="AT321" s="217" t="s">
        <v>205</v>
      </c>
      <c r="AU321" s="217" t="s">
        <v>120</v>
      </c>
      <c r="AY321" s="18" t="s">
        <v>203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8" t="s">
        <v>120</v>
      </c>
      <c r="BK321" s="218">
        <f>ROUND(I321*H321,2)</f>
        <v>0</v>
      </c>
      <c r="BL321" s="18" t="s">
        <v>209</v>
      </c>
      <c r="BM321" s="217" t="s">
        <v>1155</v>
      </c>
    </row>
    <row r="322" s="2" customFormat="1">
      <c r="A322" s="39"/>
      <c r="B322" s="40"/>
      <c r="C322" s="41"/>
      <c r="D322" s="219" t="s">
        <v>211</v>
      </c>
      <c r="E322" s="41"/>
      <c r="F322" s="220" t="s">
        <v>1156</v>
      </c>
      <c r="G322" s="41"/>
      <c r="H322" s="41"/>
      <c r="I322" s="221"/>
      <c r="J322" s="41"/>
      <c r="K322" s="41"/>
      <c r="L322" s="45"/>
      <c r="M322" s="222"/>
      <c r="N322" s="223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211</v>
      </c>
      <c r="AU322" s="18" t="s">
        <v>120</v>
      </c>
    </row>
    <row r="323" s="13" customFormat="1">
      <c r="A323" s="13"/>
      <c r="B323" s="224"/>
      <c r="C323" s="225"/>
      <c r="D323" s="226" t="s">
        <v>222</v>
      </c>
      <c r="E323" s="227" t="s">
        <v>19</v>
      </c>
      <c r="F323" s="228" t="s">
        <v>1157</v>
      </c>
      <c r="G323" s="225"/>
      <c r="H323" s="229">
        <v>1.21</v>
      </c>
      <c r="I323" s="230"/>
      <c r="J323" s="225"/>
      <c r="K323" s="225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222</v>
      </c>
      <c r="AU323" s="235" t="s">
        <v>120</v>
      </c>
      <c r="AV323" s="13" t="s">
        <v>120</v>
      </c>
      <c r="AW323" s="13" t="s">
        <v>37</v>
      </c>
      <c r="AX323" s="13" t="s">
        <v>84</v>
      </c>
      <c r="AY323" s="235" t="s">
        <v>203</v>
      </c>
    </row>
    <row r="324" s="12" customFormat="1" ht="22.8" customHeight="1">
      <c r="A324" s="12"/>
      <c r="B324" s="190"/>
      <c r="C324" s="191"/>
      <c r="D324" s="192" t="s">
        <v>75</v>
      </c>
      <c r="E324" s="204" t="s">
        <v>252</v>
      </c>
      <c r="F324" s="204" t="s">
        <v>262</v>
      </c>
      <c r="G324" s="191"/>
      <c r="H324" s="191"/>
      <c r="I324" s="194"/>
      <c r="J324" s="205">
        <f>BK324</f>
        <v>0</v>
      </c>
      <c r="K324" s="191"/>
      <c r="L324" s="196"/>
      <c r="M324" s="197"/>
      <c r="N324" s="198"/>
      <c r="O324" s="198"/>
      <c r="P324" s="199">
        <f>SUM(P325:P364)</f>
        <v>0</v>
      </c>
      <c r="Q324" s="198"/>
      <c r="R324" s="199">
        <f>SUM(R325:R364)</f>
        <v>0.064184000000000005</v>
      </c>
      <c r="S324" s="198"/>
      <c r="T324" s="200">
        <f>SUM(T325:T364)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01" t="s">
        <v>84</v>
      </c>
      <c r="AT324" s="202" t="s">
        <v>75</v>
      </c>
      <c r="AU324" s="202" t="s">
        <v>84</v>
      </c>
      <c r="AY324" s="201" t="s">
        <v>203</v>
      </c>
      <c r="BK324" s="203">
        <f>SUM(BK325:BK364)</f>
        <v>0</v>
      </c>
    </row>
    <row r="325" s="2" customFormat="1" ht="44.25" customHeight="1">
      <c r="A325" s="39"/>
      <c r="B325" s="40"/>
      <c r="C325" s="206" t="s">
        <v>533</v>
      </c>
      <c r="D325" s="206" t="s">
        <v>205</v>
      </c>
      <c r="E325" s="207" t="s">
        <v>1158</v>
      </c>
      <c r="F325" s="208" t="s">
        <v>1159</v>
      </c>
      <c r="G325" s="209" t="s">
        <v>118</v>
      </c>
      <c r="H325" s="210">
        <v>585.36000000000001</v>
      </c>
      <c r="I325" s="211"/>
      <c r="J325" s="212">
        <f>ROUND(I325*H325,2)</f>
        <v>0</v>
      </c>
      <c r="K325" s="208" t="s">
        <v>208</v>
      </c>
      <c r="L325" s="45"/>
      <c r="M325" s="213" t="s">
        <v>19</v>
      </c>
      <c r="N325" s="214" t="s">
        <v>48</v>
      </c>
      <c r="O325" s="85"/>
      <c r="P325" s="215">
        <f>O325*H325</f>
        <v>0</v>
      </c>
      <c r="Q325" s="215">
        <v>0</v>
      </c>
      <c r="R325" s="215">
        <f>Q325*H325</f>
        <v>0</v>
      </c>
      <c r="S325" s="215">
        <v>0</v>
      </c>
      <c r="T325" s="216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17" t="s">
        <v>294</v>
      </c>
      <c r="AT325" s="217" t="s">
        <v>205</v>
      </c>
      <c r="AU325" s="217" t="s">
        <v>120</v>
      </c>
      <c r="AY325" s="18" t="s">
        <v>203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8" t="s">
        <v>120</v>
      </c>
      <c r="BK325" s="218">
        <f>ROUND(I325*H325,2)</f>
        <v>0</v>
      </c>
      <c r="BL325" s="18" t="s">
        <v>294</v>
      </c>
      <c r="BM325" s="217" t="s">
        <v>1160</v>
      </c>
    </row>
    <row r="326" s="2" customFormat="1">
      <c r="A326" s="39"/>
      <c r="B326" s="40"/>
      <c r="C326" s="41"/>
      <c r="D326" s="219" t="s">
        <v>211</v>
      </c>
      <c r="E326" s="41"/>
      <c r="F326" s="220" t="s">
        <v>1161</v>
      </c>
      <c r="G326" s="41"/>
      <c r="H326" s="41"/>
      <c r="I326" s="221"/>
      <c r="J326" s="41"/>
      <c r="K326" s="41"/>
      <c r="L326" s="45"/>
      <c r="M326" s="222"/>
      <c r="N326" s="223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211</v>
      </c>
      <c r="AU326" s="18" t="s">
        <v>120</v>
      </c>
    </row>
    <row r="327" s="13" customFormat="1">
      <c r="A327" s="13"/>
      <c r="B327" s="224"/>
      <c r="C327" s="225"/>
      <c r="D327" s="226" t="s">
        <v>222</v>
      </c>
      <c r="E327" s="227" t="s">
        <v>826</v>
      </c>
      <c r="F327" s="228" t="s">
        <v>1162</v>
      </c>
      <c r="G327" s="225"/>
      <c r="H327" s="229">
        <v>585.36000000000001</v>
      </c>
      <c r="I327" s="230"/>
      <c r="J327" s="225"/>
      <c r="K327" s="225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222</v>
      </c>
      <c r="AU327" s="235" t="s">
        <v>120</v>
      </c>
      <c r="AV327" s="13" t="s">
        <v>120</v>
      </c>
      <c r="AW327" s="13" t="s">
        <v>37</v>
      </c>
      <c r="AX327" s="13" t="s">
        <v>84</v>
      </c>
      <c r="AY327" s="235" t="s">
        <v>203</v>
      </c>
    </row>
    <row r="328" s="2" customFormat="1" ht="55.5" customHeight="1">
      <c r="A328" s="39"/>
      <c r="B328" s="40"/>
      <c r="C328" s="206" t="s">
        <v>539</v>
      </c>
      <c r="D328" s="206" t="s">
        <v>205</v>
      </c>
      <c r="E328" s="207" t="s">
        <v>1163</v>
      </c>
      <c r="F328" s="208" t="s">
        <v>1164</v>
      </c>
      <c r="G328" s="209" t="s">
        <v>118</v>
      </c>
      <c r="H328" s="210">
        <v>52682.400000000001</v>
      </c>
      <c r="I328" s="211"/>
      <c r="J328" s="212">
        <f>ROUND(I328*H328,2)</f>
        <v>0</v>
      </c>
      <c r="K328" s="208" t="s">
        <v>208</v>
      </c>
      <c r="L328" s="45"/>
      <c r="M328" s="213" t="s">
        <v>19</v>
      </c>
      <c r="N328" s="214" t="s">
        <v>48</v>
      </c>
      <c r="O328" s="85"/>
      <c r="P328" s="215">
        <f>O328*H328</f>
        <v>0</v>
      </c>
      <c r="Q328" s="215">
        <v>0</v>
      </c>
      <c r="R328" s="215">
        <f>Q328*H328</f>
        <v>0</v>
      </c>
      <c r="S328" s="215">
        <v>0</v>
      </c>
      <c r="T328" s="216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17" t="s">
        <v>209</v>
      </c>
      <c r="AT328" s="217" t="s">
        <v>205</v>
      </c>
      <c r="AU328" s="217" t="s">
        <v>120</v>
      </c>
      <c r="AY328" s="18" t="s">
        <v>203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8" t="s">
        <v>120</v>
      </c>
      <c r="BK328" s="218">
        <f>ROUND(I328*H328,2)</f>
        <v>0</v>
      </c>
      <c r="BL328" s="18" t="s">
        <v>209</v>
      </c>
      <c r="BM328" s="217" t="s">
        <v>1165</v>
      </c>
    </row>
    <row r="329" s="2" customFormat="1">
      <c r="A329" s="39"/>
      <c r="B329" s="40"/>
      <c r="C329" s="41"/>
      <c r="D329" s="219" t="s">
        <v>211</v>
      </c>
      <c r="E329" s="41"/>
      <c r="F329" s="220" t="s">
        <v>1166</v>
      </c>
      <c r="G329" s="41"/>
      <c r="H329" s="41"/>
      <c r="I329" s="221"/>
      <c r="J329" s="41"/>
      <c r="K329" s="41"/>
      <c r="L329" s="45"/>
      <c r="M329" s="222"/>
      <c r="N329" s="223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211</v>
      </c>
      <c r="AU329" s="18" t="s">
        <v>120</v>
      </c>
    </row>
    <row r="330" s="13" customFormat="1">
      <c r="A330" s="13"/>
      <c r="B330" s="224"/>
      <c r="C330" s="225"/>
      <c r="D330" s="226" t="s">
        <v>222</v>
      </c>
      <c r="E330" s="227" t="s">
        <v>19</v>
      </c>
      <c r="F330" s="228" t="s">
        <v>826</v>
      </c>
      <c r="G330" s="225"/>
      <c r="H330" s="229">
        <v>585.36000000000001</v>
      </c>
      <c r="I330" s="230"/>
      <c r="J330" s="225"/>
      <c r="K330" s="225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222</v>
      </c>
      <c r="AU330" s="235" t="s">
        <v>120</v>
      </c>
      <c r="AV330" s="13" t="s">
        <v>120</v>
      </c>
      <c r="AW330" s="13" t="s">
        <v>37</v>
      </c>
      <c r="AX330" s="13" t="s">
        <v>84</v>
      </c>
      <c r="AY330" s="235" t="s">
        <v>203</v>
      </c>
    </row>
    <row r="331" s="13" customFormat="1">
      <c r="A331" s="13"/>
      <c r="B331" s="224"/>
      <c r="C331" s="225"/>
      <c r="D331" s="226" t="s">
        <v>222</v>
      </c>
      <c r="E331" s="225"/>
      <c r="F331" s="228" t="s">
        <v>1167</v>
      </c>
      <c r="G331" s="225"/>
      <c r="H331" s="229">
        <v>52682.400000000001</v>
      </c>
      <c r="I331" s="230"/>
      <c r="J331" s="225"/>
      <c r="K331" s="225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222</v>
      </c>
      <c r="AU331" s="235" t="s">
        <v>120</v>
      </c>
      <c r="AV331" s="13" t="s">
        <v>120</v>
      </c>
      <c r="AW331" s="13" t="s">
        <v>4</v>
      </c>
      <c r="AX331" s="13" t="s">
        <v>84</v>
      </c>
      <c r="AY331" s="235" t="s">
        <v>203</v>
      </c>
    </row>
    <row r="332" s="2" customFormat="1" ht="44.25" customHeight="1">
      <c r="A332" s="39"/>
      <c r="B332" s="40"/>
      <c r="C332" s="206" t="s">
        <v>545</v>
      </c>
      <c r="D332" s="206" t="s">
        <v>205</v>
      </c>
      <c r="E332" s="207" t="s">
        <v>1168</v>
      </c>
      <c r="F332" s="208" t="s">
        <v>1169</v>
      </c>
      <c r="G332" s="209" t="s">
        <v>118</v>
      </c>
      <c r="H332" s="210">
        <v>585.36000000000001</v>
      </c>
      <c r="I332" s="211"/>
      <c r="J332" s="212">
        <f>ROUND(I332*H332,2)</f>
        <v>0</v>
      </c>
      <c r="K332" s="208" t="s">
        <v>208</v>
      </c>
      <c r="L332" s="45"/>
      <c r="M332" s="213" t="s">
        <v>19</v>
      </c>
      <c r="N332" s="214" t="s">
        <v>48</v>
      </c>
      <c r="O332" s="85"/>
      <c r="P332" s="215">
        <f>O332*H332</f>
        <v>0</v>
      </c>
      <c r="Q332" s="215">
        <v>0</v>
      </c>
      <c r="R332" s="215">
        <f>Q332*H332</f>
        <v>0</v>
      </c>
      <c r="S332" s="215">
        <v>0</v>
      </c>
      <c r="T332" s="216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17" t="s">
        <v>209</v>
      </c>
      <c r="AT332" s="217" t="s">
        <v>205</v>
      </c>
      <c r="AU332" s="217" t="s">
        <v>120</v>
      </c>
      <c r="AY332" s="18" t="s">
        <v>203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8" t="s">
        <v>120</v>
      </c>
      <c r="BK332" s="218">
        <f>ROUND(I332*H332,2)</f>
        <v>0</v>
      </c>
      <c r="BL332" s="18" t="s">
        <v>209</v>
      </c>
      <c r="BM332" s="217" t="s">
        <v>1170</v>
      </c>
    </row>
    <row r="333" s="2" customFormat="1">
      <c r="A333" s="39"/>
      <c r="B333" s="40"/>
      <c r="C333" s="41"/>
      <c r="D333" s="219" t="s">
        <v>211</v>
      </c>
      <c r="E333" s="41"/>
      <c r="F333" s="220" t="s">
        <v>1171</v>
      </c>
      <c r="G333" s="41"/>
      <c r="H333" s="41"/>
      <c r="I333" s="221"/>
      <c r="J333" s="41"/>
      <c r="K333" s="41"/>
      <c r="L333" s="45"/>
      <c r="M333" s="222"/>
      <c r="N333" s="223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211</v>
      </c>
      <c r="AU333" s="18" t="s">
        <v>120</v>
      </c>
    </row>
    <row r="334" s="13" customFormat="1">
      <c r="A334" s="13"/>
      <c r="B334" s="224"/>
      <c r="C334" s="225"/>
      <c r="D334" s="226" t="s">
        <v>222</v>
      </c>
      <c r="E334" s="227" t="s">
        <v>19</v>
      </c>
      <c r="F334" s="228" t="s">
        <v>826</v>
      </c>
      <c r="G334" s="225"/>
      <c r="H334" s="229">
        <v>585.36000000000001</v>
      </c>
      <c r="I334" s="230"/>
      <c r="J334" s="225"/>
      <c r="K334" s="225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222</v>
      </c>
      <c r="AU334" s="235" t="s">
        <v>120</v>
      </c>
      <c r="AV334" s="13" t="s">
        <v>120</v>
      </c>
      <c r="AW334" s="13" t="s">
        <v>37</v>
      </c>
      <c r="AX334" s="13" t="s">
        <v>84</v>
      </c>
      <c r="AY334" s="235" t="s">
        <v>203</v>
      </c>
    </row>
    <row r="335" s="2" customFormat="1" ht="24.15" customHeight="1">
      <c r="A335" s="39"/>
      <c r="B335" s="40"/>
      <c r="C335" s="206" t="s">
        <v>552</v>
      </c>
      <c r="D335" s="206" t="s">
        <v>205</v>
      </c>
      <c r="E335" s="207" t="s">
        <v>1172</v>
      </c>
      <c r="F335" s="208" t="s">
        <v>1173</v>
      </c>
      <c r="G335" s="209" t="s">
        <v>118</v>
      </c>
      <c r="H335" s="210">
        <v>585.36000000000001</v>
      </c>
      <c r="I335" s="211"/>
      <c r="J335" s="212">
        <f>ROUND(I335*H335,2)</f>
        <v>0</v>
      </c>
      <c r="K335" s="208" t="s">
        <v>208</v>
      </c>
      <c r="L335" s="45"/>
      <c r="M335" s="213" t="s">
        <v>19</v>
      </c>
      <c r="N335" s="214" t="s">
        <v>48</v>
      </c>
      <c r="O335" s="85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17" t="s">
        <v>209</v>
      </c>
      <c r="AT335" s="217" t="s">
        <v>205</v>
      </c>
      <c r="AU335" s="217" t="s">
        <v>120</v>
      </c>
      <c r="AY335" s="18" t="s">
        <v>203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8" t="s">
        <v>120</v>
      </c>
      <c r="BK335" s="218">
        <f>ROUND(I335*H335,2)</f>
        <v>0</v>
      </c>
      <c r="BL335" s="18" t="s">
        <v>209</v>
      </c>
      <c r="BM335" s="217" t="s">
        <v>1174</v>
      </c>
    </row>
    <row r="336" s="2" customFormat="1">
      <c r="A336" s="39"/>
      <c r="B336" s="40"/>
      <c r="C336" s="41"/>
      <c r="D336" s="219" t="s">
        <v>211</v>
      </c>
      <c r="E336" s="41"/>
      <c r="F336" s="220" t="s">
        <v>1175</v>
      </c>
      <c r="G336" s="41"/>
      <c r="H336" s="41"/>
      <c r="I336" s="221"/>
      <c r="J336" s="41"/>
      <c r="K336" s="41"/>
      <c r="L336" s="45"/>
      <c r="M336" s="222"/>
      <c r="N336" s="223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211</v>
      </c>
      <c r="AU336" s="18" t="s">
        <v>120</v>
      </c>
    </row>
    <row r="337" s="13" customFormat="1">
      <c r="A337" s="13"/>
      <c r="B337" s="224"/>
      <c r="C337" s="225"/>
      <c r="D337" s="226" t="s">
        <v>222</v>
      </c>
      <c r="E337" s="227" t="s">
        <v>19</v>
      </c>
      <c r="F337" s="228" t="s">
        <v>826</v>
      </c>
      <c r="G337" s="225"/>
      <c r="H337" s="229">
        <v>585.36000000000001</v>
      </c>
      <c r="I337" s="230"/>
      <c r="J337" s="225"/>
      <c r="K337" s="225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222</v>
      </c>
      <c r="AU337" s="235" t="s">
        <v>120</v>
      </c>
      <c r="AV337" s="13" t="s">
        <v>120</v>
      </c>
      <c r="AW337" s="13" t="s">
        <v>37</v>
      </c>
      <c r="AX337" s="13" t="s">
        <v>84</v>
      </c>
      <c r="AY337" s="235" t="s">
        <v>203</v>
      </c>
    </row>
    <row r="338" s="2" customFormat="1" ht="33" customHeight="1">
      <c r="A338" s="39"/>
      <c r="B338" s="40"/>
      <c r="C338" s="206" t="s">
        <v>565</v>
      </c>
      <c r="D338" s="206" t="s">
        <v>205</v>
      </c>
      <c r="E338" s="207" t="s">
        <v>1176</v>
      </c>
      <c r="F338" s="208" t="s">
        <v>1177</v>
      </c>
      <c r="G338" s="209" t="s">
        <v>118</v>
      </c>
      <c r="H338" s="210">
        <v>52682.400000000001</v>
      </c>
      <c r="I338" s="211"/>
      <c r="J338" s="212">
        <f>ROUND(I338*H338,2)</f>
        <v>0</v>
      </c>
      <c r="K338" s="208" t="s">
        <v>208</v>
      </c>
      <c r="L338" s="45"/>
      <c r="M338" s="213" t="s">
        <v>19</v>
      </c>
      <c r="N338" s="214" t="s">
        <v>48</v>
      </c>
      <c r="O338" s="85"/>
      <c r="P338" s="215">
        <f>O338*H338</f>
        <v>0</v>
      </c>
      <c r="Q338" s="215">
        <v>0</v>
      </c>
      <c r="R338" s="215">
        <f>Q338*H338</f>
        <v>0</v>
      </c>
      <c r="S338" s="215">
        <v>0</v>
      </c>
      <c r="T338" s="216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17" t="s">
        <v>209</v>
      </c>
      <c r="AT338" s="217" t="s">
        <v>205</v>
      </c>
      <c r="AU338" s="217" t="s">
        <v>120</v>
      </c>
      <c r="AY338" s="18" t="s">
        <v>203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8" t="s">
        <v>120</v>
      </c>
      <c r="BK338" s="218">
        <f>ROUND(I338*H338,2)</f>
        <v>0</v>
      </c>
      <c r="BL338" s="18" t="s">
        <v>209</v>
      </c>
      <c r="BM338" s="217" t="s">
        <v>1178</v>
      </c>
    </row>
    <row r="339" s="2" customFormat="1">
      <c r="A339" s="39"/>
      <c r="B339" s="40"/>
      <c r="C339" s="41"/>
      <c r="D339" s="219" t="s">
        <v>211</v>
      </c>
      <c r="E339" s="41"/>
      <c r="F339" s="220" t="s">
        <v>1179</v>
      </c>
      <c r="G339" s="41"/>
      <c r="H339" s="41"/>
      <c r="I339" s="221"/>
      <c r="J339" s="41"/>
      <c r="K339" s="41"/>
      <c r="L339" s="45"/>
      <c r="M339" s="222"/>
      <c r="N339" s="223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211</v>
      </c>
      <c r="AU339" s="18" t="s">
        <v>120</v>
      </c>
    </row>
    <row r="340" s="13" customFormat="1">
      <c r="A340" s="13"/>
      <c r="B340" s="224"/>
      <c r="C340" s="225"/>
      <c r="D340" s="226" t="s">
        <v>222</v>
      </c>
      <c r="E340" s="227" t="s">
        <v>19</v>
      </c>
      <c r="F340" s="228" t="s">
        <v>826</v>
      </c>
      <c r="G340" s="225"/>
      <c r="H340" s="229">
        <v>585.36000000000001</v>
      </c>
      <c r="I340" s="230"/>
      <c r="J340" s="225"/>
      <c r="K340" s="225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222</v>
      </c>
      <c r="AU340" s="235" t="s">
        <v>120</v>
      </c>
      <c r="AV340" s="13" t="s">
        <v>120</v>
      </c>
      <c r="AW340" s="13" t="s">
        <v>37</v>
      </c>
      <c r="AX340" s="13" t="s">
        <v>84</v>
      </c>
      <c r="AY340" s="235" t="s">
        <v>203</v>
      </c>
    </row>
    <row r="341" s="13" customFormat="1">
      <c r="A341" s="13"/>
      <c r="B341" s="224"/>
      <c r="C341" s="225"/>
      <c r="D341" s="226" t="s">
        <v>222</v>
      </c>
      <c r="E341" s="225"/>
      <c r="F341" s="228" t="s">
        <v>1167</v>
      </c>
      <c r="G341" s="225"/>
      <c r="H341" s="229">
        <v>52682.400000000001</v>
      </c>
      <c r="I341" s="230"/>
      <c r="J341" s="225"/>
      <c r="K341" s="225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222</v>
      </c>
      <c r="AU341" s="235" t="s">
        <v>120</v>
      </c>
      <c r="AV341" s="13" t="s">
        <v>120</v>
      </c>
      <c r="AW341" s="13" t="s">
        <v>4</v>
      </c>
      <c r="AX341" s="13" t="s">
        <v>84</v>
      </c>
      <c r="AY341" s="235" t="s">
        <v>203</v>
      </c>
    </row>
    <row r="342" s="2" customFormat="1" ht="24.15" customHeight="1">
      <c r="A342" s="39"/>
      <c r="B342" s="40"/>
      <c r="C342" s="206" t="s">
        <v>572</v>
      </c>
      <c r="D342" s="206" t="s">
        <v>205</v>
      </c>
      <c r="E342" s="207" t="s">
        <v>1180</v>
      </c>
      <c r="F342" s="208" t="s">
        <v>1181</v>
      </c>
      <c r="G342" s="209" t="s">
        <v>118</v>
      </c>
      <c r="H342" s="210">
        <v>585.36000000000001</v>
      </c>
      <c r="I342" s="211"/>
      <c r="J342" s="212">
        <f>ROUND(I342*H342,2)</f>
        <v>0</v>
      </c>
      <c r="K342" s="208" t="s">
        <v>208</v>
      </c>
      <c r="L342" s="45"/>
      <c r="M342" s="213" t="s">
        <v>19</v>
      </c>
      <c r="N342" s="214" t="s">
        <v>48</v>
      </c>
      <c r="O342" s="85"/>
      <c r="P342" s="215">
        <f>O342*H342</f>
        <v>0</v>
      </c>
      <c r="Q342" s="215">
        <v>0</v>
      </c>
      <c r="R342" s="215">
        <f>Q342*H342</f>
        <v>0</v>
      </c>
      <c r="S342" s="215">
        <v>0</v>
      </c>
      <c r="T342" s="216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17" t="s">
        <v>209</v>
      </c>
      <c r="AT342" s="217" t="s">
        <v>205</v>
      </c>
      <c r="AU342" s="217" t="s">
        <v>120</v>
      </c>
      <c r="AY342" s="18" t="s">
        <v>203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8" t="s">
        <v>120</v>
      </c>
      <c r="BK342" s="218">
        <f>ROUND(I342*H342,2)</f>
        <v>0</v>
      </c>
      <c r="BL342" s="18" t="s">
        <v>209</v>
      </c>
      <c r="BM342" s="217" t="s">
        <v>1182</v>
      </c>
    </row>
    <row r="343" s="2" customFormat="1">
      <c r="A343" s="39"/>
      <c r="B343" s="40"/>
      <c r="C343" s="41"/>
      <c r="D343" s="219" t="s">
        <v>211</v>
      </c>
      <c r="E343" s="41"/>
      <c r="F343" s="220" t="s">
        <v>1183</v>
      </c>
      <c r="G343" s="41"/>
      <c r="H343" s="41"/>
      <c r="I343" s="221"/>
      <c r="J343" s="41"/>
      <c r="K343" s="41"/>
      <c r="L343" s="45"/>
      <c r="M343" s="222"/>
      <c r="N343" s="223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211</v>
      </c>
      <c r="AU343" s="18" t="s">
        <v>120</v>
      </c>
    </row>
    <row r="344" s="13" customFormat="1">
      <c r="A344" s="13"/>
      <c r="B344" s="224"/>
      <c r="C344" s="225"/>
      <c r="D344" s="226" t="s">
        <v>222</v>
      </c>
      <c r="E344" s="227" t="s">
        <v>19</v>
      </c>
      <c r="F344" s="228" t="s">
        <v>826</v>
      </c>
      <c r="G344" s="225"/>
      <c r="H344" s="229">
        <v>585.36000000000001</v>
      </c>
      <c r="I344" s="230"/>
      <c r="J344" s="225"/>
      <c r="K344" s="225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222</v>
      </c>
      <c r="AU344" s="235" t="s">
        <v>120</v>
      </c>
      <c r="AV344" s="13" t="s">
        <v>120</v>
      </c>
      <c r="AW344" s="13" t="s">
        <v>37</v>
      </c>
      <c r="AX344" s="13" t="s">
        <v>84</v>
      </c>
      <c r="AY344" s="235" t="s">
        <v>203</v>
      </c>
    </row>
    <row r="345" s="2" customFormat="1" ht="37.8" customHeight="1">
      <c r="A345" s="39"/>
      <c r="B345" s="40"/>
      <c r="C345" s="206" t="s">
        <v>578</v>
      </c>
      <c r="D345" s="206" t="s">
        <v>205</v>
      </c>
      <c r="E345" s="207" t="s">
        <v>1184</v>
      </c>
      <c r="F345" s="208" t="s">
        <v>1185</v>
      </c>
      <c r="G345" s="209" t="s">
        <v>118</v>
      </c>
      <c r="H345" s="210">
        <v>165.80000000000001</v>
      </c>
      <c r="I345" s="211"/>
      <c r="J345" s="212">
        <f>ROUND(I345*H345,2)</f>
        <v>0</v>
      </c>
      <c r="K345" s="208" t="s">
        <v>208</v>
      </c>
      <c r="L345" s="45"/>
      <c r="M345" s="213" t="s">
        <v>19</v>
      </c>
      <c r="N345" s="214" t="s">
        <v>48</v>
      </c>
      <c r="O345" s="85"/>
      <c r="P345" s="215">
        <f>O345*H345</f>
        <v>0</v>
      </c>
      <c r="Q345" s="215">
        <v>0.00012999999999999999</v>
      </c>
      <c r="R345" s="215">
        <f>Q345*H345</f>
        <v>0.021554</v>
      </c>
      <c r="S345" s="215">
        <v>0</v>
      </c>
      <c r="T345" s="216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7" t="s">
        <v>209</v>
      </c>
      <c r="AT345" s="217" t="s">
        <v>205</v>
      </c>
      <c r="AU345" s="217" t="s">
        <v>120</v>
      </c>
      <c r="AY345" s="18" t="s">
        <v>203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8" t="s">
        <v>120</v>
      </c>
      <c r="BK345" s="218">
        <f>ROUND(I345*H345,2)</f>
        <v>0</v>
      </c>
      <c r="BL345" s="18" t="s">
        <v>209</v>
      </c>
      <c r="BM345" s="217" t="s">
        <v>1186</v>
      </c>
    </row>
    <row r="346" s="2" customFormat="1">
      <c r="A346" s="39"/>
      <c r="B346" s="40"/>
      <c r="C346" s="41"/>
      <c r="D346" s="219" t="s">
        <v>211</v>
      </c>
      <c r="E346" s="41"/>
      <c r="F346" s="220" t="s">
        <v>1187</v>
      </c>
      <c r="G346" s="41"/>
      <c r="H346" s="41"/>
      <c r="I346" s="221"/>
      <c r="J346" s="41"/>
      <c r="K346" s="41"/>
      <c r="L346" s="45"/>
      <c r="M346" s="222"/>
      <c r="N346" s="223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211</v>
      </c>
      <c r="AU346" s="18" t="s">
        <v>120</v>
      </c>
    </row>
    <row r="347" s="13" customFormat="1">
      <c r="A347" s="13"/>
      <c r="B347" s="224"/>
      <c r="C347" s="225"/>
      <c r="D347" s="226" t="s">
        <v>222</v>
      </c>
      <c r="E347" s="227" t="s">
        <v>19</v>
      </c>
      <c r="F347" s="228" t="s">
        <v>1188</v>
      </c>
      <c r="G347" s="225"/>
      <c r="H347" s="229">
        <v>19</v>
      </c>
      <c r="I347" s="230"/>
      <c r="J347" s="225"/>
      <c r="K347" s="225"/>
      <c r="L347" s="231"/>
      <c r="M347" s="232"/>
      <c r="N347" s="233"/>
      <c r="O347" s="233"/>
      <c r="P347" s="233"/>
      <c r="Q347" s="233"/>
      <c r="R347" s="233"/>
      <c r="S347" s="233"/>
      <c r="T347" s="23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5" t="s">
        <v>222</v>
      </c>
      <c r="AU347" s="235" t="s">
        <v>120</v>
      </c>
      <c r="AV347" s="13" t="s">
        <v>120</v>
      </c>
      <c r="AW347" s="13" t="s">
        <v>37</v>
      </c>
      <c r="AX347" s="13" t="s">
        <v>76</v>
      </c>
      <c r="AY347" s="235" t="s">
        <v>203</v>
      </c>
    </row>
    <row r="348" s="13" customFormat="1">
      <c r="A348" s="13"/>
      <c r="B348" s="224"/>
      <c r="C348" s="225"/>
      <c r="D348" s="226" t="s">
        <v>222</v>
      </c>
      <c r="E348" s="227" t="s">
        <v>19</v>
      </c>
      <c r="F348" s="228" t="s">
        <v>425</v>
      </c>
      <c r="G348" s="225"/>
      <c r="H348" s="229">
        <v>73.400000000000006</v>
      </c>
      <c r="I348" s="230"/>
      <c r="J348" s="225"/>
      <c r="K348" s="225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222</v>
      </c>
      <c r="AU348" s="235" t="s">
        <v>120</v>
      </c>
      <c r="AV348" s="13" t="s">
        <v>120</v>
      </c>
      <c r="AW348" s="13" t="s">
        <v>37</v>
      </c>
      <c r="AX348" s="13" t="s">
        <v>76</v>
      </c>
      <c r="AY348" s="235" t="s">
        <v>203</v>
      </c>
    </row>
    <row r="349" s="13" customFormat="1">
      <c r="A349" s="13"/>
      <c r="B349" s="224"/>
      <c r="C349" s="225"/>
      <c r="D349" s="226" t="s">
        <v>222</v>
      </c>
      <c r="E349" s="227" t="s">
        <v>19</v>
      </c>
      <c r="F349" s="228" t="s">
        <v>1189</v>
      </c>
      <c r="G349" s="225"/>
      <c r="H349" s="229">
        <v>73.400000000000006</v>
      </c>
      <c r="I349" s="230"/>
      <c r="J349" s="225"/>
      <c r="K349" s="225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222</v>
      </c>
      <c r="AU349" s="235" t="s">
        <v>120</v>
      </c>
      <c r="AV349" s="13" t="s">
        <v>120</v>
      </c>
      <c r="AW349" s="13" t="s">
        <v>37</v>
      </c>
      <c r="AX349" s="13" t="s">
        <v>76</v>
      </c>
      <c r="AY349" s="235" t="s">
        <v>203</v>
      </c>
    </row>
    <row r="350" s="14" customFormat="1">
      <c r="A350" s="14"/>
      <c r="B350" s="236"/>
      <c r="C350" s="237"/>
      <c r="D350" s="226" t="s">
        <v>222</v>
      </c>
      <c r="E350" s="238" t="s">
        <v>829</v>
      </c>
      <c r="F350" s="239" t="s">
        <v>225</v>
      </c>
      <c r="G350" s="237"/>
      <c r="H350" s="240">
        <v>165.80000000000001</v>
      </c>
      <c r="I350" s="241"/>
      <c r="J350" s="237"/>
      <c r="K350" s="237"/>
      <c r="L350" s="242"/>
      <c r="M350" s="243"/>
      <c r="N350" s="244"/>
      <c r="O350" s="244"/>
      <c r="P350" s="244"/>
      <c r="Q350" s="244"/>
      <c r="R350" s="244"/>
      <c r="S350" s="244"/>
      <c r="T350" s="24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6" t="s">
        <v>222</v>
      </c>
      <c r="AU350" s="246" t="s">
        <v>120</v>
      </c>
      <c r="AV350" s="14" t="s">
        <v>209</v>
      </c>
      <c r="AW350" s="14" t="s">
        <v>37</v>
      </c>
      <c r="AX350" s="14" t="s">
        <v>84</v>
      </c>
      <c r="AY350" s="246" t="s">
        <v>203</v>
      </c>
    </row>
    <row r="351" s="2" customFormat="1" ht="24.15" customHeight="1">
      <c r="A351" s="39"/>
      <c r="B351" s="40"/>
      <c r="C351" s="206" t="s">
        <v>587</v>
      </c>
      <c r="D351" s="206" t="s">
        <v>205</v>
      </c>
      <c r="E351" s="207" t="s">
        <v>1190</v>
      </c>
      <c r="F351" s="208" t="s">
        <v>1191</v>
      </c>
      <c r="G351" s="209" t="s">
        <v>409</v>
      </c>
      <c r="H351" s="210">
        <v>3</v>
      </c>
      <c r="I351" s="211"/>
      <c r="J351" s="212">
        <f>ROUND(I351*H351,2)</f>
        <v>0</v>
      </c>
      <c r="K351" s="208" t="s">
        <v>208</v>
      </c>
      <c r="L351" s="45"/>
      <c r="M351" s="213" t="s">
        <v>19</v>
      </c>
      <c r="N351" s="214" t="s">
        <v>48</v>
      </c>
      <c r="O351" s="85"/>
      <c r="P351" s="215">
        <f>O351*H351</f>
        <v>0</v>
      </c>
      <c r="Q351" s="215">
        <v>0.00011</v>
      </c>
      <c r="R351" s="215">
        <f>Q351*H351</f>
        <v>0.00033</v>
      </c>
      <c r="S351" s="215">
        <v>0</v>
      </c>
      <c r="T351" s="216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17" t="s">
        <v>209</v>
      </c>
      <c r="AT351" s="217" t="s">
        <v>205</v>
      </c>
      <c r="AU351" s="217" t="s">
        <v>120</v>
      </c>
      <c r="AY351" s="18" t="s">
        <v>203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8" t="s">
        <v>120</v>
      </c>
      <c r="BK351" s="218">
        <f>ROUND(I351*H351,2)</f>
        <v>0</v>
      </c>
      <c r="BL351" s="18" t="s">
        <v>209</v>
      </c>
      <c r="BM351" s="217" t="s">
        <v>1192</v>
      </c>
    </row>
    <row r="352" s="2" customFormat="1">
      <c r="A352" s="39"/>
      <c r="B352" s="40"/>
      <c r="C352" s="41"/>
      <c r="D352" s="219" t="s">
        <v>211</v>
      </c>
      <c r="E352" s="41"/>
      <c r="F352" s="220" t="s">
        <v>1193</v>
      </c>
      <c r="G352" s="41"/>
      <c r="H352" s="41"/>
      <c r="I352" s="221"/>
      <c r="J352" s="41"/>
      <c r="K352" s="41"/>
      <c r="L352" s="45"/>
      <c r="M352" s="222"/>
      <c r="N352" s="223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211</v>
      </c>
      <c r="AU352" s="18" t="s">
        <v>120</v>
      </c>
    </row>
    <row r="353" s="13" customFormat="1">
      <c r="A353" s="13"/>
      <c r="B353" s="224"/>
      <c r="C353" s="225"/>
      <c r="D353" s="226" t="s">
        <v>222</v>
      </c>
      <c r="E353" s="227" t="s">
        <v>19</v>
      </c>
      <c r="F353" s="228" t="s">
        <v>1194</v>
      </c>
      <c r="G353" s="225"/>
      <c r="H353" s="229">
        <v>3</v>
      </c>
      <c r="I353" s="230"/>
      <c r="J353" s="225"/>
      <c r="K353" s="225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222</v>
      </c>
      <c r="AU353" s="235" t="s">
        <v>120</v>
      </c>
      <c r="AV353" s="13" t="s">
        <v>120</v>
      </c>
      <c r="AW353" s="13" t="s">
        <v>37</v>
      </c>
      <c r="AX353" s="13" t="s">
        <v>84</v>
      </c>
      <c r="AY353" s="235" t="s">
        <v>203</v>
      </c>
    </row>
    <row r="354" s="2" customFormat="1" ht="16.5" customHeight="1">
      <c r="A354" s="39"/>
      <c r="B354" s="40"/>
      <c r="C354" s="262" t="s">
        <v>593</v>
      </c>
      <c r="D354" s="262" t="s">
        <v>927</v>
      </c>
      <c r="E354" s="263" t="s">
        <v>1195</v>
      </c>
      <c r="F354" s="264" t="s">
        <v>1196</v>
      </c>
      <c r="G354" s="265" t="s">
        <v>409</v>
      </c>
      <c r="H354" s="266">
        <v>3</v>
      </c>
      <c r="I354" s="267"/>
      <c r="J354" s="268">
        <f>ROUND(I354*H354,2)</f>
        <v>0</v>
      </c>
      <c r="K354" s="264" t="s">
        <v>208</v>
      </c>
      <c r="L354" s="269"/>
      <c r="M354" s="270" t="s">
        <v>19</v>
      </c>
      <c r="N354" s="271" t="s">
        <v>48</v>
      </c>
      <c r="O354" s="85"/>
      <c r="P354" s="215">
        <f>O354*H354</f>
        <v>0</v>
      </c>
      <c r="Q354" s="215">
        <v>0.012</v>
      </c>
      <c r="R354" s="215">
        <f>Q354*H354</f>
        <v>0.036000000000000004</v>
      </c>
      <c r="S354" s="215">
        <v>0</v>
      </c>
      <c r="T354" s="216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17" t="s">
        <v>246</v>
      </c>
      <c r="AT354" s="217" t="s">
        <v>927</v>
      </c>
      <c r="AU354" s="217" t="s">
        <v>120</v>
      </c>
      <c r="AY354" s="18" t="s">
        <v>203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8" t="s">
        <v>120</v>
      </c>
      <c r="BK354" s="218">
        <f>ROUND(I354*H354,2)</f>
        <v>0</v>
      </c>
      <c r="BL354" s="18" t="s">
        <v>209</v>
      </c>
      <c r="BM354" s="217" t="s">
        <v>1197</v>
      </c>
    </row>
    <row r="355" s="2" customFormat="1" ht="33" customHeight="1">
      <c r="A355" s="39"/>
      <c r="B355" s="40"/>
      <c r="C355" s="206" t="s">
        <v>600</v>
      </c>
      <c r="D355" s="206" t="s">
        <v>205</v>
      </c>
      <c r="E355" s="207" t="s">
        <v>1198</v>
      </c>
      <c r="F355" s="208" t="s">
        <v>1199</v>
      </c>
      <c r="G355" s="209" t="s">
        <v>409</v>
      </c>
      <c r="H355" s="210">
        <v>15</v>
      </c>
      <c r="I355" s="211"/>
      <c r="J355" s="212">
        <f>ROUND(I355*H355,2)</f>
        <v>0</v>
      </c>
      <c r="K355" s="208" t="s">
        <v>208</v>
      </c>
      <c r="L355" s="45"/>
      <c r="M355" s="213" t="s">
        <v>19</v>
      </c>
      <c r="N355" s="214" t="s">
        <v>48</v>
      </c>
      <c r="O355" s="85"/>
      <c r="P355" s="215">
        <f>O355*H355</f>
        <v>0</v>
      </c>
      <c r="Q355" s="215">
        <v>0.00042000000000000002</v>
      </c>
      <c r="R355" s="215">
        <f>Q355*H355</f>
        <v>0.0063</v>
      </c>
      <c r="S355" s="215">
        <v>0</v>
      </c>
      <c r="T355" s="216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17" t="s">
        <v>209</v>
      </c>
      <c r="AT355" s="217" t="s">
        <v>205</v>
      </c>
      <c r="AU355" s="217" t="s">
        <v>120</v>
      </c>
      <c r="AY355" s="18" t="s">
        <v>203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8" t="s">
        <v>120</v>
      </c>
      <c r="BK355" s="218">
        <f>ROUND(I355*H355,2)</f>
        <v>0</v>
      </c>
      <c r="BL355" s="18" t="s">
        <v>209</v>
      </c>
      <c r="BM355" s="217" t="s">
        <v>1200</v>
      </c>
    </row>
    <row r="356" s="2" customFormat="1">
      <c r="A356" s="39"/>
      <c r="B356" s="40"/>
      <c r="C356" s="41"/>
      <c r="D356" s="219" t="s">
        <v>211</v>
      </c>
      <c r="E356" s="41"/>
      <c r="F356" s="220" t="s">
        <v>1201</v>
      </c>
      <c r="G356" s="41"/>
      <c r="H356" s="41"/>
      <c r="I356" s="221"/>
      <c r="J356" s="41"/>
      <c r="K356" s="41"/>
      <c r="L356" s="45"/>
      <c r="M356" s="222"/>
      <c r="N356" s="223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211</v>
      </c>
      <c r="AU356" s="18" t="s">
        <v>120</v>
      </c>
    </row>
    <row r="357" s="13" customFormat="1">
      <c r="A357" s="13"/>
      <c r="B357" s="224"/>
      <c r="C357" s="225"/>
      <c r="D357" s="226" t="s">
        <v>222</v>
      </c>
      <c r="E357" s="227" t="s">
        <v>19</v>
      </c>
      <c r="F357" s="228" t="s">
        <v>1202</v>
      </c>
      <c r="G357" s="225"/>
      <c r="H357" s="229">
        <v>15</v>
      </c>
      <c r="I357" s="230"/>
      <c r="J357" s="225"/>
      <c r="K357" s="225"/>
      <c r="L357" s="231"/>
      <c r="M357" s="232"/>
      <c r="N357" s="233"/>
      <c r="O357" s="233"/>
      <c r="P357" s="233"/>
      <c r="Q357" s="233"/>
      <c r="R357" s="233"/>
      <c r="S357" s="233"/>
      <c r="T357" s="23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5" t="s">
        <v>222</v>
      </c>
      <c r="AU357" s="235" t="s">
        <v>120</v>
      </c>
      <c r="AV357" s="13" t="s">
        <v>120</v>
      </c>
      <c r="AW357" s="13" t="s">
        <v>37</v>
      </c>
      <c r="AX357" s="13" t="s">
        <v>84</v>
      </c>
      <c r="AY357" s="235" t="s">
        <v>203</v>
      </c>
    </row>
    <row r="358" s="2" customFormat="1" ht="24.15" customHeight="1">
      <c r="A358" s="39"/>
      <c r="B358" s="40"/>
      <c r="C358" s="206" t="s">
        <v>606</v>
      </c>
      <c r="D358" s="206" t="s">
        <v>205</v>
      </c>
      <c r="E358" s="207" t="s">
        <v>1203</v>
      </c>
      <c r="F358" s="208" t="s">
        <v>1204</v>
      </c>
      <c r="G358" s="209" t="s">
        <v>118</v>
      </c>
      <c r="H358" s="210">
        <v>443</v>
      </c>
      <c r="I358" s="211"/>
      <c r="J358" s="212">
        <f>ROUND(I358*H358,2)</f>
        <v>0</v>
      </c>
      <c r="K358" s="208" t="s">
        <v>208</v>
      </c>
      <c r="L358" s="45"/>
      <c r="M358" s="213" t="s">
        <v>19</v>
      </c>
      <c r="N358" s="214" t="s">
        <v>48</v>
      </c>
      <c r="O358" s="85"/>
      <c r="P358" s="215">
        <f>O358*H358</f>
        <v>0</v>
      </c>
      <c r="Q358" s="215">
        <v>0</v>
      </c>
      <c r="R358" s="215">
        <f>Q358*H358</f>
        <v>0</v>
      </c>
      <c r="S358" s="215">
        <v>0</v>
      </c>
      <c r="T358" s="216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17" t="s">
        <v>209</v>
      </c>
      <c r="AT358" s="217" t="s">
        <v>205</v>
      </c>
      <c r="AU358" s="217" t="s">
        <v>120</v>
      </c>
      <c r="AY358" s="18" t="s">
        <v>203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8" t="s">
        <v>120</v>
      </c>
      <c r="BK358" s="218">
        <f>ROUND(I358*H358,2)</f>
        <v>0</v>
      </c>
      <c r="BL358" s="18" t="s">
        <v>209</v>
      </c>
      <c r="BM358" s="217" t="s">
        <v>1205</v>
      </c>
    </row>
    <row r="359" s="2" customFormat="1">
      <c r="A359" s="39"/>
      <c r="B359" s="40"/>
      <c r="C359" s="41"/>
      <c r="D359" s="219" t="s">
        <v>211</v>
      </c>
      <c r="E359" s="41"/>
      <c r="F359" s="220" t="s">
        <v>1206</v>
      </c>
      <c r="G359" s="41"/>
      <c r="H359" s="41"/>
      <c r="I359" s="221"/>
      <c r="J359" s="41"/>
      <c r="K359" s="41"/>
      <c r="L359" s="45"/>
      <c r="M359" s="222"/>
      <c r="N359" s="223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211</v>
      </c>
      <c r="AU359" s="18" t="s">
        <v>120</v>
      </c>
    </row>
    <row r="360" s="13" customFormat="1">
      <c r="A360" s="13"/>
      <c r="B360" s="224"/>
      <c r="C360" s="225"/>
      <c r="D360" s="226" t="s">
        <v>222</v>
      </c>
      <c r="E360" s="227" t="s">
        <v>19</v>
      </c>
      <c r="F360" s="228" t="s">
        <v>1207</v>
      </c>
      <c r="G360" s="225"/>
      <c r="H360" s="229">
        <v>443</v>
      </c>
      <c r="I360" s="230"/>
      <c r="J360" s="225"/>
      <c r="K360" s="225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222</v>
      </c>
      <c r="AU360" s="235" t="s">
        <v>120</v>
      </c>
      <c r="AV360" s="13" t="s">
        <v>120</v>
      </c>
      <c r="AW360" s="13" t="s">
        <v>37</v>
      </c>
      <c r="AX360" s="13" t="s">
        <v>84</v>
      </c>
      <c r="AY360" s="235" t="s">
        <v>203</v>
      </c>
    </row>
    <row r="361" s="2" customFormat="1" ht="44.25" customHeight="1">
      <c r="A361" s="39"/>
      <c r="B361" s="40"/>
      <c r="C361" s="206" t="s">
        <v>613</v>
      </c>
      <c r="D361" s="206" t="s">
        <v>205</v>
      </c>
      <c r="E361" s="207" t="s">
        <v>1208</v>
      </c>
      <c r="F361" s="208" t="s">
        <v>1209</v>
      </c>
      <c r="G361" s="209" t="s">
        <v>118</v>
      </c>
      <c r="H361" s="210">
        <v>1772</v>
      </c>
      <c r="I361" s="211"/>
      <c r="J361" s="212">
        <f>ROUND(I361*H361,2)</f>
        <v>0</v>
      </c>
      <c r="K361" s="208" t="s">
        <v>208</v>
      </c>
      <c r="L361" s="45"/>
      <c r="M361" s="213" t="s">
        <v>19</v>
      </c>
      <c r="N361" s="214" t="s">
        <v>48</v>
      </c>
      <c r="O361" s="85"/>
      <c r="P361" s="215">
        <f>O361*H361</f>
        <v>0</v>
      </c>
      <c r="Q361" s="215">
        <v>0</v>
      </c>
      <c r="R361" s="215">
        <f>Q361*H361</f>
        <v>0</v>
      </c>
      <c r="S361" s="215">
        <v>0</v>
      </c>
      <c r="T361" s="216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17" t="s">
        <v>209</v>
      </c>
      <c r="AT361" s="217" t="s">
        <v>205</v>
      </c>
      <c r="AU361" s="217" t="s">
        <v>120</v>
      </c>
      <c r="AY361" s="18" t="s">
        <v>203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8" t="s">
        <v>120</v>
      </c>
      <c r="BK361" s="218">
        <f>ROUND(I361*H361,2)</f>
        <v>0</v>
      </c>
      <c r="BL361" s="18" t="s">
        <v>209</v>
      </c>
      <c r="BM361" s="217" t="s">
        <v>1210</v>
      </c>
    </row>
    <row r="362" s="2" customFormat="1">
      <c r="A362" s="39"/>
      <c r="B362" s="40"/>
      <c r="C362" s="41"/>
      <c r="D362" s="219" t="s">
        <v>211</v>
      </c>
      <c r="E362" s="41"/>
      <c r="F362" s="220" t="s">
        <v>1211</v>
      </c>
      <c r="G362" s="41"/>
      <c r="H362" s="41"/>
      <c r="I362" s="221"/>
      <c r="J362" s="41"/>
      <c r="K362" s="41"/>
      <c r="L362" s="45"/>
      <c r="M362" s="222"/>
      <c r="N362" s="223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211</v>
      </c>
      <c r="AU362" s="18" t="s">
        <v>120</v>
      </c>
    </row>
    <row r="363" s="13" customFormat="1">
      <c r="A363" s="13"/>
      <c r="B363" s="224"/>
      <c r="C363" s="225"/>
      <c r="D363" s="226" t="s">
        <v>222</v>
      </c>
      <c r="E363" s="227" t="s">
        <v>19</v>
      </c>
      <c r="F363" s="228" t="s">
        <v>1207</v>
      </c>
      <c r="G363" s="225"/>
      <c r="H363" s="229">
        <v>443</v>
      </c>
      <c r="I363" s="230"/>
      <c r="J363" s="225"/>
      <c r="K363" s="225"/>
      <c r="L363" s="231"/>
      <c r="M363" s="232"/>
      <c r="N363" s="233"/>
      <c r="O363" s="233"/>
      <c r="P363" s="233"/>
      <c r="Q363" s="233"/>
      <c r="R363" s="233"/>
      <c r="S363" s="233"/>
      <c r="T363" s="23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5" t="s">
        <v>222</v>
      </c>
      <c r="AU363" s="235" t="s">
        <v>120</v>
      </c>
      <c r="AV363" s="13" t="s">
        <v>120</v>
      </c>
      <c r="AW363" s="13" t="s">
        <v>37</v>
      </c>
      <c r="AX363" s="13" t="s">
        <v>84</v>
      </c>
      <c r="AY363" s="235" t="s">
        <v>203</v>
      </c>
    </row>
    <row r="364" s="13" customFormat="1">
      <c r="A364" s="13"/>
      <c r="B364" s="224"/>
      <c r="C364" s="225"/>
      <c r="D364" s="226" t="s">
        <v>222</v>
      </c>
      <c r="E364" s="225"/>
      <c r="F364" s="228" t="s">
        <v>1212</v>
      </c>
      <c r="G364" s="225"/>
      <c r="H364" s="229">
        <v>1772</v>
      </c>
      <c r="I364" s="230"/>
      <c r="J364" s="225"/>
      <c r="K364" s="225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222</v>
      </c>
      <c r="AU364" s="235" t="s">
        <v>120</v>
      </c>
      <c r="AV364" s="13" t="s">
        <v>120</v>
      </c>
      <c r="AW364" s="13" t="s">
        <v>4</v>
      </c>
      <c r="AX364" s="13" t="s">
        <v>84</v>
      </c>
      <c r="AY364" s="235" t="s">
        <v>203</v>
      </c>
    </row>
    <row r="365" s="12" customFormat="1" ht="22.8" customHeight="1">
      <c r="A365" s="12"/>
      <c r="B365" s="190"/>
      <c r="C365" s="191"/>
      <c r="D365" s="192" t="s">
        <v>75</v>
      </c>
      <c r="E365" s="204" t="s">
        <v>503</v>
      </c>
      <c r="F365" s="204" t="s">
        <v>504</v>
      </c>
      <c r="G365" s="191"/>
      <c r="H365" s="191"/>
      <c r="I365" s="194"/>
      <c r="J365" s="205">
        <f>BK365</f>
        <v>0</v>
      </c>
      <c r="K365" s="191"/>
      <c r="L365" s="196"/>
      <c r="M365" s="197"/>
      <c r="N365" s="198"/>
      <c r="O365" s="198"/>
      <c r="P365" s="199">
        <f>SUM(P366:P367)</f>
        <v>0</v>
      </c>
      <c r="Q365" s="198"/>
      <c r="R365" s="199">
        <f>SUM(R366:R367)</f>
        <v>0</v>
      </c>
      <c r="S365" s="198"/>
      <c r="T365" s="200">
        <f>SUM(T366:T367)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01" t="s">
        <v>84</v>
      </c>
      <c r="AT365" s="202" t="s">
        <v>75</v>
      </c>
      <c r="AU365" s="202" t="s">
        <v>84</v>
      </c>
      <c r="AY365" s="201" t="s">
        <v>203</v>
      </c>
      <c r="BK365" s="203">
        <f>SUM(BK366:BK367)</f>
        <v>0</v>
      </c>
    </row>
    <row r="366" s="2" customFormat="1" ht="66.75" customHeight="1">
      <c r="A366" s="39"/>
      <c r="B366" s="40"/>
      <c r="C366" s="206" t="s">
        <v>619</v>
      </c>
      <c r="D366" s="206" t="s">
        <v>205</v>
      </c>
      <c r="E366" s="207" t="s">
        <v>1213</v>
      </c>
      <c r="F366" s="208" t="s">
        <v>1214</v>
      </c>
      <c r="G366" s="209" t="s">
        <v>443</v>
      </c>
      <c r="H366" s="210">
        <v>119.684</v>
      </c>
      <c r="I366" s="211"/>
      <c r="J366" s="212">
        <f>ROUND(I366*H366,2)</f>
        <v>0</v>
      </c>
      <c r="K366" s="208" t="s">
        <v>208</v>
      </c>
      <c r="L366" s="45"/>
      <c r="M366" s="213" t="s">
        <v>19</v>
      </c>
      <c r="N366" s="214" t="s">
        <v>48</v>
      </c>
      <c r="O366" s="85"/>
      <c r="P366" s="215">
        <f>O366*H366</f>
        <v>0</v>
      </c>
      <c r="Q366" s="215">
        <v>0</v>
      </c>
      <c r="R366" s="215">
        <f>Q366*H366</f>
        <v>0</v>
      </c>
      <c r="S366" s="215">
        <v>0</v>
      </c>
      <c r="T366" s="216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17" t="s">
        <v>209</v>
      </c>
      <c r="AT366" s="217" t="s">
        <v>205</v>
      </c>
      <c r="AU366" s="217" t="s">
        <v>120</v>
      </c>
      <c r="AY366" s="18" t="s">
        <v>203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8" t="s">
        <v>120</v>
      </c>
      <c r="BK366" s="218">
        <f>ROUND(I366*H366,2)</f>
        <v>0</v>
      </c>
      <c r="BL366" s="18" t="s">
        <v>209</v>
      </c>
      <c r="BM366" s="217" t="s">
        <v>1215</v>
      </c>
    </row>
    <row r="367" s="2" customFormat="1">
      <c r="A367" s="39"/>
      <c r="B367" s="40"/>
      <c r="C367" s="41"/>
      <c r="D367" s="219" t="s">
        <v>211</v>
      </c>
      <c r="E367" s="41"/>
      <c r="F367" s="220" t="s">
        <v>1216</v>
      </c>
      <c r="G367" s="41"/>
      <c r="H367" s="41"/>
      <c r="I367" s="221"/>
      <c r="J367" s="41"/>
      <c r="K367" s="41"/>
      <c r="L367" s="45"/>
      <c r="M367" s="222"/>
      <c r="N367" s="223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211</v>
      </c>
      <c r="AU367" s="18" t="s">
        <v>120</v>
      </c>
    </row>
    <row r="368" s="12" customFormat="1" ht="25.92" customHeight="1">
      <c r="A368" s="12"/>
      <c r="B368" s="190"/>
      <c r="C368" s="191"/>
      <c r="D368" s="192" t="s">
        <v>75</v>
      </c>
      <c r="E368" s="193" t="s">
        <v>510</v>
      </c>
      <c r="F368" s="193" t="s">
        <v>511</v>
      </c>
      <c r="G368" s="191"/>
      <c r="H368" s="191"/>
      <c r="I368" s="194"/>
      <c r="J368" s="195">
        <f>BK368</f>
        <v>0</v>
      </c>
      <c r="K368" s="191"/>
      <c r="L368" s="196"/>
      <c r="M368" s="197"/>
      <c r="N368" s="198"/>
      <c r="O368" s="198"/>
      <c r="P368" s="199">
        <f>P369+P385+P409+P421+P454+P472+P538+P600+P643+P736+P766+P797+P882+P894+P908+P918</f>
        <v>0</v>
      </c>
      <c r="Q368" s="198"/>
      <c r="R368" s="199">
        <f>R369+R385+R409+R421+R454+R472+R538+R600+R643+R736+R766+R797+R882+R894+R908+R918</f>
        <v>29.290924930000006</v>
      </c>
      <c r="S368" s="198"/>
      <c r="T368" s="200">
        <f>T369+T385+T409+T421+T454+T472+T538+T600+T643+T736+T766+T797+T882+T894+T908+T918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01" t="s">
        <v>120</v>
      </c>
      <c r="AT368" s="202" t="s">
        <v>75</v>
      </c>
      <c r="AU368" s="202" t="s">
        <v>76</v>
      </c>
      <c r="AY368" s="201" t="s">
        <v>203</v>
      </c>
      <c r="BK368" s="203">
        <f>BK369+BK385+BK409+BK421+BK454+BK472+BK538+BK600+BK643+BK736+BK766+BK797+BK882+BK894+BK908+BK918</f>
        <v>0</v>
      </c>
    </row>
    <row r="369" s="12" customFormat="1" ht="22.8" customHeight="1">
      <c r="A369" s="12"/>
      <c r="B369" s="190"/>
      <c r="C369" s="191"/>
      <c r="D369" s="192" t="s">
        <v>75</v>
      </c>
      <c r="E369" s="204" t="s">
        <v>512</v>
      </c>
      <c r="F369" s="204" t="s">
        <v>513</v>
      </c>
      <c r="G369" s="191"/>
      <c r="H369" s="191"/>
      <c r="I369" s="194"/>
      <c r="J369" s="205">
        <f>BK369</f>
        <v>0</v>
      </c>
      <c r="K369" s="191"/>
      <c r="L369" s="196"/>
      <c r="M369" s="197"/>
      <c r="N369" s="198"/>
      <c r="O369" s="198"/>
      <c r="P369" s="199">
        <f>SUM(P370:P384)</f>
        <v>0</v>
      </c>
      <c r="Q369" s="198"/>
      <c r="R369" s="199">
        <f>SUM(R370:R384)</f>
        <v>0.32124429999999998</v>
      </c>
      <c r="S369" s="198"/>
      <c r="T369" s="200">
        <f>SUM(T370:T384)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01" t="s">
        <v>120</v>
      </c>
      <c r="AT369" s="202" t="s">
        <v>75</v>
      </c>
      <c r="AU369" s="202" t="s">
        <v>84</v>
      </c>
      <c r="AY369" s="201" t="s">
        <v>203</v>
      </c>
      <c r="BK369" s="203">
        <f>SUM(BK370:BK384)</f>
        <v>0</v>
      </c>
    </row>
    <row r="370" s="2" customFormat="1" ht="24.15" customHeight="1">
      <c r="A370" s="39"/>
      <c r="B370" s="40"/>
      <c r="C370" s="206" t="s">
        <v>624</v>
      </c>
      <c r="D370" s="206" t="s">
        <v>205</v>
      </c>
      <c r="E370" s="207" t="s">
        <v>1217</v>
      </c>
      <c r="F370" s="208" t="s">
        <v>1218</v>
      </c>
      <c r="G370" s="209" t="s">
        <v>118</v>
      </c>
      <c r="H370" s="210">
        <v>43.18</v>
      </c>
      <c r="I370" s="211"/>
      <c r="J370" s="212">
        <f>ROUND(I370*H370,2)</f>
        <v>0</v>
      </c>
      <c r="K370" s="208" t="s">
        <v>208</v>
      </c>
      <c r="L370" s="45"/>
      <c r="M370" s="213" t="s">
        <v>19</v>
      </c>
      <c r="N370" s="214" t="s">
        <v>48</v>
      </c>
      <c r="O370" s="85"/>
      <c r="P370" s="215">
        <f>O370*H370</f>
        <v>0</v>
      </c>
      <c r="Q370" s="215">
        <v>0.00040000000000000002</v>
      </c>
      <c r="R370" s="215">
        <f>Q370*H370</f>
        <v>0.017271999999999999</v>
      </c>
      <c r="S370" s="215">
        <v>0</v>
      </c>
      <c r="T370" s="216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17" t="s">
        <v>294</v>
      </c>
      <c r="AT370" s="217" t="s">
        <v>205</v>
      </c>
      <c r="AU370" s="217" t="s">
        <v>120</v>
      </c>
      <c r="AY370" s="18" t="s">
        <v>203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8" t="s">
        <v>120</v>
      </c>
      <c r="BK370" s="218">
        <f>ROUND(I370*H370,2)</f>
        <v>0</v>
      </c>
      <c r="BL370" s="18" t="s">
        <v>294</v>
      </c>
      <c r="BM370" s="217" t="s">
        <v>1219</v>
      </c>
    </row>
    <row r="371" s="2" customFormat="1">
      <c r="A371" s="39"/>
      <c r="B371" s="40"/>
      <c r="C371" s="41"/>
      <c r="D371" s="219" t="s">
        <v>211</v>
      </c>
      <c r="E371" s="41"/>
      <c r="F371" s="220" t="s">
        <v>1220</v>
      </c>
      <c r="G371" s="41"/>
      <c r="H371" s="41"/>
      <c r="I371" s="221"/>
      <c r="J371" s="41"/>
      <c r="K371" s="41"/>
      <c r="L371" s="45"/>
      <c r="M371" s="222"/>
      <c r="N371" s="223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211</v>
      </c>
      <c r="AU371" s="18" t="s">
        <v>120</v>
      </c>
    </row>
    <row r="372" s="13" customFormat="1">
      <c r="A372" s="13"/>
      <c r="B372" s="224"/>
      <c r="C372" s="225"/>
      <c r="D372" s="226" t="s">
        <v>222</v>
      </c>
      <c r="E372" s="227" t="s">
        <v>19</v>
      </c>
      <c r="F372" s="228" t="s">
        <v>1221</v>
      </c>
      <c r="G372" s="225"/>
      <c r="H372" s="229">
        <v>43.18</v>
      </c>
      <c r="I372" s="230"/>
      <c r="J372" s="225"/>
      <c r="K372" s="225"/>
      <c r="L372" s="231"/>
      <c r="M372" s="232"/>
      <c r="N372" s="233"/>
      <c r="O372" s="233"/>
      <c r="P372" s="233"/>
      <c r="Q372" s="233"/>
      <c r="R372" s="233"/>
      <c r="S372" s="233"/>
      <c r="T372" s="23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5" t="s">
        <v>222</v>
      </c>
      <c r="AU372" s="235" t="s">
        <v>120</v>
      </c>
      <c r="AV372" s="13" t="s">
        <v>120</v>
      </c>
      <c r="AW372" s="13" t="s">
        <v>37</v>
      </c>
      <c r="AX372" s="13" t="s">
        <v>84</v>
      </c>
      <c r="AY372" s="235" t="s">
        <v>203</v>
      </c>
    </row>
    <row r="373" s="2" customFormat="1" ht="49.05" customHeight="1">
      <c r="A373" s="39"/>
      <c r="B373" s="40"/>
      <c r="C373" s="262" t="s">
        <v>629</v>
      </c>
      <c r="D373" s="262" t="s">
        <v>927</v>
      </c>
      <c r="E373" s="263" t="s">
        <v>1222</v>
      </c>
      <c r="F373" s="264" t="s">
        <v>1223</v>
      </c>
      <c r="G373" s="265" t="s">
        <v>118</v>
      </c>
      <c r="H373" s="266">
        <v>50.326000000000001</v>
      </c>
      <c r="I373" s="267"/>
      <c r="J373" s="268">
        <f>ROUND(I373*H373,2)</f>
        <v>0</v>
      </c>
      <c r="K373" s="264" t="s">
        <v>208</v>
      </c>
      <c r="L373" s="269"/>
      <c r="M373" s="270" t="s">
        <v>19</v>
      </c>
      <c r="N373" s="271" t="s">
        <v>48</v>
      </c>
      <c r="O373" s="85"/>
      <c r="P373" s="215">
        <f>O373*H373</f>
        <v>0</v>
      </c>
      <c r="Q373" s="215">
        <v>0.0054000000000000003</v>
      </c>
      <c r="R373" s="215">
        <f>Q373*H373</f>
        <v>0.27176040000000001</v>
      </c>
      <c r="S373" s="215">
        <v>0</v>
      </c>
      <c r="T373" s="216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17" t="s">
        <v>432</v>
      </c>
      <c r="AT373" s="217" t="s">
        <v>927</v>
      </c>
      <c r="AU373" s="217" t="s">
        <v>120</v>
      </c>
      <c r="AY373" s="18" t="s">
        <v>203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8" t="s">
        <v>120</v>
      </c>
      <c r="BK373" s="218">
        <f>ROUND(I373*H373,2)</f>
        <v>0</v>
      </c>
      <c r="BL373" s="18" t="s">
        <v>294</v>
      </c>
      <c r="BM373" s="217" t="s">
        <v>1224</v>
      </c>
    </row>
    <row r="374" s="13" customFormat="1">
      <c r="A374" s="13"/>
      <c r="B374" s="224"/>
      <c r="C374" s="225"/>
      <c r="D374" s="226" t="s">
        <v>222</v>
      </c>
      <c r="E374" s="225"/>
      <c r="F374" s="228" t="s">
        <v>1225</v>
      </c>
      <c r="G374" s="225"/>
      <c r="H374" s="229">
        <v>50.326000000000001</v>
      </c>
      <c r="I374" s="230"/>
      <c r="J374" s="225"/>
      <c r="K374" s="225"/>
      <c r="L374" s="231"/>
      <c r="M374" s="232"/>
      <c r="N374" s="233"/>
      <c r="O374" s="233"/>
      <c r="P374" s="233"/>
      <c r="Q374" s="233"/>
      <c r="R374" s="233"/>
      <c r="S374" s="233"/>
      <c r="T374" s="23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5" t="s">
        <v>222</v>
      </c>
      <c r="AU374" s="235" t="s">
        <v>120</v>
      </c>
      <c r="AV374" s="13" t="s">
        <v>120</v>
      </c>
      <c r="AW374" s="13" t="s">
        <v>4</v>
      </c>
      <c r="AX374" s="13" t="s">
        <v>84</v>
      </c>
      <c r="AY374" s="235" t="s">
        <v>203</v>
      </c>
    </row>
    <row r="375" s="2" customFormat="1" ht="49.05" customHeight="1">
      <c r="A375" s="39"/>
      <c r="B375" s="40"/>
      <c r="C375" s="206" t="s">
        <v>635</v>
      </c>
      <c r="D375" s="206" t="s">
        <v>205</v>
      </c>
      <c r="E375" s="207" t="s">
        <v>1226</v>
      </c>
      <c r="F375" s="208" t="s">
        <v>1227</v>
      </c>
      <c r="G375" s="209" t="s">
        <v>118</v>
      </c>
      <c r="H375" s="210">
        <v>12.234</v>
      </c>
      <c r="I375" s="211"/>
      <c r="J375" s="212">
        <f>ROUND(I375*H375,2)</f>
        <v>0</v>
      </c>
      <c r="K375" s="208" t="s">
        <v>208</v>
      </c>
      <c r="L375" s="45"/>
      <c r="M375" s="213" t="s">
        <v>19</v>
      </c>
      <c r="N375" s="214" t="s">
        <v>48</v>
      </c>
      <c r="O375" s="85"/>
      <c r="P375" s="215">
        <f>O375*H375</f>
        <v>0</v>
      </c>
      <c r="Q375" s="215">
        <v>0.00035</v>
      </c>
      <c r="R375" s="215">
        <f>Q375*H375</f>
        <v>0.0042818999999999999</v>
      </c>
      <c r="S375" s="215">
        <v>0</v>
      </c>
      <c r="T375" s="216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17" t="s">
        <v>294</v>
      </c>
      <c r="AT375" s="217" t="s">
        <v>205</v>
      </c>
      <c r="AU375" s="217" t="s">
        <v>120</v>
      </c>
      <c r="AY375" s="18" t="s">
        <v>203</v>
      </c>
      <c r="BE375" s="218">
        <f>IF(N375="základní",J375,0)</f>
        <v>0</v>
      </c>
      <c r="BF375" s="218">
        <f>IF(N375="snížená",J375,0)</f>
        <v>0</v>
      </c>
      <c r="BG375" s="218">
        <f>IF(N375="zákl. přenesená",J375,0)</f>
        <v>0</v>
      </c>
      <c r="BH375" s="218">
        <f>IF(N375="sníž. přenesená",J375,0)</f>
        <v>0</v>
      </c>
      <c r="BI375" s="218">
        <f>IF(N375="nulová",J375,0)</f>
        <v>0</v>
      </c>
      <c r="BJ375" s="18" t="s">
        <v>120</v>
      </c>
      <c r="BK375" s="218">
        <f>ROUND(I375*H375,2)</f>
        <v>0</v>
      </c>
      <c r="BL375" s="18" t="s">
        <v>294</v>
      </c>
      <c r="BM375" s="217" t="s">
        <v>1228</v>
      </c>
    </row>
    <row r="376" s="2" customFormat="1">
      <c r="A376" s="39"/>
      <c r="B376" s="40"/>
      <c r="C376" s="41"/>
      <c r="D376" s="219" t="s">
        <v>211</v>
      </c>
      <c r="E376" s="41"/>
      <c r="F376" s="220" t="s">
        <v>1229</v>
      </c>
      <c r="G376" s="41"/>
      <c r="H376" s="41"/>
      <c r="I376" s="221"/>
      <c r="J376" s="41"/>
      <c r="K376" s="41"/>
      <c r="L376" s="45"/>
      <c r="M376" s="222"/>
      <c r="N376" s="223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211</v>
      </c>
      <c r="AU376" s="18" t="s">
        <v>120</v>
      </c>
    </row>
    <row r="377" s="13" customFormat="1">
      <c r="A377" s="13"/>
      <c r="B377" s="224"/>
      <c r="C377" s="225"/>
      <c r="D377" s="226" t="s">
        <v>222</v>
      </c>
      <c r="E377" s="227" t="s">
        <v>19</v>
      </c>
      <c r="F377" s="228" t="s">
        <v>1230</v>
      </c>
      <c r="G377" s="225"/>
      <c r="H377" s="229">
        <v>12.234</v>
      </c>
      <c r="I377" s="230"/>
      <c r="J377" s="225"/>
      <c r="K377" s="225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222</v>
      </c>
      <c r="AU377" s="235" t="s">
        <v>120</v>
      </c>
      <c r="AV377" s="13" t="s">
        <v>120</v>
      </c>
      <c r="AW377" s="13" t="s">
        <v>37</v>
      </c>
      <c r="AX377" s="13" t="s">
        <v>84</v>
      </c>
      <c r="AY377" s="235" t="s">
        <v>203</v>
      </c>
    </row>
    <row r="378" s="2" customFormat="1" ht="33" customHeight="1">
      <c r="A378" s="39"/>
      <c r="B378" s="40"/>
      <c r="C378" s="206" t="s">
        <v>640</v>
      </c>
      <c r="D378" s="206" t="s">
        <v>205</v>
      </c>
      <c r="E378" s="207" t="s">
        <v>1231</v>
      </c>
      <c r="F378" s="208" t="s">
        <v>1232</v>
      </c>
      <c r="G378" s="209" t="s">
        <v>118</v>
      </c>
      <c r="H378" s="210">
        <v>140</v>
      </c>
      <c r="I378" s="211"/>
      <c r="J378" s="212">
        <f>ROUND(I378*H378,2)</f>
        <v>0</v>
      </c>
      <c r="K378" s="208" t="s">
        <v>208</v>
      </c>
      <c r="L378" s="45"/>
      <c r="M378" s="213" t="s">
        <v>19</v>
      </c>
      <c r="N378" s="214" t="s">
        <v>48</v>
      </c>
      <c r="O378" s="85"/>
      <c r="P378" s="215">
        <f>O378*H378</f>
        <v>0</v>
      </c>
      <c r="Q378" s="215">
        <v>5.0000000000000002E-05</v>
      </c>
      <c r="R378" s="215">
        <f>Q378*H378</f>
        <v>0.0070000000000000001</v>
      </c>
      <c r="S378" s="215">
        <v>0</v>
      </c>
      <c r="T378" s="216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17" t="s">
        <v>294</v>
      </c>
      <c r="AT378" s="217" t="s">
        <v>205</v>
      </c>
      <c r="AU378" s="217" t="s">
        <v>120</v>
      </c>
      <c r="AY378" s="18" t="s">
        <v>203</v>
      </c>
      <c r="BE378" s="218">
        <f>IF(N378="základní",J378,0)</f>
        <v>0</v>
      </c>
      <c r="BF378" s="218">
        <f>IF(N378="snížená",J378,0)</f>
        <v>0</v>
      </c>
      <c r="BG378" s="218">
        <f>IF(N378="zákl. přenesená",J378,0)</f>
        <v>0</v>
      </c>
      <c r="BH378" s="218">
        <f>IF(N378="sníž. přenesená",J378,0)</f>
        <v>0</v>
      </c>
      <c r="BI378" s="218">
        <f>IF(N378="nulová",J378,0)</f>
        <v>0</v>
      </c>
      <c r="BJ378" s="18" t="s">
        <v>120</v>
      </c>
      <c r="BK378" s="218">
        <f>ROUND(I378*H378,2)</f>
        <v>0</v>
      </c>
      <c r="BL378" s="18" t="s">
        <v>294</v>
      </c>
      <c r="BM378" s="217" t="s">
        <v>1233</v>
      </c>
    </row>
    <row r="379" s="2" customFormat="1">
      <c r="A379" s="39"/>
      <c r="B379" s="40"/>
      <c r="C379" s="41"/>
      <c r="D379" s="219" t="s">
        <v>211</v>
      </c>
      <c r="E379" s="41"/>
      <c r="F379" s="220" t="s">
        <v>1234</v>
      </c>
      <c r="G379" s="41"/>
      <c r="H379" s="41"/>
      <c r="I379" s="221"/>
      <c r="J379" s="41"/>
      <c r="K379" s="41"/>
      <c r="L379" s="45"/>
      <c r="M379" s="222"/>
      <c r="N379" s="223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211</v>
      </c>
      <c r="AU379" s="18" t="s">
        <v>120</v>
      </c>
    </row>
    <row r="380" s="13" customFormat="1">
      <c r="A380" s="13"/>
      <c r="B380" s="224"/>
      <c r="C380" s="225"/>
      <c r="D380" s="226" t="s">
        <v>222</v>
      </c>
      <c r="E380" s="227" t="s">
        <v>19</v>
      </c>
      <c r="F380" s="228" t="s">
        <v>1235</v>
      </c>
      <c r="G380" s="225"/>
      <c r="H380" s="229">
        <v>140</v>
      </c>
      <c r="I380" s="230"/>
      <c r="J380" s="225"/>
      <c r="K380" s="225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222</v>
      </c>
      <c r="AU380" s="235" t="s">
        <v>120</v>
      </c>
      <c r="AV380" s="13" t="s">
        <v>120</v>
      </c>
      <c r="AW380" s="13" t="s">
        <v>37</v>
      </c>
      <c r="AX380" s="13" t="s">
        <v>84</v>
      </c>
      <c r="AY380" s="235" t="s">
        <v>203</v>
      </c>
    </row>
    <row r="381" s="2" customFormat="1" ht="24.15" customHeight="1">
      <c r="A381" s="39"/>
      <c r="B381" s="40"/>
      <c r="C381" s="262" t="s">
        <v>645</v>
      </c>
      <c r="D381" s="262" t="s">
        <v>927</v>
      </c>
      <c r="E381" s="263" t="s">
        <v>1236</v>
      </c>
      <c r="F381" s="264" t="s">
        <v>1237</v>
      </c>
      <c r="G381" s="265" t="s">
        <v>118</v>
      </c>
      <c r="H381" s="266">
        <v>161</v>
      </c>
      <c r="I381" s="267"/>
      <c r="J381" s="268">
        <f>ROUND(I381*H381,2)</f>
        <v>0</v>
      </c>
      <c r="K381" s="264" t="s">
        <v>208</v>
      </c>
      <c r="L381" s="269"/>
      <c r="M381" s="270" t="s">
        <v>19</v>
      </c>
      <c r="N381" s="271" t="s">
        <v>48</v>
      </c>
      <c r="O381" s="85"/>
      <c r="P381" s="215">
        <f>O381*H381</f>
        <v>0</v>
      </c>
      <c r="Q381" s="215">
        <v>0.00012999999999999999</v>
      </c>
      <c r="R381" s="215">
        <f>Q381*H381</f>
        <v>0.020929999999999997</v>
      </c>
      <c r="S381" s="215">
        <v>0</v>
      </c>
      <c r="T381" s="216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17" t="s">
        <v>432</v>
      </c>
      <c r="AT381" s="217" t="s">
        <v>927</v>
      </c>
      <c r="AU381" s="217" t="s">
        <v>120</v>
      </c>
      <c r="AY381" s="18" t="s">
        <v>203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8" t="s">
        <v>120</v>
      </c>
      <c r="BK381" s="218">
        <f>ROUND(I381*H381,2)</f>
        <v>0</v>
      </c>
      <c r="BL381" s="18" t="s">
        <v>294</v>
      </c>
      <c r="BM381" s="217" t="s">
        <v>1238</v>
      </c>
    </row>
    <row r="382" s="13" customFormat="1">
      <c r="A382" s="13"/>
      <c r="B382" s="224"/>
      <c r="C382" s="225"/>
      <c r="D382" s="226" t="s">
        <v>222</v>
      </c>
      <c r="E382" s="225"/>
      <c r="F382" s="228" t="s">
        <v>1239</v>
      </c>
      <c r="G382" s="225"/>
      <c r="H382" s="229">
        <v>161</v>
      </c>
      <c r="I382" s="230"/>
      <c r="J382" s="225"/>
      <c r="K382" s="225"/>
      <c r="L382" s="231"/>
      <c r="M382" s="232"/>
      <c r="N382" s="233"/>
      <c r="O382" s="233"/>
      <c r="P382" s="233"/>
      <c r="Q382" s="233"/>
      <c r="R382" s="233"/>
      <c r="S382" s="233"/>
      <c r="T382" s="23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5" t="s">
        <v>222</v>
      </c>
      <c r="AU382" s="235" t="s">
        <v>120</v>
      </c>
      <c r="AV382" s="13" t="s">
        <v>120</v>
      </c>
      <c r="AW382" s="13" t="s">
        <v>4</v>
      </c>
      <c r="AX382" s="13" t="s">
        <v>84</v>
      </c>
      <c r="AY382" s="235" t="s">
        <v>203</v>
      </c>
    </row>
    <row r="383" s="2" customFormat="1" ht="55.5" customHeight="1">
      <c r="A383" s="39"/>
      <c r="B383" s="40"/>
      <c r="C383" s="206" t="s">
        <v>652</v>
      </c>
      <c r="D383" s="206" t="s">
        <v>205</v>
      </c>
      <c r="E383" s="207" t="s">
        <v>526</v>
      </c>
      <c r="F383" s="208" t="s">
        <v>527</v>
      </c>
      <c r="G383" s="209" t="s">
        <v>528</v>
      </c>
      <c r="H383" s="258"/>
      <c r="I383" s="211"/>
      <c r="J383" s="212">
        <f>ROUND(I383*H383,2)</f>
        <v>0</v>
      </c>
      <c r="K383" s="208" t="s">
        <v>208</v>
      </c>
      <c r="L383" s="45"/>
      <c r="M383" s="213" t="s">
        <v>19</v>
      </c>
      <c r="N383" s="214" t="s">
        <v>48</v>
      </c>
      <c r="O383" s="85"/>
      <c r="P383" s="215">
        <f>O383*H383</f>
        <v>0</v>
      </c>
      <c r="Q383" s="215">
        <v>0</v>
      </c>
      <c r="R383" s="215">
        <f>Q383*H383</f>
        <v>0</v>
      </c>
      <c r="S383" s="215">
        <v>0</v>
      </c>
      <c r="T383" s="216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17" t="s">
        <v>294</v>
      </c>
      <c r="AT383" s="217" t="s">
        <v>205</v>
      </c>
      <c r="AU383" s="217" t="s">
        <v>120</v>
      </c>
      <c r="AY383" s="18" t="s">
        <v>203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8" t="s">
        <v>120</v>
      </c>
      <c r="BK383" s="218">
        <f>ROUND(I383*H383,2)</f>
        <v>0</v>
      </c>
      <c r="BL383" s="18" t="s">
        <v>294</v>
      </c>
      <c r="BM383" s="217" t="s">
        <v>1240</v>
      </c>
    </row>
    <row r="384" s="2" customFormat="1">
      <c r="A384" s="39"/>
      <c r="B384" s="40"/>
      <c r="C384" s="41"/>
      <c r="D384" s="219" t="s">
        <v>211</v>
      </c>
      <c r="E384" s="41"/>
      <c r="F384" s="220" t="s">
        <v>530</v>
      </c>
      <c r="G384" s="41"/>
      <c r="H384" s="41"/>
      <c r="I384" s="221"/>
      <c r="J384" s="41"/>
      <c r="K384" s="41"/>
      <c r="L384" s="45"/>
      <c r="M384" s="222"/>
      <c r="N384" s="223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211</v>
      </c>
      <c r="AU384" s="18" t="s">
        <v>120</v>
      </c>
    </row>
    <row r="385" s="12" customFormat="1" ht="22.8" customHeight="1">
      <c r="A385" s="12"/>
      <c r="B385" s="190"/>
      <c r="C385" s="191"/>
      <c r="D385" s="192" t="s">
        <v>75</v>
      </c>
      <c r="E385" s="204" t="s">
        <v>531</v>
      </c>
      <c r="F385" s="204" t="s">
        <v>532</v>
      </c>
      <c r="G385" s="191"/>
      <c r="H385" s="191"/>
      <c r="I385" s="194"/>
      <c r="J385" s="205">
        <f>BK385</f>
        <v>0</v>
      </c>
      <c r="K385" s="191"/>
      <c r="L385" s="196"/>
      <c r="M385" s="197"/>
      <c r="N385" s="198"/>
      <c r="O385" s="198"/>
      <c r="P385" s="199">
        <f>SUM(P386:P408)</f>
        <v>0</v>
      </c>
      <c r="Q385" s="198"/>
      <c r="R385" s="199">
        <f>SUM(R386:R408)</f>
        <v>1.6612352600000002</v>
      </c>
      <c r="S385" s="198"/>
      <c r="T385" s="200">
        <f>SUM(T386:T408)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01" t="s">
        <v>120</v>
      </c>
      <c r="AT385" s="202" t="s">
        <v>75</v>
      </c>
      <c r="AU385" s="202" t="s">
        <v>84</v>
      </c>
      <c r="AY385" s="201" t="s">
        <v>203</v>
      </c>
      <c r="BK385" s="203">
        <f>SUM(BK386:BK408)</f>
        <v>0</v>
      </c>
    </row>
    <row r="386" s="2" customFormat="1" ht="37.8" customHeight="1">
      <c r="A386" s="39"/>
      <c r="B386" s="40"/>
      <c r="C386" s="206" t="s">
        <v>657</v>
      </c>
      <c r="D386" s="206" t="s">
        <v>205</v>
      </c>
      <c r="E386" s="207" t="s">
        <v>1241</v>
      </c>
      <c r="F386" s="208" t="s">
        <v>1242</v>
      </c>
      <c r="G386" s="209" t="s">
        <v>118</v>
      </c>
      <c r="H386" s="210">
        <v>16.129999999999999</v>
      </c>
      <c r="I386" s="211"/>
      <c r="J386" s="212">
        <f>ROUND(I386*H386,2)</f>
        <v>0</v>
      </c>
      <c r="K386" s="208" t="s">
        <v>208</v>
      </c>
      <c r="L386" s="45"/>
      <c r="M386" s="213" t="s">
        <v>19</v>
      </c>
      <c r="N386" s="214" t="s">
        <v>48</v>
      </c>
      <c r="O386" s="85"/>
      <c r="P386" s="215">
        <f>O386*H386</f>
        <v>0</v>
      </c>
      <c r="Q386" s="215">
        <v>0.00010000000000000001</v>
      </c>
      <c r="R386" s="215">
        <f>Q386*H386</f>
        <v>0.0016130000000000001</v>
      </c>
      <c r="S386" s="215">
        <v>0</v>
      </c>
      <c r="T386" s="216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17" t="s">
        <v>294</v>
      </c>
      <c r="AT386" s="217" t="s">
        <v>205</v>
      </c>
      <c r="AU386" s="217" t="s">
        <v>120</v>
      </c>
      <c r="AY386" s="18" t="s">
        <v>203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8" t="s">
        <v>120</v>
      </c>
      <c r="BK386" s="218">
        <f>ROUND(I386*H386,2)</f>
        <v>0</v>
      </c>
      <c r="BL386" s="18" t="s">
        <v>294</v>
      </c>
      <c r="BM386" s="217" t="s">
        <v>1243</v>
      </c>
    </row>
    <row r="387" s="2" customFormat="1">
      <c r="A387" s="39"/>
      <c r="B387" s="40"/>
      <c r="C387" s="41"/>
      <c r="D387" s="219" t="s">
        <v>211</v>
      </c>
      <c r="E387" s="41"/>
      <c r="F387" s="220" t="s">
        <v>1244</v>
      </c>
      <c r="G387" s="41"/>
      <c r="H387" s="41"/>
      <c r="I387" s="221"/>
      <c r="J387" s="41"/>
      <c r="K387" s="41"/>
      <c r="L387" s="45"/>
      <c r="M387" s="222"/>
      <c r="N387" s="223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211</v>
      </c>
      <c r="AU387" s="18" t="s">
        <v>120</v>
      </c>
    </row>
    <row r="388" s="13" customFormat="1">
      <c r="A388" s="13"/>
      <c r="B388" s="224"/>
      <c r="C388" s="225"/>
      <c r="D388" s="226" t="s">
        <v>222</v>
      </c>
      <c r="E388" s="227" t="s">
        <v>19</v>
      </c>
      <c r="F388" s="228" t="s">
        <v>854</v>
      </c>
      <c r="G388" s="225"/>
      <c r="H388" s="229">
        <v>16.129999999999999</v>
      </c>
      <c r="I388" s="230"/>
      <c r="J388" s="225"/>
      <c r="K388" s="225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222</v>
      </c>
      <c r="AU388" s="235" t="s">
        <v>120</v>
      </c>
      <c r="AV388" s="13" t="s">
        <v>120</v>
      </c>
      <c r="AW388" s="13" t="s">
        <v>37</v>
      </c>
      <c r="AX388" s="13" t="s">
        <v>84</v>
      </c>
      <c r="AY388" s="235" t="s">
        <v>203</v>
      </c>
    </row>
    <row r="389" s="2" customFormat="1" ht="24.15" customHeight="1">
      <c r="A389" s="39"/>
      <c r="B389" s="40"/>
      <c r="C389" s="262" t="s">
        <v>664</v>
      </c>
      <c r="D389" s="262" t="s">
        <v>927</v>
      </c>
      <c r="E389" s="263" t="s">
        <v>1245</v>
      </c>
      <c r="F389" s="264" t="s">
        <v>1246</v>
      </c>
      <c r="G389" s="265" t="s">
        <v>118</v>
      </c>
      <c r="H389" s="266">
        <v>16.937000000000001</v>
      </c>
      <c r="I389" s="267"/>
      <c r="J389" s="268">
        <f>ROUND(I389*H389,2)</f>
        <v>0</v>
      </c>
      <c r="K389" s="264" t="s">
        <v>208</v>
      </c>
      <c r="L389" s="269"/>
      <c r="M389" s="270" t="s">
        <v>19</v>
      </c>
      <c r="N389" s="271" t="s">
        <v>48</v>
      </c>
      <c r="O389" s="85"/>
      <c r="P389" s="215">
        <f>O389*H389</f>
        <v>0</v>
      </c>
      <c r="Q389" s="215">
        <v>0.0023999999999999998</v>
      </c>
      <c r="R389" s="215">
        <f>Q389*H389</f>
        <v>0.040648799999999999</v>
      </c>
      <c r="S389" s="215">
        <v>0</v>
      </c>
      <c r="T389" s="216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17" t="s">
        <v>432</v>
      </c>
      <c r="AT389" s="217" t="s">
        <v>927</v>
      </c>
      <c r="AU389" s="217" t="s">
        <v>120</v>
      </c>
      <c r="AY389" s="18" t="s">
        <v>203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8" t="s">
        <v>120</v>
      </c>
      <c r="BK389" s="218">
        <f>ROUND(I389*H389,2)</f>
        <v>0</v>
      </c>
      <c r="BL389" s="18" t="s">
        <v>294</v>
      </c>
      <c r="BM389" s="217" t="s">
        <v>1247</v>
      </c>
    </row>
    <row r="390" s="13" customFormat="1">
      <c r="A390" s="13"/>
      <c r="B390" s="224"/>
      <c r="C390" s="225"/>
      <c r="D390" s="226" t="s">
        <v>222</v>
      </c>
      <c r="E390" s="225"/>
      <c r="F390" s="228" t="s">
        <v>1248</v>
      </c>
      <c r="G390" s="225"/>
      <c r="H390" s="229">
        <v>16.937000000000001</v>
      </c>
      <c r="I390" s="230"/>
      <c r="J390" s="225"/>
      <c r="K390" s="225"/>
      <c r="L390" s="231"/>
      <c r="M390" s="232"/>
      <c r="N390" s="233"/>
      <c r="O390" s="233"/>
      <c r="P390" s="233"/>
      <c r="Q390" s="233"/>
      <c r="R390" s="233"/>
      <c r="S390" s="233"/>
      <c r="T390" s="23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5" t="s">
        <v>222</v>
      </c>
      <c r="AU390" s="235" t="s">
        <v>120</v>
      </c>
      <c r="AV390" s="13" t="s">
        <v>120</v>
      </c>
      <c r="AW390" s="13" t="s">
        <v>4</v>
      </c>
      <c r="AX390" s="13" t="s">
        <v>84</v>
      </c>
      <c r="AY390" s="235" t="s">
        <v>203</v>
      </c>
    </row>
    <row r="391" s="2" customFormat="1" ht="37.8" customHeight="1">
      <c r="A391" s="39"/>
      <c r="B391" s="40"/>
      <c r="C391" s="206" t="s">
        <v>670</v>
      </c>
      <c r="D391" s="206" t="s">
        <v>205</v>
      </c>
      <c r="E391" s="207" t="s">
        <v>1249</v>
      </c>
      <c r="F391" s="208" t="s">
        <v>1250</v>
      </c>
      <c r="G391" s="209" t="s">
        <v>118</v>
      </c>
      <c r="H391" s="210">
        <v>148.667</v>
      </c>
      <c r="I391" s="211"/>
      <c r="J391" s="212">
        <f>ROUND(I391*H391,2)</f>
        <v>0</v>
      </c>
      <c r="K391" s="208" t="s">
        <v>208</v>
      </c>
      <c r="L391" s="45"/>
      <c r="M391" s="213" t="s">
        <v>19</v>
      </c>
      <c r="N391" s="214" t="s">
        <v>48</v>
      </c>
      <c r="O391" s="85"/>
      <c r="P391" s="215">
        <f>O391*H391</f>
        <v>0</v>
      </c>
      <c r="Q391" s="215">
        <v>0</v>
      </c>
      <c r="R391" s="215">
        <f>Q391*H391</f>
        <v>0</v>
      </c>
      <c r="S391" s="215">
        <v>0</v>
      </c>
      <c r="T391" s="216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17" t="s">
        <v>294</v>
      </c>
      <c r="AT391" s="217" t="s">
        <v>205</v>
      </c>
      <c r="AU391" s="217" t="s">
        <v>120</v>
      </c>
      <c r="AY391" s="18" t="s">
        <v>203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8" t="s">
        <v>120</v>
      </c>
      <c r="BK391" s="218">
        <f>ROUND(I391*H391,2)</f>
        <v>0</v>
      </c>
      <c r="BL391" s="18" t="s">
        <v>294</v>
      </c>
      <c r="BM391" s="217" t="s">
        <v>1251</v>
      </c>
    </row>
    <row r="392" s="2" customFormat="1">
      <c r="A392" s="39"/>
      <c r="B392" s="40"/>
      <c r="C392" s="41"/>
      <c r="D392" s="219" t="s">
        <v>211</v>
      </c>
      <c r="E392" s="41"/>
      <c r="F392" s="220" t="s">
        <v>1252</v>
      </c>
      <c r="G392" s="41"/>
      <c r="H392" s="41"/>
      <c r="I392" s="221"/>
      <c r="J392" s="41"/>
      <c r="K392" s="41"/>
      <c r="L392" s="45"/>
      <c r="M392" s="222"/>
      <c r="N392" s="223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211</v>
      </c>
      <c r="AU392" s="18" t="s">
        <v>120</v>
      </c>
    </row>
    <row r="393" s="13" customFormat="1">
      <c r="A393" s="13"/>
      <c r="B393" s="224"/>
      <c r="C393" s="225"/>
      <c r="D393" s="226" t="s">
        <v>222</v>
      </c>
      <c r="E393" s="227" t="s">
        <v>19</v>
      </c>
      <c r="F393" s="228" t="s">
        <v>851</v>
      </c>
      <c r="G393" s="225"/>
      <c r="H393" s="229">
        <v>40.369999999999997</v>
      </c>
      <c r="I393" s="230"/>
      <c r="J393" s="225"/>
      <c r="K393" s="225"/>
      <c r="L393" s="231"/>
      <c r="M393" s="232"/>
      <c r="N393" s="233"/>
      <c r="O393" s="233"/>
      <c r="P393" s="233"/>
      <c r="Q393" s="233"/>
      <c r="R393" s="233"/>
      <c r="S393" s="233"/>
      <c r="T393" s="23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5" t="s">
        <v>222</v>
      </c>
      <c r="AU393" s="235" t="s">
        <v>120</v>
      </c>
      <c r="AV393" s="13" t="s">
        <v>120</v>
      </c>
      <c r="AW393" s="13" t="s">
        <v>37</v>
      </c>
      <c r="AX393" s="13" t="s">
        <v>76</v>
      </c>
      <c r="AY393" s="235" t="s">
        <v>203</v>
      </c>
    </row>
    <row r="394" s="13" customFormat="1">
      <c r="A394" s="13"/>
      <c r="B394" s="224"/>
      <c r="C394" s="225"/>
      <c r="D394" s="226" t="s">
        <v>222</v>
      </c>
      <c r="E394" s="227" t="s">
        <v>19</v>
      </c>
      <c r="F394" s="228" t="s">
        <v>1253</v>
      </c>
      <c r="G394" s="225"/>
      <c r="H394" s="229">
        <v>108.297</v>
      </c>
      <c r="I394" s="230"/>
      <c r="J394" s="225"/>
      <c r="K394" s="225"/>
      <c r="L394" s="231"/>
      <c r="M394" s="232"/>
      <c r="N394" s="233"/>
      <c r="O394" s="233"/>
      <c r="P394" s="233"/>
      <c r="Q394" s="233"/>
      <c r="R394" s="233"/>
      <c r="S394" s="233"/>
      <c r="T394" s="23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5" t="s">
        <v>222</v>
      </c>
      <c r="AU394" s="235" t="s">
        <v>120</v>
      </c>
      <c r="AV394" s="13" t="s">
        <v>120</v>
      </c>
      <c r="AW394" s="13" t="s">
        <v>37</v>
      </c>
      <c r="AX394" s="13" t="s">
        <v>76</v>
      </c>
      <c r="AY394" s="235" t="s">
        <v>203</v>
      </c>
    </row>
    <row r="395" s="14" customFormat="1">
      <c r="A395" s="14"/>
      <c r="B395" s="236"/>
      <c r="C395" s="237"/>
      <c r="D395" s="226" t="s">
        <v>222</v>
      </c>
      <c r="E395" s="238" t="s">
        <v>19</v>
      </c>
      <c r="F395" s="239" t="s">
        <v>225</v>
      </c>
      <c r="G395" s="237"/>
      <c r="H395" s="240">
        <v>148.667</v>
      </c>
      <c r="I395" s="241"/>
      <c r="J395" s="237"/>
      <c r="K395" s="237"/>
      <c r="L395" s="242"/>
      <c r="M395" s="243"/>
      <c r="N395" s="244"/>
      <c r="O395" s="244"/>
      <c r="P395" s="244"/>
      <c r="Q395" s="244"/>
      <c r="R395" s="244"/>
      <c r="S395" s="244"/>
      <c r="T395" s="24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6" t="s">
        <v>222</v>
      </c>
      <c r="AU395" s="246" t="s">
        <v>120</v>
      </c>
      <c r="AV395" s="14" t="s">
        <v>209</v>
      </c>
      <c r="AW395" s="14" t="s">
        <v>37</v>
      </c>
      <c r="AX395" s="14" t="s">
        <v>84</v>
      </c>
      <c r="AY395" s="246" t="s">
        <v>203</v>
      </c>
    </row>
    <row r="396" s="2" customFormat="1" ht="24.15" customHeight="1">
      <c r="A396" s="39"/>
      <c r="B396" s="40"/>
      <c r="C396" s="262" t="s">
        <v>676</v>
      </c>
      <c r="D396" s="262" t="s">
        <v>927</v>
      </c>
      <c r="E396" s="263" t="s">
        <v>1254</v>
      </c>
      <c r="F396" s="264" t="s">
        <v>1255</v>
      </c>
      <c r="G396" s="265" t="s">
        <v>118</v>
      </c>
      <c r="H396" s="266">
        <v>42.389000000000003</v>
      </c>
      <c r="I396" s="267"/>
      <c r="J396" s="268">
        <f>ROUND(I396*H396,2)</f>
        <v>0</v>
      </c>
      <c r="K396" s="264" t="s">
        <v>208</v>
      </c>
      <c r="L396" s="269"/>
      <c r="M396" s="270" t="s">
        <v>19</v>
      </c>
      <c r="N396" s="271" t="s">
        <v>48</v>
      </c>
      <c r="O396" s="85"/>
      <c r="P396" s="215">
        <f>O396*H396</f>
        <v>0</v>
      </c>
      <c r="Q396" s="215">
        <v>0.0044999999999999997</v>
      </c>
      <c r="R396" s="215">
        <f>Q396*H396</f>
        <v>0.19075049999999999</v>
      </c>
      <c r="S396" s="215">
        <v>0</v>
      </c>
      <c r="T396" s="216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17" t="s">
        <v>432</v>
      </c>
      <c r="AT396" s="217" t="s">
        <v>927</v>
      </c>
      <c r="AU396" s="217" t="s">
        <v>120</v>
      </c>
      <c r="AY396" s="18" t="s">
        <v>203</v>
      </c>
      <c r="BE396" s="218">
        <f>IF(N396="základní",J396,0)</f>
        <v>0</v>
      </c>
      <c r="BF396" s="218">
        <f>IF(N396="snížená",J396,0)</f>
        <v>0</v>
      </c>
      <c r="BG396" s="218">
        <f>IF(N396="zákl. přenesená",J396,0)</f>
        <v>0</v>
      </c>
      <c r="BH396" s="218">
        <f>IF(N396="sníž. přenesená",J396,0)</f>
        <v>0</v>
      </c>
      <c r="BI396" s="218">
        <f>IF(N396="nulová",J396,0)</f>
        <v>0</v>
      </c>
      <c r="BJ396" s="18" t="s">
        <v>120</v>
      </c>
      <c r="BK396" s="218">
        <f>ROUND(I396*H396,2)</f>
        <v>0</v>
      </c>
      <c r="BL396" s="18" t="s">
        <v>294</v>
      </c>
      <c r="BM396" s="217" t="s">
        <v>1256</v>
      </c>
    </row>
    <row r="397" s="13" customFormat="1">
      <c r="A397" s="13"/>
      <c r="B397" s="224"/>
      <c r="C397" s="225"/>
      <c r="D397" s="226" t="s">
        <v>222</v>
      </c>
      <c r="E397" s="227" t="s">
        <v>19</v>
      </c>
      <c r="F397" s="228" t="s">
        <v>851</v>
      </c>
      <c r="G397" s="225"/>
      <c r="H397" s="229">
        <v>40.369999999999997</v>
      </c>
      <c r="I397" s="230"/>
      <c r="J397" s="225"/>
      <c r="K397" s="225"/>
      <c r="L397" s="231"/>
      <c r="M397" s="232"/>
      <c r="N397" s="233"/>
      <c r="O397" s="233"/>
      <c r="P397" s="233"/>
      <c r="Q397" s="233"/>
      <c r="R397" s="233"/>
      <c r="S397" s="233"/>
      <c r="T397" s="23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5" t="s">
        <v>222</v>
      </c>
      <c r="AU397" s="235" t="s">
        <v>120</v>
      </c>
      <c r="AV397" s="13" t="s">
        <v>120</v>
      </c>
      <c r="AW397" s="13" t="s">
        <v>37</v>
      </c>
      <c r="AX397" s="13" t="s">
        <v>84</v>
      </c>
      <c r="AY397" s="235" t="s">
        <v>203</v>
      </c>
    </row>
    <row r="398" s="13" customFormat="1">
      <c r="A398" s="13"/>
      <c r="B398" s="224"/>
      <c r="C398" s="225"/>
      <c r="D398" s="226" t="s">
        <v>222</v>
      </c>
      <c r="E398" s="225"/>
      <c r="F398" s="228" t="s">
        <v>1257</v>
      </c>
      <c r="G398" s="225"/>
      <c r="H398" s="229">
        <v>42.389000000000003</v>
      </c>
      <c r="I398" s="230"/>
      <c r="J398" s="225"/>
      <c r="K398" s="225"/>
      <c r="L398" s="231"/>
      <c r="M398" s="232"/>
      <c r="N398" s="233"/>
      <c r="O398" s="233"/>
      <c r="P398" s="233"/>
      <c r="Q398" s="233"/>
      <c r="R398" s="233"/>
      <c r="S398" s="233"/>
      <c r="T398" s="23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5" t="s">
        <v>222</v>
      </c>
      <c r="AU398" s="235" t="s">
        <v>120</v>
      </c>
      <c r="AV398" s="13" t="s">
        <v>120</v>
      </c>
      <c r="AW398" s="13" t="s">
        <v>4</v>
      </c>
      <c r="AX398" s="13" t="s">
        <v>84</v>
      </c>
      <c r="AY398" s="235" t="s">
        <v>203</v>
      </c>
    </row>
    <row r="399" s="2" customFormat="1" ht="24.15" customHeight="1">
      <c r="A399" s="39"/>
      <c r="B399" s="40"/>
      <c r="C399" s="262" t="s">
        <v>681</v>
      </c>
      <c r="D399" s="262" t="s">
        <v>927</v>
      </c>
      <c r="E399" s="263" t="s">
        <v>1258</v>
      </c>
      <c r="F399" s="264" t="s">
        <v>1259</v>
      </c>
      <c r="G399" s="265" t="s">
        <v>118</v>
      </c>
      <c r="H399" s="266">
        <v>119.127</v>
      </c>
      <c r="I399" s="267"/>
      <c r="J399" s="268">
        <f>ROUND(I399*H399,2)</f>
        <v>0</v>
      </c>
      <c r="K399" s="264" t="s">
        <v>208</v>
      </c>
      <c r="L399" s="269"/>
      <c r="M399" s="270" t="s">
        <v>19</v>
      </c>
      <c r="N399" s="271" t="s">
        <v>48</v>
      </c>
      <c r="O399" s="85"/>
      <c r="P399" s="215">
        <f>O399*H399</f>
        <v>0</v>
      </c>
      <c r="Q399" s="215">
        <v>0.0016800000000000001</v>
      </c>
      <c r="R399" s="215">
        <f>Q399*H399</f>
        <v>0.20013336000000001</v>
      </c>
      <c r="S399" s="215">
        <v>0</v>
      </c>
      <c r="T399" s="216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17" t="s">
        <v>432</v>
      </c>
      <c r="AT399" s="217" t="s">
        <v>927</v>
      </c>
      <c r="AU399" s="217" t="s">
        <v>120</v>
      </c>
      <c r="AY399" s="18" t="s">
        <v>203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8" t="s">
        <v>120</v>
      </c>
      <c r="BK399" s="218">
        <f>ROUND(I399*H399,2)</f>
        <v>0</v>
      </c>
      <c r="BL399" s="18" t="s">
        <v>294</v>
      </c>
      <c r="BM399" s="217" t="s">
        <v>1260</v>
      </c>
    </row>
    <row r="400" s="13" customFormat="1">
      <c r="A400" s="13"/>
      <c r="B400" s="224"/>
      <c r="C400" s="225"/>
      <c r="D400" s="226" t="s">
        <v>222</v>
      </c>
      <c r="E400" s="227" t="s">
        <v>19</v>
      </c>
      <c r="F400" s="228" t="s">
        <v>1253</v>
      </c>
      <c r="G400" s="225"/>
      <c r="H400" s="229">
        <v>108.297</v>
      </c>
      <c r="I400" s="230"/>
      <c r="J400" s="225"/>
      <c r="K400" s="225"/>
      <c r="L400" s="231"/>
      <c r="M400" s="232"/>
      <c r="N400" s="233"/>
      <c r="O400" s="233"/>
      <c r="P400" s="233"/>
      <c r="Q400" s="233"/>
      <c r="R400" s="233"/>
      <c r="S400" s="233"/>
      <c r="T400" s="23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5" t="s">
        <v>222</v>
      </c>
      <c r="AU400" s="235" t="s">
        <v>120</v>
      </c>
      <c r="AV400" s="13" t="s">
        <v>120</v>
      </c>
      <c r="AW400" s="13" t="s">
        <v>37</v>
      </c>
      <c r="AX400" s="13" t="s">
        <v>84</v>
      </c>
      <c r="AY400" s="235" t="s">
        <v>203</v>
      </c>
    </row>
    <row r="401" s="13" customFormat="1">
      <c r="A401" s="13"/>
      <c r="B401" s="224"/>
      <c r="C401" s="225"/>
      <c r="D401" s="226" t="s">
        <v>222</v>
      </c>
      <c r="E401" s="225"/>
      <c r="F401" s="228" t="s">
        <v>1261</v>
      </c>
      <c r="G401" s="225"/>
      <c r="H401" s="229">
        <v>119.127</v>
      </c>
      <c r="I401" s="230"/>
      <c r="J401" s="225"/>
      <c r="K401" s="225"/>
      <c r="L401" s="231"/>
      <c r="M401" s="232"/>
      <c r="N401" s="233"/>
      <c r="O401" s="233"/>
      <c r="P401" s="233"/>
      <c r="Q401" s="233"/>
      <c r="R401" s="233"/>
      <c r="S401" s="233"/>
      <c r="T401" s="23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5" t="s">
        <v>222</v>
      </c>
      <c r="AU401" s="235" t="s">
        <v>120</v>
      </c>
      <c r="AV401" s="13" t="s">
        <v>120</v>
      </c>
      <c r="AW401" s="13" t="s">
        <v>4</v>
      </c>
      <c r="AX401" s="13" t="s">
        <v>84</v>
      </c>
      <c r="AY401" s="235" t="s">
        <v>203</v>
      </c>
    </row>
    <row r="402" s="2" customFormat="1" ht="37.8" customHeight="1">
      <c r="A402" s="39"/>
      <c r="B402" s="40"/>
      <c r="C402" s="206" t="s">
        <v>688</v>
      </c>
      <c r="D402" s="206" t="s">
        <v>205</v>
      </c>
      <c r="E402" s="207" t="s">
        <v>1262</v>
      </c>
      <c r="F402" s="208" t="s">
        <v>1263</v>
      </c>
      <c r="G402" s="209" t="s">
        <v>118</v>
      </c>
      <c r="H402" s="210">
        <v>108.297</v>
      </c>
      <c r="I402" s="211"/>
      <c r="J402" s="212">
        <f>ROUND(I402*H402,2)</f>
        <v>0</v>
      </c>
      <c r="K402" s="208" t="s">
        <v>208</v>
      </c>
      <c r="L402" s="45"/>
      <c r="M402" s="213" t="s">
        <v>19</v>
      </c>
      <c r="N402" s="214" t="s">
        <v>48</v>
      </c>
      <c r="O402" s="85"/>
      <c r="P402" s="215">
        <f>O402*H402</f>
        <v>0</v>
      </c>
      <c r="Q402" s="215">
        <v>0</v>
      </c>
      <c r="R402" s="215">
        <f>Q402*H402</f>
        <v>0</v>
      </c>
      <c r="S402" s="215">
        <v>0</v>
      </c>
      <c r="T402" s="216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17" t="s">
        <v>294</v>
      </c>
      <c r="AT402" s="217" t="s">
        <v>205</v>
      </c>
      <c r="AU402" s="217" t="s">
        <v>120</v>
      </c>
      <c r="AY402" s="18" t="s">
        <v>203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8" t="s">
        <v>120</v>
      </c>
      <c r="BK402" s="218">
        <f>ROUND(I402*H402,2)</f>
        <v>0</v>
      </c>
      <c r="BL402" s="18" t="s">
        <v>294</v>
      </c>
      <c r="BM402" s="217" t="s">
        <v>1264</v>
      </c>
    </row>
    <row r="403" s="2" customFormat="1">
      <c r="A403" s="39"/>
      <c r="B403" s="40"/>
      <c r="C403" s="41"/>
      <c r="D403" s="219" t="s">
        <v>211</v>
      </c>
      <c r="E403" s="41"/>
      <c r="F403" s="220" t="s">
        <v>1265</v>
      </c>
      <c r="G403" s="41"/>
      <c r="H403" s="41"/>
      <c r="I403" s="221"/>
      <c r="J403" s="41"/>
      <c r="K403" s="41"/>
      <c r="L403" s="45"/>
      <c r="M403" s="222"/>
      <c r="N403" s="223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211</v>
      </c>
      <c r="AU403" s="18" t="s">
        <v>120</v>
      </c>
    </row>
    <row r="404" s="13" customFormat="1">
      <c r="A404" s="13"/>
      <c r="B404" s="224"/>
      <c r="C404" s="225"/>
      <c r="D404" s="226" t="s">
        <v>222</v>
      </c>
      <c r="E404" s="227" t="s">
        <v>19</v>
      </c>
      <c r="F404" s="228" t="s">
        <v>1253</v>
      </c>
      <c r="G404" s="225"/>
      <c r="H404" s="229">
        <v>108.297</v>
      </c>
      <c r="I404" s="230"/>
      <c r="J404" s="225"/>
      <c r="K404" s="225"/>
      <c r="L404" s="231"/>
      <c r="M404" s="232"/>
      <c r="N404" s="233"/>
      <c r="O404" s="233"/>
      <c r="P404" s="233"/>
      <c r="Q404" s="233"/>
      <c r="R404" s="233"/>
      <c r="S404" s="233"/>
      <c r="T404" s="23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5" t="s">
        <v>222</v>
      </c>
      <c r="AU404" s="235" t="s">
        <v>120</v>
      </c>
      <c r="AV404" s="13" t="s">
        <v>120</v>
      </c>
      <c r="AW404" s="13" t="s">
        <v>37</v>
      </c>
      <c r="AX404" s="13" t="s">
        <v>84</v>
      </c>
      <c r="AY404" s="235" t="s">
        <v>203</v>
      </c>
    </row>
    <row r="405" s="2" customFormat="1" ht="24.15" customHeight="1">
      <c r="A405" s="39"/>
      <c r="B405" s="40"/>
      <c r="C405" s="262" t="s">
        <v>695</v>
      </c>
      <c r="D405" s="262" t="s">
        <v>927</v>
      </c>
      <c r="E405" s="263" t="s">
        <v>1266</v>
      </c>
      <c r="F405" s="264" t="s">
        <v>1267</v>
      </c>
      <c r="G405" s="265" t="s">
        <v>118</v>
      </c>
      <c r="H405" s="266">
        <v>227.42400000000001</v>
      </c>
      <c r="I405" s="267"/>
      <c r="J405" s="268">
        <f>ROUND(I405*H405,2)</f>
        <v>0</v>
      </c>
      <c r="K405" s="264" t="s">
        <v>208</v>
      </c>
      <c r="L405" s="269"/>
      <c r="M405" s="270" t="s">
        <v>19</v>
      </c>
      <c r="N405" s="271" t="s">
        <v>48</v>
      </c>
      <c r="O405" s="85"/>
      <c r="P405" s="215">
        <f>O405*H405</f>
        <v>0</v>
      </c>
      <c r="Q405" s="215">
        <v>0.0054000000000000003</v>
      </c>
      <c r="R405" s="215">
        <f>Q405*H405</f>
        <v>1.2280896000000001</v>
      </c>
      <c r="S405" s="215">
        <v>0</v>
      </c>
      <c r="T405" s="216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17" t="s">
        <v>432</v>
      </c>
      <c r="AT405" s="217" t="s">
        <v>927</v>
      </c>
      <c r="AU405" s="217" t="s">
        <v>120</v>
      </c>
      <c r="AY405" s="18" t="s">
        <v>203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8" t="s">
        <v>120</v>
      </c>
      <c r="BK405" s="218">
        <f>ROUND(I405*H405,2)</f>
        <v>0</v>
      </c>
      <c r="BL405" s="18" t="s">
        <v>294</v>
      </c>
      <c r="BM405" s="217" t="s">
        <v>1268</v>
      </c>
    </row>
    <row r="406" s="13" customFormat="1">
      <c r="A406" s="13"/>
      <c r="B406" s="224"/>
      <c r="C406" s="225"/>
      <c r="D406" s="226" t="s">
        <v>222</v>
      </c>
      <c r="E406" s="225"/>
      <c r="F406" s="228" t="s">
        <v>1269</v>
      </c>
      <c r="G406" s="225"/>
      <c r="H406" s="229">
        <v>227.42400000000001</v>
      </c>
      <c r="I406" s="230"/>
      <c r="J406" s="225"/>
      <c r="K406" s="225"/>
      <c r="L406" s="231"/>
      <c r="M406" s="232"/>
      <c r="N406" s="233"/>
      <c r="O406" s="233"/>
      <c r="P406" s="233"/>
      <c r="Q406" s="233"/>
      <c r="R406" s="233"/>
      <c r="S406" s="233"/>
      <c r="T406" s="23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5" t="s">
        <v>222</v>
      </c>
      <c r="AU406" s="235" t="s">
        <v>120</v>
      </c>
      <c r="AV406" s="13" t="s">
        <v>120</v>
      </c>
      <c r="AW406" s="13" t="s">
        <v>4</v>
      </c>
      <c r="AX406" s="13" t="s">
        <v>84</v>
      </c>
      <c r="AY406" s="235" t="s">
        <v>203</v>
      </c>
    </row>
    <row r="407" s="2" customFormat="1" ht="49.05" customHeight="1">
      <c r="A407" s="39"/>
      <c r="B407" s="40"/>
      <c r="C407" s="206" t="s">
        <v>701</v>
      </c>
      <c r="D407" s="206" t="s">
        <v>205</v>
      </c>
      <c r="E407" s="207" t="s">
        <v>546</v>
      </c>
      <c r="F407" s="208" t="s">
        <v>547</v>
      </c>
      <c r="G407" s="209" t="s">
        <v>528</v>
      </c>
      <c r="H407" s="258"/>
      <c r="I407" s="211"/>
      <c r="J407" s="212">
        <f>ROUND(I407*H407,2)</f>
        <v>0</v>
      </c>
      <c r="K407" s="208" t="s">
        <v>208</v>
      </c>
      <c r="L407" s="45"/>
      <c r="M407" s="213" t="s">
        <v>19</v>
      </c>
      <c r="N407" s="214" t="s">
        <v>48</v>
      </c>
      <c r="O407" s="85"/>
      <c r="P407" s="215">
        <f>O407*H407</f>
        <v>0</v>
      </c>
      <c r="Q407" s="215">
        <v>0</v>
      </c>
      <c r="R407" s="215">
        <f>Q407*H407</f>
        <v>0</v>
      </c>
      <c r="S407" s="215">
        <v>0</v>
      </c>
      <c r="T407" s="216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17" t="s">
        <v>294</v>
      </c>
      <c r="AT407" s="217" t="s">
        <v>205</v>
      </c>
      <c r="AU407" s="217" t="s">
        <v>120</v>
      </c>
      <c r="AY407" s="18" t="s">
        <v>203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8" t="s">
        <v>120</v>
      </c>
      <c r="BK407" s="218">
        <f>ROUND(I407*H407,2)</f>
        <v>0</v>
      </c>
      <c r="BL407" s="18" t="s">
        <v>294</v>
      </c>
      <c r="BM407" s="217" t="s">
        <v>1270</v>
      </c>
    </row>
    <row r="408" s="2" customFormat="1">
      <c r="A408" s="39"/>
      <c r="B408" s="40"/>
      <c r="C408" s="41"/>
      <c r="D408" s="219" t="s">
        <v>211</v>
      </c>
      <c r="E408" s="41"/>
      <c r="F408" s="220" t="s">
        <v>549</v>
      </c>
      <c r="G408" s="41"/>
      <c r="H408" s="41"/>
      <c r="I408" s="221"/>
      <c r="J408" s="41"/>
      <c r="K408" s="41"/>
      <c r="L408" s="45"/>
      <c r="M408" s="222"/>
      <c r="N408" s="223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211</v>
      </c>
      <c r="AU408" s="18" t="s">
        <v>120</v>
      </c>
    </row>
    <row r="409" s="12" customFormat="1" ht="22.8" customHeight="1">
      <c r="A409" s="12"/>
      <c r="B409" s="190"/>
      <c r="C409" s="191"/>
      <c r="D409" s="192" t="s">
        <v>75</v>
      </c>
      <c r="E409" s="204" t="s">
        <v>1271</v>
      </c>
      <c r="F409" s="204" t="s">
        <v>1272</v>
      </c>
      <c r="G409" s="191"/>
      <c r="H409" s="191"/>
      <c r="I409" s="194"/>
      <c r="J409" s="205">
        <f>BK409</f>
        <v>0</v>
      </c>
      <c r="K409" s="191"/>
      <c r="L409" s="196"/>
      <c r="M409" s="197"/>
      <c r="N409" s="198"/>
      <c r="O409" s="198"/>
      <c r="P409" s="199">
        <f>SUM(P410:P420)</f>
        <v>0</v>
      </c>
      <c r="Q409" s="198"/>
      <c r="R409" s="199">
        <f>SUM(R410:R420)</f>
        <v>0.09225644999999999</v>
      </c>
      <c r="S409" s="198"/>
      <c r="T409" s="200">
        <f>SUM(T410:T420)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01" t="s">
        <v>120</v>
      </c>
      <c r="AT409" s="202" t="s">
        <v>75</v>
      </c>
      <c r="AU409" s="202" t="s">
        <v>84</v>
      </c>
      <c r="AY409" s="201" t="s">
        <v>203</v>
      </c>
      <c r="BK409" s="203">
        <f>SUM(BK410:BK420)</f>
        <v>0</v>
      </c>
    </row>
    <row r="410" s="2" customFormat="1" ht="24.15" customHeight="1">
      <c r="A410" s="39"/>
      <c r="B410" s="40"/>
      <c r="C410" s="206" t="s">
        <v>706</v>
      </c>
      <c r="D410" s="206" t="s">
        <v>205</v>
      </c>
      <c r="E410" s="207" t="s">
        <v>1273</v>
      </c>
      <c r="F410" s="208" t="s">
        <v>1274</v>
      </c>
      <c r="G410" s="209" t="s">
        <v>118</v>
      </c>
      <c r="H410" s="210">
        <v>127.11</v>
      </c>
      <c r="I410" s="211"/>
      <c r="J410" s="212">
        <f>ROUND(I410*H410,2)</f>
        <v>0</v>
      </c>
      <c r="K410" s="208" t="s">
        <v>208</v>
      </c>
      <c r="L410" s="45"/>
      <c r="M410" s="213" t="s">
        <v>19</v>
      </c>
      <c r="N410" s="214" t="s">
        <v>48</v>
      </c>
      <c r="O410" s="85"/>
      <c r="P410" s="215">
        <f>O410*H410</f>
        <v>0</v>
      </c>
      <c r="Q410" s="215">
        <v>0</v>
      </c>
      <c r="R410" s="215">
        <f>Q410*H410</f>
        <v>0</v>
      </c>
      <c r="S410" s="215">
        <v>0</v>
      </c>
      <c r="T410" s="216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17" t="s">
        <v>294</v>
      </c>
      <c r="AT410" s="217" t="s">
        <v>205</v>
      </c>
      <c r="AU410" s="217" t="s">
        <v>120</v>
      </c>
      <c r="AY410" s="18" t="s">
        <v>203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8" t="s">
        <v>120</v>
      </c>
      <c r="BK410" s="218">
        <f>ROUND(I410*H410,2)</f>
        <v>0</v>
      </c>
      <c r="BL410" s="18" t="s">
        <v>294</v>
      </c>
      <c r="BM410" s="217" t="s">
        <v>1275</v>
      </c>
    </row>
    <row r="411" s="2" customFormat="1">
      <c r="A411" s="39"/>
      <c r="B411" s="40"/>
      <c r="C411" s="41"/>
      <c r="D411" s="219" t="s">
        <v>211</v>
      </c>
      <c r="E411" s="41"/>
      <c r="F411" s="220" t="s">
        <v>1276</v>
      </c>
      <c r="G411" s="41"/>
      <c r="H411" s="41"/>
      <c r="I411" s="221"/>
      <c r="J411" s="41"/>
      <c r="K411" s="41"/>
      <c r="L411" s="45"/>
      <c r="M411" s="222"/>
      <c r="N411" s="223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211</v>
      </c>
      <c r="AU411" s="18" t="s">
        <v>120</v>
      </c>
    </row>
    <row r="412" s="13" customFormat="1">
      <c r="A412" s="13"/>
      <c r="B412" s="224"/>
      <c r="C412" s="225"/>
      <c r="D412" s="226" t="s">
        <v>222</v>
      </c>
      <c r="E412" s="227" t="s">
        <v>19</v>
      </c>
      <c r="F412" s="228" t="s">
        <v>1277</v>
      </c>
      <c r="G412" s="225"/>
      <c r="H412" s="229">
        <v>127.11</v>
      </c>
      <c r="I412" s="230"/>
      <c r="J412" s="225"/>
      <c r="K412" s="225"/>
      <c r="L412" s="231"/>
      <c r="M412" s="232"/>
      <c r="N412" s="233"/>
      <c r="O412" s="233"/>
      <c r="P412" s="233"/>
      <c r="Q412" s="233"/>
      <c r="R412" s="233"/>
      <c r="S412" s="233"/>
      <c r="T412" s="23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5" t="s">
        <v>222</v>
      </c>
      <c r="AU412" s="235" t="s">
        <v>120</v>
      </c>
      <c r="AV412" s="13" t="s">
        <v>120</v>
      </c>
      <c r="AW412" s="13" t="s">
        <v>37</v>
      </c>
      <c r="AX412" s="13" t="s">
        <v>84</v>
      </c>
      <c r="AY412" s="235" t="s">
        <v>203</v>
      </c>
    </row>
    <row r="413" s="2" customFormat="1" ht="24.15" customHeight="1">
      <c r="A413" s="39"/>
      <c r="B413" s="40"/>
      <c r="C413" s="262" t="s">
        <v>712</v>
      </c>
      <c r="D413" s="262" t="s">
        <v>927</v>
      </c>
      <c r="E413" s="263" t="s">
        <v>1278</v>
      </c>
      <c r="F413" s="264" t="s">
        <v>1279</v>
      </c>
      <c r="G413" s="265" t="s">
        <v>118</v>
      </c>
      <c r="H413" s="266">
        <v>3.52</v>
      </c>
      <c r="I413" s="267"/>
      <c r="J413" s="268">
        <f>ROUND(I413*H413,2)</f>
        <v>0</v>
      </c>
      <c r="K413" s="264" t="s">
        <v>208</v>
      </c>
      <c r="L413" s="269"/>
      <c r="M413" s="270" t="s">
        <v>19</v>
      </c>
      <c r="N413" s="271" t="s">
        <v>48</v>
      </c>
      <c r="O413" s="85"/>
      <c r="P413" s="215">
        <f>O413*H413</f>
        <v>0</v>
      </c>
      <c r="Q413" s="215">
        <v>0.00038999999999999999</v>
      </c>
      <c r="R413" s="215">
        <f>Q413*H413</f>
        <v>0.0013728</v>
      </c>
      <c r="S413" s="215">
        <v>0</v>
      </c>
      <c r="T413" s="216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17" t="s">
        <v>432</v>
      </c>
      <c r="AT413" s="217" t="s">
        <v>927</v>
      </c>
      <c r="AU413" s="217" t="s">
        <v>120</v>
      </c>
      <c r="AY413" s="18" t="s">
        <v>203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8" t="s">
        <v>120</v>
      </c>
      <c r="BK413" s="218">
        <f>ROUND(I413*H413,2)</f>
        <v>0</v>
      </c>
      <c r="BL413" s="18" t="s">
        <v>294</v>
      </c>
      <c r="BM413" s="217" t="s">
        <v>1280</v>
      </c>
    </row>
    <row r="414" s="13" customFormat="1">
      <c r="A414" s="13"/>
      <c r="B414" s="224"/>
      <c r="C414" s="225"/>
      <c r="D414" s="226" t="s">
        <v>222</v>
      </c>
      <c r="E414" s="227" t="s">
        <v>19</v>
      </c>
      <c r="F414" s="228" t="s">
        <v>842</v>
      </c>
      <c r="G414" s="225"/>
      <c r="H414" s="229">
        <v>3.2000000000000002</v>
      </c>
      <c r="I414" s="230"/>
      <c r="J414" s="225"/>
      <c r="K414" s="225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222</v>
      </c>
      <c r="AU414" s="235" t="s">
        <v>120</v>
      </c>
      <c r="AV414" s="13" t="s">
        <v>120</v>
      </c>
      <c r="AW414" s="13" t="s">
        <v>37</v>
      </c>
      <c r="AX414" s="13" t="s">
        <v>84</v>
      </c>
      <c r="AY414" s="235" t="s">
        <v>203</v>
      </c>
    </row>
    <row r="415" s="13" customFormat="1">
      <c r="A415" s="13"/>
      <c r="B415" s="224"/>
      <c r="C415" s="225"/>
      <c r="D415" s="226" t="s">
        <v>222</v>
      </c>
      <c r="E415" s="225"/>
      <c r="F415" s="228" t="s">
        <v>1281</v>
      </c>
      <c r="G415" s="225"/>
      <c r="H415" s="229">
        <v>3.52</v>
      </c>
      <c r="I415" s="230"/>
      <c r="J415" s="225"/>
      <c r="K415" s="225"/>
      <c r="L415" s="231"/>
      <c r="M415" s="232"/>
      <c r="N415" s="233"/>
      <c r="O415" s="233"/>
      <c r="P415" s="233"/>
      <c r="Q415" s="233"/>
      <c r="R415" s="233"/>
      <c r="S415" s="233"/>
      <c r="T415" s="23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5" t="s">
        <v>222</v>
      </c>
      <c r="AU415" s="235" t="s">
        <v>120</v>
      </c>
      <c r="AV415" s="13" t="s">
        <v>120</v>
      </c>
      <c r="AW415" s="13" t="s">
        <v>4</v>
      </c>
      <c r="AX415" s="13" t="s">
        <v>84</v>
      </c>
      <c r="AY415" s="235" t="s">
        <v>203</v>
      </c>
    </row>
    <row r="416" s="2" customFormat="1" ht="24.15" customHeight="1">
      <c r="A416" s="39"/>
      <c r="B416" s="40"/>
      <c r="C416" s="262" t="s">
        <v>717</v>
      </c>
      <c r="D416" s="262" t="s">
        <v>927</v>
      </c>
      <c r="E416" s="263" t="s">
        <v>1282</v>
      </c>
      <c r="F416" s="264" t="s">
        <v>1283</v>
      </c>
      <c r="G416" s="265" t="s">
        <v>118</v>
      </c>
      <c r="H416" s="266">
        <v>139.821</v>
      </c>
      <c r="I416" s="267"/>
      <c r="J416" s="268">
        <f>ROUND(I416*H416,2)</f>
        <v>0</v>
      </c>
      <c r="K416" s="264" t="s">
        <v>208</v>
      </c>
      <c r="L416" s="269"/>
      <c r="M416" s="270" t="s">
        <v>19</v>
      </c>
      <c r="N416" s="271" t="s">
        <v>48</v>
      </c>
      <c r="O416" s="85"/>
      <c r="P416" s="215">
        <f>O416*H416</f>
        <v>0</v>
      </c>
      <c r="Q416" s="215">
        <v>0.00064999999999999997</v>
      </c>
      <c r="R416" s="215">
        <f>Q416*H416</f>
        <v>0.090883649999999996</v>
      </c>
      <c r="S416" s="215">
        <v>0</v>
      </c>
      <c r="T416" s="216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17" t="s">
        <v>432</v>
      </c>
      <c r="AT416" s="217" t="s">
        <v>927</v>
      </c>
      <c r="AU416" s="217" t="s">
        <v>120</v>
      </c>
      <c r="AY416" s="18" t="s">
        <v>203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8" t="s">
        <v>120</v>
      </c>
      <c r="BK416" s="218">
        <f>ROUND(I416*H416,2)</f>
        <v>0</v>
      </c>
      <c r="BL416" s="18" t="s">
        <v>294</v>
      </c>
      <c r="BM416" s="217" t="s">
        <v>1284</v>
      </c>
    </row>
    <row r="417" s="13" customFormat="1">
      <c r="A417" s="13"/>
      <c r="B417" s="224"/>
      <c r="C417" s="225"/>
      <c r="D417" s="226" t="s">
        <v>222</v>
      </c>
      <c r="E417" s="227" t="s">
        <v>19</v>
      </c>
      <c r="F417" s="228" t="s">
        <v>1277</v>
      </c>
      <c r="G417" s="225"/>
      <c r="H417" s="229">
        <v>127.11</v>
      </c>
      <c r="I417" s="230"/>
      <c r="J417" s="225"/>
      <c r="K417" s="225"/>
      <c r="L417" s="231"/>
      <c r="M417" s="232"/>
      <c r="N417" s="233"/>
      <c r="O417" s="233"/>
      <c r="P417" s="233"/>
      <c r="Q417" s="233"/>
      <c r="R417" s="233"/>
      <c r="S417" s="233"/>
      <c r="T417" s="23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5" t="s">
        <v>222</v>
      </c>
      <c r="AU417" s="235" t="s">
        <v>120</v>
      </c>
      <c r="AV417" s="13" t="s">
        <v>120</v>
      </c>
      <c r="AW417" s="13" t="s">
        <v>37</v>
      </c>
      <c r="AX417" s="13" t="s">
        <v>84</v>
      </c>
      <c r="AY417" s="235" t="s">
        <v>203</v>
      </c>
    </row>
    <row r="418" s="13" customFormat="1">
      <c r="A418" s="13"/>
      <c r="B418" s="224"/>
      <c r="C418" s="225"/>
      <c r="D418" s="226" t="s">
        <v>222</v>
      </c>
      <c r="E418" s="225"/>
      <c r="F418" s="228" t="s">
        <v>1285</v>
      </c>
      <c r="G418" s="225"/>
      <c r="H418" s="229">
        <v>139.821</v>
      </c>
      <c r="I418" s="230"/>
      <c r="J418" s="225"/>
      <c r="K418" s="225"/>
      <c r="L418" s="231"/>
      <c r="M418" s="232"/>
      <c r="N418" s="233"/>
      <c r="O418" s="233"/>
      <c r="P418" s="233"/>
      <c r="Q418" s="233"/>
      <c r="R418" s="233"/>
      <c r="S418" s="233"/>
      <c r="T418" s="23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5" t="s">
        <v>222</v>
      </c>
      <c r="AU418" s="235" t="s">
        <v>120</v>
      </c>
      <c r="AV418" s="13" t="s">
        <v>120</v>
      </c>
      <c r="AW418" s="13" t="s">
        <v>4</v>
      </c>
      <c r="AX418" s="13" t="s">
        <v>84</v>
      </c>
      <c r="AY418" s="235" t="s">
        <v>203</v>
      </c>
    </row>
    <row r="419" s="2" customFormat="1" ht="55.5" customHeight="1">
      <c r="A419" s="39"/>
      <c r="B419" s="40"/>
      <c r="C419" s="206" t="s">
        <v>723</v>
      </c>
      <c r="D419" s="206" t="s">
        <v>205</v>
      </c>
      <c r="E419" s="207" t="s">
        <v>1286</v>
      </c>
      <c r="F419" s="208" t="s">
        <v>1287</v>
      </c>
      <c r="G419" s="209" t="s">
        <v>528</v>
      </c>
      <c r="H419" s="258"/>
      <c r="I419" s="211"/>
      <c r="J419" s="212">
        <f>ROUND(I419*H419,2)</f>
        <v>0</v>
      </c>
      <c r="K419" s="208" t="s">
        <v>208</v>
      </c>
      <c r="L419" s="45"/>
      <c r="M419" s="213" t="s">
        <v>19</v>
      </c>
      <c r="N419" s="214" t="s">
        <v>48</v>
      </c>
      <c r="O419" s="85"/>
      <c r="P419" s="215">
        <f>O419*H419</f>
        <v>0</v>
      </c>
      <c r="Q419" s="215">
        <v>0</v>
      </c>
      <c r="R419" s="215">
        <f>Q419*H419</f>
        <v>0</v>
      </c>
      <c r="S419" s="215">
        <v>0</v>
      </c>
      <c r="T419" s="216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17" t="s">
        <v>294</v>
      </c>
      <c r="AT419" s="217" t="s">
        <v>205</v>
      </c>
      <c r="AU419" s="217" t="s">
        <v>120</v>
      </c>
      <c r="AY419" s="18" t="s">
        <v>203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8" t="s">
        <v>120</v>
      </c>
      <c r="BK419" s="218">
        <f>ROUND(I419*H419,2)</f>
        <v>0</v>
      </c>
      <c r="BL419" s="18" t="s">
        <v>294</v>
      </c>
      <c r="BM419" s="217" t="s">
        <v>1288</v>
      </c>
    </row>
    <row r="420" s="2" customFormat="1">
      <c r="A420" s="39"/>
      <c r="B420" s="40"/>
      <c r="C420" s="41"/>
      <c r="D420" s="219" t="s">
        <v>211</v>
      </c>
      <c r="E420" s="41"/>
      <c r="F420" s="220" t="s">
        <v>1289</v>
      </c>
      <c r="G420" s="41"/>
      <c r="H420" s="41"/>
      <c r="I420" s="221"/>
      <c r="J420" s="41"/>
      <c r="K420" s="41"/>
      <c r="L420" s="45"/>
      <c r="M420" s="222"/>
      <c r="N420" s="223"/>
      <c r="O420" s="85"/>
      <c r="P420" s="85"/>
      <c r="Q420" s="85"/>
      <c r="R420" s="85"/>
      <c r="S420" s="85"/>
      <c r="T420" s="86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211</v>
      </c>
      <c r="AU420" s="18" t="s">
        <v>120</v>
      </c>
    </row>
    <row r="421" s="12" customFormat="1" ht="22.8" customHeight="1">
      <c r="A421" s="12"/>
      <c r="B421" s="190"/>
      <c r="C421" s="191"/>
      <c r="D421" s="192" t="s">
        <v>75</v>
      </c>
      <c r="E421" s="204" t="s">
        <v>1290</v>
      </c>
      <c r="F421" s="204" t="s">
        <v>1291</v>
      </c>
      <c r="G421" s="191"/>
      <c r="H421" s="191"/>
      <c r="I421" s="194"/>
      <c r="J421" s="205">
        <f>BK421</f>
        <v>0</v>
      </c>
      <c r="K421" s="191"/>
      <c r="L421" s="196"/>
      <c r="M421" s="197"/>
      <c r="N421" s="198"/>
      <c r="O421" s="198"/>
      <c r="P421" s="199">
        <f>SUM(P422:P453)</f>
        <v>0</v>
      </c>
      <c r="Q421" s="198"/>
      <c r="R421" s="199">
        <f>SUM(R422:R453)</f>
        <v>0.026800000000000004</v>
      </c>
      <c r="S421" s="198"/>
      <c r="T421" s="200">
        <f>SUM(T422:T453)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01" t="s">
        <v>120</v>
      </c>
      <c r="AT421" s="202" t="s">
        <v>75</v>
      </c>
      <c r="AU421" s="202" t="s">
        <v>84</v>
      </c>
      <c r="AY421" s="201" t="s">
        <v>203</v>
      </c>
      <c r="BK421" s="203">
        <f>SUM(BK422:BK453)</f>
        <v>0</v>
      </c>
    </row>
    <row r="422" s="2" customFormat="1" ht="24.15" customHeight="1">
      <c r="A422" s="39"/>
      <c r="B422" s="40"/>
      <c r="C422" s="206" t="s">
        <v>730</v>
      </c>
      <c r="D422" s="206" t="s">
        <v>205</v>
      </c>
      <c r="E422" s="207" t="s">
        <v>1292</v>
      </c>
      <c r="F422" s="208" t="s">
        <v>1293</v>
      </c>
      <c r="G422" s="209" t="s">
        <v>409</v>
      </c>
      <c r="H422" s="210">
        <v>4</v>
      </c>
      <c r="I422" s="211"/>
      <c r="J422" s="212">
        <f>ROUND(I422*H422,2)</f>
        <v>0</v>
      </c>
      <c r="K422" s="208" t="s">
        <v>208</v>
      </c>
      <c r="L422" s="45"/>
      <c r="M422" s="213" t="s">
        <v>19</v>
      </c>
      <c r="N422" s="214" t="s">
        <v>48</v>
      </c>
      <c r="O422" s="85"/>
      <c r="P422" s="215">
        <f>O422*H422</f>
        <v>0</v>
      </c>
      <c r="Q422" s="215">
        <v>0</v>
      </c>
      <c r="R422" s="215">
        <f>Q422*H422</f>
        <v>0</v>
      </c>
      <c r="S422" s="215">
        <v>0</v>
      </c>
      <c r="T422" s="216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17" t="s">
        <v>294</v>
      </c>
      <c r="AT422" s="217" t="s">
        <v>205</v>
      </c>
      <c r="AU422" s="217" t="s">
        <v>120</v>
      </c>
      <c r="AY422" s="18" t="s">
        <v>203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8" t="s">
        <v>120</v>
      </c>
      <c r="BK422" s="218">
        <f>ROUND(I422*H422,2)</f>
        <v>0</v>
      </c>
      <c r="BL422" s="18" t="s">
        <v>294</v>
      </c>
      <c r="BM422" s="217" t="s">
        <v>1294</v>
      </c>
    </row>
    <row r="423" s="2" customFormat="1">
      <c r="A423" s="39"/>
      <c r="B423" s="40"/>
      <c r="C423" s="41"/>
      <c r="D423" s="219" t="s">
        <v>211</v>
      </c>
      <c r="E423" s="41"/>
      <c r="F423" s="220" t="s">
        <v>1295</v>
      </c>
      <c r="G423" s="41"/>
      <c r="H423" s="41"/>
      <c r="I423" s="221"/>
      <c r="J423" s="41"/>
      <c r="K423" s="41"/>
      <c r="L423" s="45"/>
      <c r="M423" s="222"/>
      <c r="N423" s="223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211</v>
      </c>
      <c r="AU423" s="18" t="s">
        <v>120</v>
      </c>
    </row>
    <row r="424" s="13" customFormat="1">
      <c r="A424" s="13"/>
      <c r="B424" s="224"/>
      <c r="C424" s="225"/>
      <c r="D424" s="226" t="s">
        <v>222</v>
      </c>
      <c r="E424" s="227" t="s">
        <v>19</v>
      </c>
      <c r="F424" s="228" t="s">
        <v>1296</v>
      </c>
      <c r="G424" s="225"/>
      <c r="H424" s="229">
        <v>4</v>
      </c>
      <c r="I424" s="230"/>
      <c r="J424" s="225"/>
      <c r="K424" s="225"/>
      <c r="L424" s="231"/>
      <c r="M424" s="232"/>
      <c r="N424" s="233"/>
      <c r="O424" s="233"/>
      <c r="P424" s="233"/>
      <c r="Q424" s="233"/>
      <c r="R424" s="233"/>
      <c r="S424" s="233"/>
      <c r="T424" s="23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5" t="s">
        <v>222</v>
      </c>
      <c r="AU424" s="235" t="s">
        <v>120</v>
      </c>
      <c r="AV424" s="13" t="s">
        <v>120</v>
      </c>
      <c r="AW424" s="13" t="s">
        <v>37</v>
      </c>
      <c r="AX424" s="13" t="s">
        <v>84</v>
      </c>
      <c r="AY424" s="235" t="s">
        <v>203</v>
      </c>
    </row>
    <row r="425" s="2" customFormat="1" ht="16.5" customHeight="1">
      <c r="A425" s="39"/>
      <c r="B425" s="40"/>
      <c r="C425" s="262" t="s">
        <v>738</v>
      </c>
      <c r="D425" s="262" t="s">
        <v>927</v>
      </c>
      <c r="E425" s="263" t="s">
        <v>1297</v>
      </c>
      <c r="F425" s="264" t="s">
        <v>1298</v>
      </c>
      <c r="G425" s="265" t="s">
        <v>409</v>
      </c>
      <c r="H425" s="266">
        <v>4</v>
      </c>
      <c r="I425" s="267"/>
      <c r="J425" s="268">
        <f>ROUND(I425*H425,2)</f>
        <v>0</v>
      </c>
      <c r="K425" s="264" t="s">
        <v>208</v>
      </c>
      <c r="L425" s="269"/>
      <c r="M425" s="270" t="s">
        <v>19</v>
      </c>
      <c r="N425" s="271" t="s">
        <v>48</v>
      </c>
      <c r="O425" s="85"/>
      <c r="P425" s="215">
        <f>O425*H425</f>
        <v>0</v>
      </c>
      <c r="Q425" s="215">
        <v>0.00050000000000000001</v>
      </c>
      <c r="R425" s="215">
        <f>Q425*H425</f>
        <v>0.002</v>
      </c>
      <c r="S425" s="215">
        <v>0</v>
      </c>
      <c r="T425" s="216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17" t="s">
        <v>432</v>
      </c>
      <c r="AT425" s="217" t="s">
        <v>927</v>
      </c>
      <c r="AU425" s="217" t="s">
        <v>120</v>
      </c>
      <c r="AY425" s="18" t="s">
        <v>203</v>
      </c>
      <c r="BE425" s="218">
        <f>IF(N425="základní",J425,0)</f>
        <v>0</v>
      </c>
      <c r="BF425" s="218">
        <f>IF(N425="snížená",J425,0)</f>
        <v>0</v>
      </c>
      <c r="BG425" s="218">
        <f>IF(N425="zákl. přenesená",J425,0)</f>
        <v>0</v>
      </c>
      <c r="BH425" s="218">
        <f>IF(N425="sníž. přenesená",J425,0)</f>
        <v>0</v>
      </c>
      <c r="BI425" s="218">
        <f>IF(N425="nulová",J425,0)</f>
        <v>0</v>
      </c>
      <c r="BJ425" s="18" t="s">
        <v>120</v>
      </c>
      <c r="BK425" s="218">
        <f>ROUND(I425*H425,2)</f>
        <v>0</v>
      </c>
      <c r="BL425" s="18" t="s">
        <v>294</v>
      </c>
      <c r="BM425" s="217" t="s">
        <v>1299</v>
      </c>
    </row>
    <row r="426" s="2" customFormat="1" ht="24.15" customHeight="1">
      <c r="A426" s="39"/>
      <c r="B426" s="40"/>
      <c r="C426" s="206" t="s">
        <v>745</v>
      </c>
      <c r="D426" s="206" t="s">
        <v>205</v>
      </c>
      <c r="E426" s="207" t="s">
        <v>1300</v>
      </c>
      <c r="F426" s="208" t="s">
        <v>1301</v>
      </c>
      <c r="G426" s="209" t="s">
        <v>409</v>
      </c>
      <c r="H426" s="210">
        <v>4</v>
      </c>
      <c r="I426" s="211"/>
      <c r="J426" s="212">
        <f>ROUND(I426*H426,2)</f>
        <v>0</v>
      </c>
      <c r="K426" s="208" t="s">
        <v>208</v>
      </c>
      <c r="L426" s="45"/>
      <c r="M426" s="213" t="s">
        <v>19</v>
      </c>
      <c r="N426" s="214" t="s">
        <v>48</v>
      </c>
      <c r="O426" s="85"/>
      <c r="P426" s="215">
        <f>O426*H426</f>
        <v>0</v>
      </c>
      <c r="Q426" s="215">
        <v>0</v>
      </c>
      <c r="R426" s="215">
        <f>Q426*H426</f>
        <v>0</v>
      </c>
      <c r="S426" s="215">
        <v>0</v>
      </c>
      <c r="T426" s="216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17" t="s">
        <v>294</v>
      </c>
      <c r="AT426" s="217" t="s">
        <v>205</v>
      </c>
      <c r="AU426" s="217" t="s">
        <v>120</v>
      </c>
      <c r="AY426" s="18" t="s">
        <v>203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8" t="s">
        <v>120</v>
      </c>
      <c r="BK426" s="218">
        <f>ROUND(I426*H426,2)</f>
        <v>0</v>
      </c>
      <c r="BL426" s="18" t="s">
        <v>294</v>
      </c>
      <c r="BM426" s="217" t="s">
        <v>1302</v>
      </c>
    </row>
    <row r="427" s="2" customFormat="1">
      <c r="A427" s="39"/>
      <c r="B427" s="40"/>
      <c r="C427" s="41"/>
      <c r="D427" s="219" t="s">
        <v>211</v>
      </c>
      <c r="E427" s="41"/>
      <c r="F427" s="220" t="s">
        <v>1303</v>
      </c>
      <c r="G427" s="41"/>
      <c r="H427" s="41"/>
      <c r="I427" s="221"/>
      <c r="J427" s="41"/>
      <c r="K427" s="41"/>
      <c r="L427" s="45"/>
      <c r="M427" s="222"/>
      <c r="N427" s="223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211</v>
      </c>
      <c r="AU427" s="18" t="s">
        <v>120</v>
      </c>
    </row>
    <row r="428" s="13" customFormat="1">
      <c r="A428" s="13"/>
      <c r="B428" s="224"/>
      <c r="C428" s="225"/>
      <c r="D428" s="226" t="s">
        <v>222</v>
      </c>
      <c r="E428" s="227" t="s">
        <v>19</v>
      </c>
      <c r="F428" s="228" t="s">
        <v>1304</v>
      </c>
      <c r="G428" s="225"/>
      <c r="H428" s="229">
        <v>4</v>
      </c>
      <c r="I428" s="230"/>
      <c r="J428" s="225"/>
      <c r="K428" s="225"/>
      <c r="L428" s="231"/>
      <c r="M428" s="232"/>
      <c r="N428" s="233"/>
      <c r="O428" s="233"/>
      <c r="P428" s="233"/>
      <c r="Q428" s="233"/>
      <c r="R428" s="233"/>
      <c r="S428" s="233"/>
      <c r="T428" s="23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5" t="s">
        <v>222</v>
      </c>
      <c r="AU428" s="235" t="s">
        <v>120</v>
      </c>
      <c r="AV428" s="13" t="s">
        <v>120</v>
      </c>
      <c r="AW428" s="13" t="s">
        <v>37</v>
      </c>
      <c r="AX428" s="13" t="s">
        <v>84</v>
      </c>
      <c r="AY428" s="235" t="s">
        <v>203</v>
      </c>
    </row>
    <row r="429" s="2" customFormat="1" ht="21.75" customHeight="1">
      <c r="A429" s="39"/>
      <c r="B429" s="40"/>
      <c r="C429" s="262" t="s">
        <v>753</v>
      </c>
      <c r="D429" s="262" t="s">
        <v>927</v>
      </c>
      <c r="E429" s="263" t="s">
        <v>1305</v>
      </c>
      <c r="F429" s="264" t="s">
        <v>1306</v>
      </c>
      <c r="G429" s="265" t="s">
        <v>409</v>
      </c>
      <c r="H429" s="266">
        <v>4</v>
      </c>
      <c r="I429" s="267"/>
      <c r="J429" s="268">
        <f>ROUND(I429*H429,2)</f>
        <v>0</v>
      </c>
      <c r="K429" s="264" t="s">
        <v>208</v>
      </c>
      <c r="L429" s="269"/>
      <c r="M429" s="270" t="s">
        <v>19</v>
      </c>
      <c r="N429" s="271" t="s">
        <v>48</v>
      </c>
      <c r="O429" s="85"/>
      <c r="P429" s="215">
        <f>O429*H429</f>
        <v>0</v>
      </c>
      <c r="Q429" s="215">
        <v>0.00050000000000000001</v>
      </c>
      <c r="R429" s="215">
        <f>Q429*H429</f>
        <v>0.002</v>
      </c>
      <c r="S429" s="215">
        <v>0</v>
      </c>
      <c r="T429" s="216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17" t="s">
        <v>432</v>
      </c>
      <c r="AT429" s="217" t="s">
        <v>927</v>
      </c>
      <c r="AU429" s="217" t="s">
        <v>120</v>
      </c>
      <c r="AY429" s="18" t="s">
        <v>203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8" t="s">
        <v>120</v>
      </c>
      <c r="BK429" s="218">
        <f>ROUND(I429*H429,2)</f>
        <v>0</v>
      </c>
      <c r="BL429" s="18" t="s">
        <v>294</v>
      </c>
      <c r="BM429" s="217" t="s">
        <v>1307</v>
      </c>
    </row>
    <row r="430" s="2" customFormat="1" ht="24.15" customHeight="1">
      <c r="A430" s="39"/>
      <c r="B430" s="40"/>
      <c r="C430" s="206" t="s">
        <v>760</v>
      </c>
      <c r="D430" s="206" t="s">
        <v>205</v>
      </c>
      <c r="E430" s="207" t="s">
        <v>1308</v>
      </c>
      <c r="F430" s="208" t="s">
        <v>1309</v>
      </c>
      <c r="G430" s="209" t="s">
        <v>409</v>
      </c>
      <c r="H430" s="210">
        <v>2</v>
      </c>
      <c r="I430" s="211"/>
      <c r="J430" s="212">
        <f>ROUND(I430*H430,2)</f>
        <v>0</v>
      </c>
      <c r="K430" s="208" t="s">
        <v>208</v>
      </c>
      <c r="L430" s="45"/>
      <c r="M430" s="213" t="s">
        <v>19</v>
      </c>
      <c r="N430" s="214" t="s">
        <v>48</v>
      </c>
      <c r="O430" s="85"/>
      <c r="P430" s="215">
        <f>O430*H430</f>
        <v>0</v>
      </c>
      <c r="Q430" s="215">
        <v>0</v>
      </c>
      <c r="R430" s="215">
        <f>Q430*H430</f>
        <v>0</v>
      </c>
      <c r="S430" s="215">
        <v>0</v>
      </c>
      <c r="T430" s="216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17" t="s">
        <v>294</v>
      </c>
      <c r="AT430" s="217" t="s">
        <v>205</v>
      </c>
      <c r="AU430" s="217" t="s">
        <v>120</v>
      </c>
      <c r="AY430" s="18" t="s">
        <v>203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8" t="s">
        <v>120</v>
      </c>
      <c r="BK430" s="218">
        <f>ROUND(I430*H430,2)</f>
        <v>0</v>
      </c>
      <c r="BL430" s="18" t="s">
        <v>294</v>
      </c>
      <c r="BM430" s="217" t="s">
        <v>1310</v>
      </c>
    </row>
    <row r="431" s="2" customFormat="1">
      <c r="A431" s="39"/>
      <c r="B431" s="40"/>
      <c r="C431" s="41"/>
      <c r="D431" s="219" t="s">
        <v>211</v>
      </c>
      <c r="E431" s="41"/>
      <c r="F431" s="220" t="s">
        <v>1311</v>
      </c>
      <c r="G431" s="41"/>
      <c r="H431" s="41"/>
      <c r="I431" s="221"/>
      <c r="J431" s="41"/>
      <c r="K431" s="41"/>
      <c r="L431" s="45"/>
      <c r="M431" s="222"/>
      <c r="N431" s="223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211</v>
      </c>
      <c r="AU431" s="18" t="s">
        <v>120</v>
      </c>
    </row>
    <row r="432" s="13" customFormat="1">
      <c r="A432" s="13"/>
      <c r="B432" s="224"/>
      <c r="C432" s="225"/>
      <c r="D432" s="226" t="s">
        <v>222</v>
      </c>
      <c r="E432" s="227" t="s">
        <v>19</v>
      </c>
      <c r="F432" s="228" t="s">
        <v>1312</v>
      </c>
      <c r="G432" s="225"/>
      <c r="H432" s="229">
        <v>2</v>
      </c>
      <c r="I432" s="230"/>
      <c r="J432" s="225"/>
      <c r="K432" s="225"/>
      <c r="L432" s="231"/>
      <c r="M432" s="232"/>
      <c r="N432" s="233"/>
      <c r="O432" s="233"/>
      <c r="P432" s="233"/>
      <c r="Q432" s="233"/>
      <c r="R432" s="233"/>
      <c r="S432" s="233"/>
      <c r="T432" s="23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5" t="s">
        <v>222</v>
      </c>
      <c r="AU432" s="235" t="s">
        <v>120</v>
      </c>
      <c r="AV432" s="13" t="s">
        <v>120</v>
      </c>
      <c r="AW432" s="13" t="s">
        <v>37</v>
      </c>
      <c r="AX432" s="13" t="s">
        <v>84</v>
      </c>
      <c r="AY432" s="235" t="s">
        <v>203</v>
      </c>
    </row>
    <row r="433" s="2" customFormat="1" ht="24.15" customHeight="1">
      <c r="A433" s="39"/>
      <c r="B433" s="40"/>
      <c r="C433" s="262" t="s">
        <v>773</v>
      </c>
      <c r="D433" s="262" t="s">
        <v>927</v>
      </c>
      <c r="E433" s="263" t="s">
        <v>1313</v>
      </c>
      <c r="F433" s="264" t="s">
        <v>1314</v>
      </c>
      <c r="G433" s="265" t="s">
        <v>409</v>
      </c>
      <c r="H433" s="266">
        <v>2</v>
      </c>
      <c r="I433" s="267"/>
      <c r="J433" s="268">
        <f>ROUND(I433*H433,2)</f>
        <v>0</v>
      </c>
      <c r="K433" s="264" t="s">
        <v>208</v>
      </c>
      <c r="L433" s="269"/>
      <c r="M433" s="270" t="s">
        <v>19</v>
      </c>
      <c r="N433" s="271" t="s">
        <v>48</v>
      </c>
      <c r="O433" s="85"/>
      <c r="P433" s="215">
        <f>O433*H433</f>
        <v>0</v>
      </c>
      <c r="Q433" s="215">
        <v>0.0030000000000000001</v>
      </c>
      <c r="R433" s="215">
        <f>Q433*H433</f>
        <v>0.0060000000000000001</v>
      </c>
      <c r="S433" s="215">
        <v>0</v>
      </c>
      <c r="T433" s="216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17" t="s">
        <v>432</v>
      </c>
      <c r="AT433" s="217" t="s">
        <v>927</v>
      </c>
      <c r="AU433" s="217" t="s">
        <v>120</v>
      </c>
      <c r="AY433" s="18" t="s">
        <v>203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8" t="s">
        <v>120</v>
      </c>
      <c r="BK433" s="218">
        <f>ROUND(I433*H433,2)</f>
        <v>0</v>
      </c>
      <c r="BL433" s="18" t="s">
        <v>294</v>
      </c>
      <c r="BM433" s="217" t="s">
        <v>1315</v>
      </c>
    </row>
    <row r="434" s="2" customFormat="1" ht="24.15" customHeight="1">
      <c r="A434" s="39"/>
      <c r="B434" s="40"/>
      <c r="C434" s="206" t="s">
        <v>780</v>
      </c>
      <c r="D434" s="206" t="s">
        <v>205</v>
      </c>
      <c r="E434" s="207" t="s">
        <v>1316</v>
      </c>
      <c r="F434" s="208" t="s">
        <v>1317</v>
      </c>
      <c r="G434" s="209" t="s">
        <v>409</v>
      </c>
      <c r="H434" s="210">
        <v>4</v>
      </c>
      <c r="I434" s="211"/>
      <c r="J434" s="212">
        <f>ROUND(I434*H434,2)</f>
        <v>0</v>
      </c>
      <c r="K434" s="208" t="s">
        <v>208</v>
      </c>
      <c r="L434" s="45"/>
      <c r="M434" s="213" t="s">
        <v>19</v>
      </c>
      <c r="N434" s="214" t="s">
        <v>48</v>
      </c>
      <c r="O434" s="85"/>
      <c r="P434" s="215">
        <f>O434*H434</f>
        <v>0</v>
      </c>
      <c r="Q434" s="215">
        <v>0</v>
      </c>
      <c r="R434" s="215">
        <f>Q434*H434</f>
        <v>0</v>
      </c>
      <c r="S434" s="215">
        <v>0</v>
      </c>
      <c r="T434" s="216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17" t="s">
        <v>294</v>
      </c>
      <c r="AT434" s="217" t="s">
        <v>205</v>
      </c>
      <c r="AU434" s="217" t="s">
        <v>120</v>
      </c>
      <c r="AY434" s="18" t="s">
        <v>203</v>
      </c>
      <c r="BE434" s="218">
        <f>IF(N434="základní",J434,0)</f>
        <v>0</v>
      </c>
      <c r="BF434" s="218">
        <f>IF(N434="snížená",J434,0)</f>
        <v>0</v>
      </c>
      <c r="BG434" s="218">
        <f>IF(N434="zákl. přenesená",J434,0)</f>
        <v>0</v>
      </c>
      <c r="BH434" s="218">
        <f>IF(N434="sníž. přenesená",J434,0)</f>
        <v>0</v>
      </c>
      <c r="BI434" s="218">
        <f>IF(N434="nulová",J434,0)</f>
        <v>0</v>
      </c>
      <c r="BJ434" s="18" t="s">
        <v>120</v>
      </c>
      <c r="BK434" s="218">
        <f>ROUND(I434*H434,2)</f>
        <v>0</v>
      </c>
      <c r="BL434" s="18" t="s">
        <v>294</v>
      </c>
      <c r="BM434" s="217" t="s">
        <v>1318</v>
      </c>
    </row>
    <row r="435" s="2" customFormat="1">
      <c r="A435" s="39"/>
      <c r="B435" s="40"/>
      <c r="C435" s="41"/>
      <c r="D435" s="219" t="s">
        <v>211</v>
      </c>
      <c r="E435" s="41"/>
      <c r="F435" s="220" t="s">
        <v>1319</v>
      </c>
      <c r="G435" s="41"/>
      <c r="H435" s="41"/>
      <c r="I435" s="221"/>
      <c r="J435" s="41"/>
      <c r="K435" s="41"/>
      <c r="L435" s="45"/>
      <c r="M435" s="222"/>
      <c r="N435" s="223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211</v>
      </c>
      <c r="AU435" s="18" t="s">
        <v>120</v>
      </c>
    </row>
    <row r="436" s="13" customFormat="1">
      <c r="A436" s="13"/>
      <c r="B436" s="224"/>
      <c r="C436" s="225"/>
      <c r="D436" s="226" t="s">
        <v>222</v>
      </c>
      <c r="E436" s="227" t="s">
        <v>19</v>
      </c>
      <c r="F436" s="228" t="s">
        <v>1320</v>
      </c>
      <c r="G436" s="225"/>
      <c r="H436" s="229">
        <v>4</v>
      </c>
      <c r="I436" s="230"/>
      <c r="J436" s="225"/>
      <c r="K436" s="225"/>
      <c r="L436" s="231"/>
      <c r="M436" s="232"/>
      <c r="N436" s="233"/>
      <c r="O436" s="233"/>
      <c r="P436" s="233"/>
      <c r="Q436" s="233"/>
      <c r="R436" s="233"/>
      <c r="S436" s="233"/>
      <c r="T436" s="23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5" t="s">
        <v>222</v>
      </c>
      <c r="AU436" s="235" t="s">
        <v>120</v>
      </c>
      <c r="AV436" s="13" t="s">
        <v>120</v>
      </c>
      <c r="AW436" s="13" t="s">
        <v>37</v>
      </c>
      <c r="AX436" s="13" t="s">
        <v>84</v>
      </c>
      <c r="AY436" s="235" t="s">
        <v>203</v>
      </c>
    </row>
    <row r="437" s="2" customFormat="1" ht="24.15" customHeight="1">
      <c r="A437" s="39"/>
      <c r="B437" s="40"/>
      <c r="C437" s="262" t="s">
        <v>801</v>
      </c>
      <c r="D437" s="262" t="s">
        <v>927</v>
      </c>
      <c r="E437" s="263" t="s">
        <v>1321</v>
      </c>
      <c r="F437" s="264" t="s">
        <v>1322</v>
      </c>
      <c r="G437" s="265" t="s">
        <v>409</v>
      </c>
      <c r="H437" s="266">
        <v>4</v>
      </c>
      <c r="I437" s="267"/>
      <c r="J437" s="268">
        <f>ROUND(I437*H437,2)</f>
        <v>0</v>
      </c>
      <c r="K437" s="264" t="s">
        <v>208</v>
      </c>
      <c r="L437" s="269"/>
      <c r="M437" s="270" t="s">
        <v>19</v>
      </c>
      <c r="N437" s="271" t="s">
        <v>48</v>
      </c>
      <c r="O437" s="85"/>
      <c r="P437" s="215">
        <f>O437*H437</f>
        <v>0</v>
      </c>
      <c r="Q437" s="215">
        <v>0.0012999999999999999</v>
      </c>
      <c r="R437" s="215">
        <f>Q437*H437</f>
        <v>0.0051999999999999998</v>
      </c>
      <c r="S437" s="215">
        <v>0</v>
      </c>
      <c r="T437" s="216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17" t="s">
        <v>432</v>
      </c>
      <c r="AT437" s="217" t="s">
        <v>927</v>
      </c>
      <c r="AU437" s="217" t="s">
        <v>120</v>
      </c>
      <c r="AY437" s="18" t="s">
        <v>203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8" t="s">
        <v>120</v>
      </c>
      <c r="BK437" s="218">
        <f>ROUND(I437*H437,2)</f>
        <v>0</v>
      </c>
      <c r="BL437" s="18" t="s">
        <v>294</v>
      </c>
      <c r="BM437" s="217" t="s">
        <v>1323</v>
      </c>
    </row>
    <row r="438" s="2" customFormat="1" ht="24.15" customHeight="1">
      <c r="A438" s="39"/>
      <c r="B438" s="40"/>
      <c r="C438" s="206" t="s">
        <v>808</v>
      </c>
      <c r="D438" s="206" t="s">
        <v>205</v>
      </c>
      <c r="E438" s="207" t="s">
        <v>1324</v>
      </c>
      <c r="F438" s="208" t="s">
        <v>1325</v>
      </c>
      <c r="G438" s="209" t="s">
        <v>409</v>
      </c>
      <c r="H438" s="210">
        <v>4</v>
      </c>
      <c r="I438" s="211"/>
      <c r="J438" s="212">
        <f>ROUND(I438*H438,2)</f>
        <v>0</v>
      </c>
      <c r="K438" s="208" t="s">
        <v>208</v>
      </c>
      <c r="L438" s="45"/>
      <c r="M438" s="213" t="s">
        <v>19</v>
      </c>
      <c r="N438" s="214" t="s">
        <v>48</v>
      </c>
      <c r="O438" s="85"/>
      <c r="P438" s="215">
        <f>O438*H438</f>
        <v>0</v>
      </c>
      <c r="Q438" s="215">
        <v>0</v>
      </c>
      <c r="R438" s="215">
        <f>Q438*H438</f>
        <v>0</v>
      </c>
      <c r="S438" s="215">
        <v>0</v>
      </c>
      <c r="T438" s="216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17" t="s">
        <v>294</v>
      </c>
      <c r="AT438" s="217" t="s">
        <v>205</v>
      </c>
      <c r="AU438" s="217" t="s">
        <v>120</v>
      </c>
      <c r="AY438" s="18" t="s">
        <v>203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8" t="s">
        <v>120</v>
      </c>
      <c r="BK438" s="218">
        <f>ROUND(I438*H438,2)</f>
        <v>0</v>
      </c>
      <c r="BL438" s="18" t="s">
        <v>294</v>
      </c>
      <c r="BM438" s="217" t="s">
        <v>1326</v>
      </c>
    </row>
    <row r="439" s="2" customFormat="1">
      <c r="A439" s="39"/>
      <c r="B439" s="40"/>
      <c r="C439" s="41"/>
      <c r="D439" s="219" t="s">
        <v>211</v>
      </c>
      <c r="E439" s="41"/>
      <c r="F439" s="220" t="s">
        <v>1327</v>
      </c>
      <c r="G439" s="41"/>
      <c r="H439" s="41"/>
      <c r="I439" s="221"/>
      <c r="J439" s="41"/>
      <c r="K439" s="41"/>
      <c r="L439" s="45"/>
      <c r="M439" s="222"/>
      <c r="N439" s="223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211</v>
      </c>
      <c r="AU439" s="18" t="s">
        <v>120</v>
      </c>
    </row>
    <row r="440" s="13" customFormat="1">
      <c r="A440" s="13"/>
      <c r="B440" s="224"/>
      <c r="C440" s="225"/>
      <c r="D440" s="226" t="s">
        <v>222</v>
      </c>
      <c r="E440" s="227" t="s">
        <v>19</v>
      </c>
      <c r="F440" s="228" t="s">
        <v>1328</v>
      </c>
      <c r="G440" s="225"/>
      <c r="H440" s="229">
        <v>2</v>
      </c>
      <c r="I440" s="230"/>
      <c r="J440" s="225"/>
      <c r="K440" s="225"/>
      <c r="L440" s="231"/>
      <c r="M440" s="232"/>
      <c r="N440" s="233"/>
      <c r="O440" s="233"/>
      <c r="P440" s="233"/>
      <c r="Q440" s="233"/>
      <c r="R440" s="233"/>
      <c r="S440" s="233"/>
      <c r="T440" s="23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5" t="s">
        <v>222</v>
      </c>
      <c r="AU440" s="235" t="s">
        <v>120</v>
      </c>
      <c r="AV440" s="13" t="s">
        <v>120</v>
      </c>
      <c r="AW440" s="13" t="s">
        <v>37</v>
      </c>
      <c r="AX440" s="13" t="s">
        <v>76</v>
      </c>
      <c r="AY440" s="235" t="s">
        <v>203</v>
      </c>
    </row>
    <row r="441" s="13" customFormat="1">
      <c r="A441" s="13"/>
      <c r="B441" s="224"/>
      <c r="C441" s="225"/>
      <c r="D441" s="226" t="s">
        <v>222</v>
      </c>
      <c r="E441" s="227" t="s">
        <v>19</v>
      </c>
      <c r="F441" s="228" t="s">
        <v>1329</v>
      </c>
      <c r="G441" s="225"/>
      <c r="H441" s="229">
        <v>2</v>
      </c>
      <c r="I441" s="230"/>
      <c r="J441" s="225"/>
      <c r="K441" s="225"/>
      <c r="L441" s="231"/>
      <c r="M441" s="232"/>
      <c r="N441" s="233"/>
      <c r="O441" s="233"/>
      <c r="P441" s="233"/>
      <c r="Q441" s="233"/>
      <c r="R441" s="233"/>
      <c r="S441" s="233"/>
      <c r="T441" s="23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5" t="s">
        <v>222</v>
      </c>
      <c r="AU441" s="235" t="s">
        <v>120</v>
      </c>
      <c r="AV441" s="13" t="s">
        <v>120</v>
      </c>
      <c r="AW441" s="13" t="s">
        <v>37</v>
      </c>
      <c r="AX441" s="13" t="s">
        <v>76</v>
      </c>
      <c r="AY441" s="235" t="s">
        <v>203</v>
      </c>
    </row>
    <row r="442" s="14" customFormat="1">
      <c r="A442" s="14"/>
      <c r="B442" s="236"/>
      <c r="C442" s="237"/>
      <c r="D442" s="226" t="s">
        <v>222</v>
      </c>
      <c r="E442" s="238" t="s">
        <v>19</v>
      </c>
      <c r="F442" s="239" t="s">
        <v>225</v>
      </c>
      <c r="G442" s="237"/>
      <c r="H442" s="240">
        <v>4</v>
      </c>
      <c r="I442" s="241"/>
      <c r="J442" s="237"/>
      <c r="K442" s="237"/>
      <c r="L442" s="242"/>
      <c r="M442" s="243"/>
      <c r="N442" s="244"/>
      <c r="O442" s="244"/>
      <c r="P442" s="244"/>
      <c r="Q442" s="244"/>
      <c r="R442" s="244"/>
      <c r="S442" s="244"/>
      <c r="T442" s="245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6" t="s">
        <v>222</v>
      </c>
      <c r="AU442" s="246" t="s">
        <v>120</v>
      </c>
      <c r="AV442" s="14" t="s">
        <v>209</v>
      </c>
      <c r="AW442" s="14" t="s">
        <v>37</v>
      </c>
      <c r="AX442" s="14" t="s">
        <v>84</v>
      </c>
      <c r="AY442" s="246" t="s">
        <v>203</v>
      </c>
    </row>
    <row r="443" s="2" customFormat="1" ht="16.5" customHeight="1">
      <c r="A443" s="39"/>
      <c r="B443" s="40"/>
      <c r="C443" s="262" t="s">
        <v>815</v>
      </c>
      <c r="D443" s="262" t="s">
        <v>927</v>
      </c>
      <c r="E443" s="263" t="s">
        <v>1330</v>
      </c>
      <c r="F443" s="264" t="s">
        <v>1331</v>
      </c>
      <c r="G443" s="265" t="s">
        <v>409</v>
      </c>
      <c r="H443" s="266">
        <v>4</v>
      </c>
      <c r="I443" s="267"/>
      <c r="J443" s="268">
        <f>ROUND(I443*H443,2)</f>
        <v>0</v>
      </c>
      <c r="K443" s="264" t="s">
        <v>19</v>
      </c>
      <c r="L443" s="269"/>
      <c r="M443" s="270" t="s">
        <v>19</v>
      </c>
      <c r="N443" s="271" t="s">
        <v>48</v>
      </c>
      <c r="O443" s="85"/>
      <c r="P443" s="215">
        <f>O443*H443</f>
        <v>0</v>
      </c>
      <c r="Q443" s="215">
        <v>0.0014</v>
      </c>
      <c r="R443" s="215">
        <f>Q443*H443</f>
        <v>0.0055999999999999999</v>
      </c>
      <c r="S443" s="215">
        <v>0</v>
      </c>
      <c r="T443" s="216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17" t="s">
        <v>432</v>
      </c>
      <c r="AT443" s="217" t="s">
        <v>927</v>
      </c>
      <c r="AU443" s="217" t="s">
        <v>120</v>
      </c>
      <c r="AY443" s="18" t="s">
        <v>203</v>
      </c>
      <c r="BE443" s="218">
        <f>IF(N443="základní",J443,0)</f>
        <v>0</v>
      </c>
      <c r="BF443" s="218">
        <f>IF(N443="snížená",J443,0)</f>
        <v>0</v>
      </c>
      <c r="BG443" s="218">
        <f>IF(N443="zákl. přenesená",J443,0)</f>
        <v>0</v>
      </c>
      <c r="BH443" s="218">
        <f>IF(N443="sníž. přenesená",J443,0)</f>
        <v>0</v>
      </c>
      <c r="BI443" s="218">
        <f>IF(N443="nulová",J443,0)</f>
        <v>0</v>
      </c>
      <c r="BJ443" s="18" t="s">
        <v>120</v>
      </c>
      <c r="BK443" s="218">
        <f>ROUND(I443*H443,2)</f>
        <v>0</v>
      </c>
      <c r="BL443" s="18" t="s">
        <v>294</v>
      </c>
      <c r="BM443" s="217" t="s">
        <v>1332</v>
      </c>
    </row>
    <row r="444" s="2" customFormat="1" ht="24.15" customHeight="1">
      <c r="A444" s="39"/>
      <c r="B444" s="40"/>
      <c r="C444" s="206" t="s">
        <v>1333</v>
      </c>
      <c r="D444" s="206" t="s">
        <v>205</v>
      </c>
      <c r="E444" s="207" t="s">
        <v>1334</v>
      </c>
      <c r="F444" s="208" t="s">
        <v>1335</v>
      </c>
      <c r="G444" s="209" t="s">
        <v>409</v>
      </c>
      <c r="H444" s="210">
        <v>4</v>
      </c>
      <c r="I444" s="211"/>
      <c r="J444" s="212">
        <f>ROUND(I444*H444,2)</f>
        <v>0</v>
      </c>
      <c r="K444" s="208" t="s">
        <v>208</v>
      </c>
      <c r="L444" s="45"/>
      <c r="M444" s="213" t="s">
        <v>19</v>
      </c>
      <c r="N444" s="214" t="s">
        <v>48</v>
      </c>
      <c r="O444" s="85"/>
      <c r="P444" s="215">
        <f>O444*H444</f>
        <v>0</v>
      </c>
      <c r="Q444" s="215">
        <v>0</v>
      </c>
      <c r="R444" s="215">
        <f>Q444*H444</f>
        <v>0</v>
      </c>
      <c r="S444" s="215">
        <v>0</v>
      </c>
      <c r="T444" s="216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17" t="s">
        <v>294</v>
      </c>
      <c r="AT444" s="217" t="s">
        <v>205</v>
      </c>
      <c r="AU444" s="217" t="s">
        <v>120</v>
      </c>
      <c r="AY444" s="18" t="s">
        <v>203</v>
      </c>
      <c r="BE444" s="218">
        <f>IF(N444="základní",J444,0)</f>
        <v>0</v>
      </c>
      <c r="BF444" s="218">
        <f>IF(N444="snížená",J444,0)</f>
        <v>0</v>
      </c>
      <c r="BG444" s="218">
        <f>IF(N444="zákl. přenesená",J444,0)</f>
        <v>0</v>
      </c>
      <c r="BH444" s="218">
        <f>IF(N444="sníž. přenesená",J444,0)</f>
        <v>0</v>
      </c>
      <c r="BI444" s="218">
        <f>IF(N444="nulová",J444,0)</f>
        <v>0</v>
      </c>
      <c r="BJ444" s="18" t="s">
        <v>120</v>
      </c>
      <c r="BK444" s="218">
        <f>ROUND(I444*H444,2)</f>
        <v>0</v>
      </c>
      <c r="BL444" s="18" t="s">
        <v>294</v>
      </c>
      <c r="BM444" s="217" t="s">
        <v>1336</v>
      </c>
    </row>
    <row r="445" s="2" customFormat="1">
      <c r="A445" s="39"/>
      <c r="B445" s="40"/>
      <c r="C445" s="41"/>
      <c r="D445" s="219" t="s">
        <v>211</v>
      </c>
      <c r="E445" s="41"/>
      <c r="F445" s="220" t="s">
        <v>1337</v>
      </c>
      <c r="G445" s="41"/>
      <c r="H445" s="41"/>
      <c r="I445" s="221"/>
      <c r="J445" s="41"/>
      <c r="K445" s="41"/>
      <c r="L445" s="45"/>
      <c r="M445" s="222"/>
      <c r="N445" s="223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211</v>
      </c>
      <c r="AU445" s="18" t="s">
        <v>120</v>
      </c>
    </row>
    <row r="446" s="13" customFormat="1">
      <c r="A446" s="13"/>
      <c r="B446" s="224"/>
      <c r="C446" s="225"/>
      <c r="D446" s="226" t="s">
        <v>222</v>
      </c>
      <c r="E446" s="227" t="s">
        <v>19</v>
      </c>
      <c r="F446" s="228" t="s">
        <v>1338</v>
      </c>
      <c r="G446" s="225"/>
      <c r="H446" s="229">
        <v>4</v>
      </c>
      <c r="I446" s="230"/>
      <c r="J446" s="225"/>
      <c r="K446" s="225"/>
      <c r="L446" s="231"/>
      <c r="M446" s="232"/>
      <c r="N446" s="233"/>
      <c r="O446" s="233"/>
      <c r="P446" s="233"/>
      <c r="Q446" s="233"/>
      <c r="R446" s="233"/>
      <c r="S446" s="233"/>
      <c r="T446" s="23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5" t="s">
        <v>222</v>
      </c>
      <c r="AU446" s="235" t="s">
        <v>120</v>
      </c>
      <c r="AV446" s="13" t="s">
        <v>120</v>
      </c>
      <c r="AW446" s="13" t="s">
        <v>37</v>
      </c>
      <c r="AX446" s="13" t="s">
        <v>84</v>
      </c>
      <c r="AY446" s="235" t="s">
        <v>203</v>
      </c>
    </row>
    <row r="447" s="2" customFormat="1" ht="24.15" customHeight="1">
      <c r="A447" s="39"/>
      <c r="B447" s="40"/>
      <c r="C447" s="262" t="s">
        <v>1339</v>
      </c>
      <c r="D447" s="262" t="s">
        <v>927</v>
      </c>
      <c r="E447" s="263" t="s">
        <v>1340</v>
      </c>
      <c r="F447" s="264" t="s">
        <v>1341</v>
      </c>
      <c r="G447" s="265" t="s">
        <v>409</v>
      </c>
      <c r="H447" s="266">
        <v>4</v>
      </c>
      <c r="I447" s="267"/>
      <c r="J447" s="268">
        <f>ROUND(I447*H447,2)</f>
        <v>0</v>
      </c>
      <c r="K447" s="264" t="s">
        <v>208</v>
      </c>
      <c r="L447" s="269"/>
      <c r="M447" s="270" t="s">
        <v>19</v>
      </c>
      <c r="N447" s="271" t="s">
        <v>48</v>
      </c>
      <c r="O447" s="85"/>
      <c r="P447" s="215">
        <f>O447*H447</f>
        <v>0</v>
      </c>
      <c r="Q447" s="215">
        <v>0.001</v>
      </c>
      <c r="R447" s="215">
        <f>Q447*H447</f>
        <v>0.0040000000000000001</v>
      </c>
      <c r="S447" s="215">
        <v>0</v>
      </c>
      <c r="T447" s="216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17" t="s">
        <v>432</v>
      </c>
      <c r="AT447" s="217" t="s">
        <v>927</v>
      </c>
      <c r="AU447" s="217" t="s">
        <v>120</v>
      </c>
      <c r="AY447" s="18" t="s">
        <v>203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8" t="s">
        <v>120</v>
      </c>
      <c r="BK447" s="218">
        <f>ROUND(I447*H447,2)</f>
        <v>0</v>
      </c>
      <c r="BL447" s="18" t="s">
        <v>294</v>
      </c>
      <c r="BM447" s="217" t="s">
        <v>1342</v>
      </c>
    </row>
    <row r="448" s="2" customFormat="1" ht="24.15" customHeight="1">
      <c r="A448" s="39"/>
      <c r="B448" s="40"/>
      <c r="C448" s="206" t="s">
        <v>1343</v>
      </c>
      <c r="D448" s="206" t="s">
        <v>205</v>
      </c>
      <c r="E448" s="207" t="s">
        <v>1344</v>
      </c>
      <c r="F448" s="208" t="s">
        <v>1345</v>
      </c>
      <c r="G448" s="209" t="s">
        <v>409</v>
      </c>
      <c r="H448" s="210">
        <v>2</v>
      </c>
      <c r="I448" s="211"/>
      <c r="J448" s="212">
        <f>ROUND(I448*H448,2)</f>
        <v>0</v>
      </c>
      <c r="K448" s="208" t="s">
        <v>208</v>
      </c>
      <c r="L448" s="45"/>
      <c r="M448" s="213" t="s">
        <v>19</v>
      </c>
      <c r="N448" s="214" t="s">
        <v>48</v>
      </c>
      <c r="O448" s="85"/>
      <c r="P448" s="215">
        <f>O448*H448</f>
        <v>0</v>
      </c>
      <c r="Q448" s="215">
        <v>0</v>
      </c>
      <c r="R448" s="215">
        <f>Q448*H448</f>
        <v>0</v>
      </c>
      <c r="S448" s="215">
        <v>0</v>
      </c>
      <c r="T448" s="216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17" t="s">
        <v>294</v>
      </c>
      <c r="AT448" s="217" t="s">
        <v>205</v>
      </c>
      <c r="AU448" s="217" t="s">
        <v>120</v>
      </c>
      <c r="AY448" s="18" t="s">
        <v>203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8" t="s">
        <v>120</v>
      </c>
      <c r="BK448" s="218">
        <f>ROUND(I448*H448,2)</f>
        <v>0</v>
      </c>
      <c r="BL448" s="18" t="s">
        <v>294</v>
      </c>
      <c r="BM448" s="217" t="s">
        <v>1346</v>
      </c>
    </row>
    <row r="449" s="2" customFormat="1">
      <c r="A449" s="39"/>
      <c r="B449" s="40"/>
      <c r="C449" s="41"/>
      <c r="D449" s="219" t="s">
        <v>211</v>
      </c>
      <c r="E449" s="41"/>
      <c r="F449" s="220" t="s">
        <v>1347</v>
      </c>
      <c r="G449" s="41"/>
      <c r="H449" s="41"/>
      <c r="I449" s="221"/>
      <c r="J449" s="41"/>
      <c r="K449" s="41"/>
      <c r="L449" s="45"/>
      <c r="M449" s="222"/>
      <c r="N449" s="223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211</v>
      </c>
      <c r="AU449" s="18" t="s">
        <v>120</v>
      </c>
    </row>
    <row r="450" s="13" customFormat="1">
      <c r="A450" s="13"/>
      <c r="B450" s="224"/>
      <c r="C450" s="225"/>
      <c r="D450" s="226" t="s">
        <v>222</v>
      </c>
      <c r="E450" s="227" t="s">
        <v>19</v>
      </c>
      <c r="F450" s="228" t="s">
        <v>1348</v>
      </c>
      <c r="G450" s="225"/>
      <c r="H450" s="229">
        <v>2</v>
      </c>
      <c r="I450" s="230"/>
      <c r="J450" s="225"/>
      <c r="K450" s="225"/>
      <c r="L450" s="231"/>
      <c r="M450" s="232"/>
      <c r="N450" s="233"/>
      <c r="O450" s="233"/>
      <c r="P450" s="233"/>
      <c r="Q450" s="233"/>
      <c r="R450" s="233"/>
      <c r="S450" s="233"/>
      <c r="T450" s="23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5" t="s">
        <v>222</v>
      </c>
      <c r="AU450" s="235" t="s">
        <v>120</v>
      </c>
      <c r="AV450" s="13" t="s">
        <v>120</v>
      </c>
      <c r="AW450" s="13" t="s">
        <v>37</v>
      </c>
      <c r="AX450" s="13" t="s">
        <v>84</v>
      </c>
      <c r="AY450" s="235" t="s">
        <v>203</v>
      </c>
    </row>
    <row r="451" s="2" customFormat="1" ht="21.75" customHeight="1">
      <c r="A451" s="39"/>
      <c r="B451" s="40"/>
      <c r="C451" s="262" t="s">
        <v>1349</v>
      </c>
      <c r="D451" s="262" t="s">
        <v>927</v>
      </c>
      <c r="E451" s="263" t="s">
        <v>1350</v>
      </c>
      <c r="F451" s="264" t="s">
        <v>1351</v>
      </c>
      <c r="G451" s="265" t="s">
        <v>409</v>
      </c>
      <c r="H451" s="266">
        <v>2</v>
      </c>
      <c r="I451" s="267"/>
      <c r="J451" s="268">
        <f>ROUND(I451*H451,2)</f>
        <v>0</v>
      </c>
      <c r="K451" s="264" t="s">
        <v>208</v>
      </c>
      <c r="L451" s="269"/>
      <c r="M451" s="270" t="s">
        <v>19</v>
      </c>
      <c r="N451" s="271" t="s">
        <v>48</v>
      </c>
      <c r="O451" s="85"/>
      <c r="P451" s="215">
        <f>O451*H451</f>
        <v>0</v>
      </c>
      <c r="Q451" s="215">
        <v>0.001</v>
      </c>
      <c r="R451" s="215">
        <f>Q451*H451</f>
        <v>0.002</v>
      </c>
      <c r="S451" s="215">
        <v>0</v>
      </c>
      <c r="T451" s="216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17" t="s">
        <v>432</v>
      </c>
      <c r="AT451" s="217" t="s">
        <v>927</v>
      </c>
      <c r="AU451" s="217" t="s">
        <v>120</v>
      </c>
      <c r="AY451" s="18" t="s">
        <v>203</v>
      </c>
      <c r="BE451" s="218">
        <f>IF(N451="základní",J451,0)</f>
        <v>0</v>
      </c>
      <c r="BF451" s="218">
        <f>IF(N451="snížená",J451,0)</f>
        <v>0</v>
      </c>
      <c r="BG451" s="218">
        <f>IF(N451="zákl. přenesená",J451,0)</f>
        <v>0</v>
      </c>
      <c r="BH451" s="218">
        <f>IF(N451="sníž. přenesená",J451,0)</f>
        <v>0</v>
      </c>
      <c r="BI451" s="218">
        <f>IF(N451="nulová",J451,0)</f>
        <v>0</v>
      </c>
      <c r="BJ451" s="18" t="s">
        <v>120</v>
      </c>
      <c r="BK451" s="218">
        <f>ROUND(I451*H451,2)</f>
        <v>0</v>
      </c>
      <c r="BL451" s="18" t="s">
        <v>294</v>
      </c>
      <c r="BM451" s="217" t="s">
        <v>1352</v>
      </c>
    </row>
    <row r="452" s="2" customFormat="1" ht="49.05" customHeight="1">
      <c r="A452" s="39"/>
      <c r="B452" s="40"/>
      <c r="C452" s="206" t="s">
        <v>1353</v>
      </c>
      <c r="D452" s="206" t="s">
        <v>205</v>
      </c>
      <c r="E452" s="207" t="s">
        <v>1354</v>
      </c>
      <c r="F452" s="208" t="s">
        <v>1355</v>
      </c>
      <c r="G452" s="209" t="s">
        <v>528</v>
      </c>
      <c r="H452" s="258"/>
      <c r="I452" s="211"/>
      <c r="J452" s="212">
        <f>ROUND(I452*H452,2)</f>
        <v>0</v>
      </c>
      <c r="K452" s="208" t="s">
        <v>208</v>
      </c>
      <c r="L452" s="45"/>
      <c r="M452" s="213" t="s">
        <v>19</v>
      </c>
      <c r="N452" s="214" t="s">
        <v>48</v>
      </c>
      <c r="O452" s="85"/>
      <c r="P452" s="215">
        <f>O452*H452</f>
        <v>0</v>
      </c>
      <c r="Q452" s="215">
        <v>0</v>
      </c>
      <c r="R452" s="215">
        <f>Q452*H452</f>
        <v>0</v>
      </c>
      <c r="S452" s="215">
        <v>0</v>
      </c>
      <c r="T452" s="216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17" t="s">
        <v>294</v>
      </c>
      <c r="AT452" s="217" t="s">
        <v>205</v>
      </c>
      <c r="AU452" s="217" t="s">
        <v>120</v>
      </c>
      <c r="AY452" s="18" t="s">
        <v>203</v>
      </c>
      <c r="BE452" s="218">
        <f>IF(N452="základní",J452,0)</f>
        <v>0</v>
      </c>
      <c r="BF452" s="218">
        <f>IF(N452="snížená",J452,0)</f>
        <v>0</v>
      </c>
      <c r="BG452" s="218">
        <f>IF(N452="zákl. přenesená",J452,0)</f>
        <v>0</v>
      </c>
      <c r="BH452" s="218">
        <f>IF(N452="sníž. přenesená",J452,0)</f>
        <v>0</v>
      </c>
      <c r="BI452" s="218">
        <f>IF(N452="nulová",J452,0)</f>
        <v>0</v>
      </c>
      <c r="BJ452" s="18" t="s">
        <v>120</v>
      </c>
      <c r="BK452" s="218">
        <f>ROUND(I452*H452,2)</f>
        <v>0</v>
      </c>
      <c r="BL452" s="18" t="s">
        <v>294</v>
      </c>
      <c r="BM452" s="217" t="s">
        <v>1356</v>
      </c>
    </row>
    <row r="453" s="2" customFormat="1">
      <c r="A453" s="39"/>
      <c r="B453" s="40"/>
      <c r="C453" s="41"/>
      <c r="D453" s="219" t="s">
        <v>211</v>
      </c>
      <c r="E453" s="41"/>
      <c r="F453" s="220" t="s">
        <v>1357</v>
      </c>
      <c r="G453" s="41"/>
      <c r="H453" s="41"/>
      <c r="I453" s="221"/>
      <c r="J453" s="41"/>
      <c r="K453" s="41"/>
      <c r="L453" s="45"/>
      <c r="M453" s="222"/>
      <c r="N453" s="223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211</v>
      </c>
      <c r="AU453" s="18" t="s">
        <v>120</v>
      </c>
    </row>
    <row r="454" s="12" customFormat="1" ht="22.8" customHeight="1">
      <c r="A454" s="12"/>
      <c r="B454" s="190"/>
      <c r="C454" s="191"/>
      <c r="D454" s="192" t="s">
        <v>75</v>
      </c>
      <c r="E454" s="204" t="s">
        <v>1358</v>
      </c>
      <c r="F454" s="204" t="s">
        <v>1359</v>
      </c>
      <c r="G454" s="191"/>
      <c r="H454" s="191"/>
      <c r="I454" s="194"/>
      <c r="J454" s="205">
        <f>BK454</f>
        <v>0</v>
      </c>
      <c r="K454" s="191"/>
      <c r="L454" s="196"/>
      <c r="M454" s="197"/>
      <c r="N454" s="198"/>
      <c r="O454" s="198"/>
      <c r="P454" s="199">
        <f>SUM(P455:P471)</f>
        <v>0</v>
      </c>
      <c r="Q454" s="198"/>
      <c r="R454" s="199">
        <f>SUM(R455:R471)</f>
        <v>0.15622</v>
      </c>
      <c r="S454" s="198"/>
      <c r="T454" s="200">
        <f>SUM(T455:T471)</f>
        <v>0</v>
      </c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R454" s="201" t="s">
        <v>120</v>
      </c>
      <c r="AT454" s="202" t="s">
        <v>75</v>
      </c>
      <c r="AU454" s="202" t="s">
        <v>84</v>
      </c>
      <c r="AY454" s="201" t="s">
        <v>203</v>
      </c>
      <c r="BK454" s="203">
        <f>SUM(BK455:BK471)</f>
        <v>0</v>
      </c>
    </row>
    <row r="455" s="2" customFormat="1" ht="33" customHeight="1">
      <c r="A455" s="39"/>
      <c r="B455" s="40"/>
      <c r="C455" s="206" t="s">
        <v>1360</v>
      </c>
      <c r="D455" s="206" t="s">
        <v>205</v>
      </c>
      <c r="E455" s="207" t="s">
        <v>1361</v>
      </c>
      <c r="F455" s="208" t="s">
        <v>1362</v>
      </c>
      <c r="G455" s="209" t="s">
        <v>409</v>
      </c>
      <c r="H455" s="210">
        <v>4</v>
      </c>
      <c r="I455" s="211"/>
      <c r="J455" s="212">
        <f>ROUND(I455*H455,2)</f>
        <v>0</v>
      </c>
      <c r="K455" s="208" t="s">
        <v>208</v>
      </c>
      <c r="L455" s="45"/>
      <c r="M455" s="213" t="s">
        <v>19</v>
      </c>
      <c r="N455" s="214" t="s">
        <v>48</v>
      </c>
      <c r="O455" s="85"/>
      <c r="P455" s="215">
        <f>O455*H455</f>
        <v>0</v>
      </c>
      <c r="Q455" s="215">
        <v>0</v>
      </c>
      <c r="R455" s="215">
        <f>Q455*H455</f>
        <v>0</v>
      </c>
      <c r="S455" s="215">
        <v>0</v>
      </c>
      <c r="T455" s="216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17" t="s">
        <v>294</v>
      </c>
      <c r="AT455" s="217" t="s">
        <v>205</v>
      </c>
      <c r="AU455" s="217" t="s">
        <v>120</v>
      </c>
      <c r="AY455" s="18" t="s">
        <v>203</v>
      </c>
      <c r="BE455" s="218">
        <f>IF(N455="základní",J455,0)</f>
        <v>0</v>
      </c>
      <c r="BF455" s="218">
        <f>IF(N455="snížená",J455,0)</f>
        <v>0</v>
      </c>
      <c r="BG455" s="218">
        <f>IF(N455="zákl. přenesená",J455,0)</f>
        <v>0</v>
      </c>
      <c r="BH455" s="218">
        <f>IF(N455="sníž. přenesená",J455,0)</f>
        <v>0</v>
      </c>
      <c r="BI455" s="218">
        <f>IF(N455="nulová",J455,0)</f>
        <v>0</v>
      </c>
      <c r="BJ455" s="18" t="s">
        <v>120</v>
      </c>
      <c r="BK455" s="218">
        <f>ROUND(I455*H455,2)</f>
        <v>0</v>
      </c>
      <c r="BL455" s="18" t="s">
        <v>294</v>
      </c>
      <c r="BM455" s="217" t="s">
        <v>1363</v>
      </c>
    </row>
    <row r="456" s="2" customFormat="1">
      <c r="A456" s="39"/>
      <c r="B456" s="40"/>
      <c r="C456" s="41"/>
      <c r="D456" s="219" t="s">
        <v>211</v>
      </c>
      <c r="E456" s="41"/>
      <c r="F456" s="220" t="s">
        <v>1364</v>
      </c>
      <c r="G456" s="41"/>
      <c r="H456" s="41"/>
      <c r="I456" s="221"/>
      <c r="J456" s="41"/>
      <c r="K456" s="41"/>
      <c r="L456" s="45"/>
      <c r="M456" s="222"/>
      <c r="N456" s="223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211</v>
      </c>
      <c r="AU456" s="18" t="s">
        <v>120</v>
      </c>
    </row>
    <row r="457" s="13" customFormat="1">
      <c r="A457" s="13"/>
      <c r="B457" s="224"/>
      <c r="C457" s="225"/>
      <c r="D457" s="226" t="s">
        <v>222</v>
      </c>
      <c r="E457" s="227" t="s">
        <v>19</v>
      </c>
      <c r="F457" s="228" t="s">
        <v>1365</v>
      </c>
      <c r="G457" s="225"/>
      <c r="H457" s="229">
        <v>4</v>
      </c>
      <c r="I457" s="230"/>
      <c r="J457" s="225"/>
      <c r="K457" s="225"/>
      <c r="L457" s="231"/>
      <c r="M457" s="232"/>
      <c r="N457" s="233"/>
      <c r="O457" s="233"/>
      <c r="P457" s="233"/>
      <c r="Q457" s="233"/>
      <c r="R457" s="233"/>
      <c r="S457" s="233"/>
      <c r="T457" s="23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5" t="s">
        <v>222</v>
      </c>
      <c r="AU457" s="235" t="s">
        <v>120</v>
      </c>
      <c r="AV457" s="13" t="s">
        <v>120</v>
      </c>
      <c r="AW457" s="13" t="s">
        <v>37</v>
      </c>
      <c r="AX457" s="13" t="s">
        <v>84</v>
      </c>
      <c r="AY457" s="235" t="s">
        <v>203</v>
      </c>
    </row>
    <row r="458" s="2" customFormat="1" ht="24.15" customHeight="1">
      <c r="A458" s="39"/>
      <c r="B458" s="40"/>
      <c r="C458" s="262" t="s">
        <v>1366</v>
      </c>
      <c r="D458" s="262" t="s">
        <v>927</v>
      </c>
      <c r="E458" s="263" t="s">
        <v>1367</v>
      </c>
      <c r="F458" s="264" t="s">
        <v>1368</v>
      </c>
      <c r="G458" s="265" t="s">
        <v>409</v>
      </c>
      <c r="H458" s="266">
        <v>4</v>
      </c>
      <c r="I458" s="267"/>
      <c r="J458" s="268">
        <f>ROUND(I458*H458,2)</f>
        <v>0</v>
      </c>
      <c r="K458" s="264" t="s">
        <v>208</v>
      </c>
      <c r="L458" s="269"/>
      <c r="M458" s="270" t="s">
        <v>19</v>
      </c>
      <c r="N458" s="271" t="s">
        <v>48</v>
      </c>
      <c r="O458" s="85"/>
      <c r="P458" s="215">
        <f>O458*H458</f>
        <v>0</v>
      </c>
      <c r="Q458" s="215">
        <v>0.00089999999999999998</v>
      </c>
      <c r="R458" s="215">
        <f>Q458*H458</f>
        <v>0.0035999999999999999</v>
      </c>
      <c r="S458" s="215">
        <v>0</v>
      </c>
      <c r="T458" s="216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17" t="s">
        <v>432</v>
      </c>
      <c r="AT458" s="217" t="s">
        <v>927</v>
      </c>
      <c r="AU458" s="217" t="s">
        <v>120</v>
      </c>
      <c r="AY458" s="18" t="s">
        <v>203</v>
      </c>
      <c r="BE458" s="218">
        <f>IF(N458="základní",J458,0)</f>
        <v>0</v>
      </c>
      <c r="BF458" s="218">
        <f>IF(N458="snížená",J458,0)</f>
        <v>0</v>
      </c>
      <c r="BG458" s="218">
        <f>IF(N458="zákl. přenesená",J458,0)</f>
        <v>0</v>
      </c>
      <c r="BH458" s="218">
        <f>IF(N458="sníž. přenesená",J458,0)</f>
        <v>0</v>
      </c>
      <c r="BI458" s="218">
        <f>IF(N458="nulová",J458,0)</f>
        <v>0</v>
      </c>
      <c r="BJ458" s="18" t="s">
        <v>120</v>
      </c>
      <c r="BK458" s="218">
        <f>ROUND(I458*H458,2)</f>
        <v>0</v>
      </c>
      <c r="BL458" s="18" t="s">
        <v>294</v>
      </c>
      <c r="BM458" s="217" t="s">
        <v>1369</v>
      </c>
    </row>
    <row r="459" s="2" customFormat="1" ht="24.15" customHeight="1">
      <c r="A459" s="39"/>
      <c r="B459" s="40"/>
      <c r="C459" s="206" t="s">
        <v>1370</v>
      </c>
      <c r="D459" s="206" t="s">
        <v>205</v>
      </c>
      <c r="E459" s="207" t="s">
        <v>1371</v>
      </c>
      <c r="F459" s="208" t="s">
        <v>1372</v>
      </c>
      <c r="G459" s="209" t="s">
        <v>409</v>
      </c>
      <c r="H459" s="210">
        <v>4</v>
      </c>
      <c r="I459" s="211"/>
      <c r="J459" s="212">
        <f>ROUND(I459*H459,2)</f>
        <v>0</v>
      </c>
      <c r="K459" s="208" t="s">
        <v>208</v>
      </c>
      <c r="L459" s="45"/>
      <c r="M459" s="213" t="s">
        <v>19</v>
      </c>
      <c r="N459" s="214" t="s">
        <v>48</v>
      </c>
      <c r="O459" s="85"/>
      <c r="P459" s="215">
        <f>O459*H459</f>
        <v>0</v>
      </c>
      <c r="Q459" s="215">
        <v>0</v>
      </c>
      <c r="R459" s="215">
        <f>Q459*H459</f>
        <v>0</v>
      </c>
      <c r="S459" s="215">
        <v>0</v>
      </c>
      <c r="T459" s="216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17" t="s">
        <v>294</v>
      </c>
      <c r="AT459" s="217" t="s">
        <v>205</v>
      </c>
      <c r="AU459" s="217" t="s">
        <v>120</v>
      </c>
      <c r="AY459" s="18" t="s">
        <v>203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8" t="s">
        <v>120</v>
      </c>
      <c r="BK459" s="218">
        <f>ROUND(I459*H459,2)</f>
        <v>0</v>
      </c>
      <c r="BL459" s="18" t="s">
        <v>294</v>
      </c>
      <c r="BM459" s="217" t="s">
        <v>1373</v>
      </c>
    </row>
    <row r="460" s="2" customFormat="1">
      <c r="A460" s="39"/>
      <c r="B460" s="40"/>
      <c r="C460" s="41"/>
      <c r="D460" s="219" t="s">
        <v>211</v>
      </c>
      <c r="E460" s="41"/>
      <c r="F460" s="220" t="s">
        <v>1374</v>
      </c>
      <c r="G460" s="41"/>
      <c r="H460" s="41"/>
      <c r="I460" s="221"/>
      <c r="J460" s="41"/>
      <c r="K460" s="41"/>
      <c r="L460" s="45"/>
      <c r="M460" s="222"/>
      <c r="N460" s="223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211</v>
      </c>
      <c r="AU460" s="18" t="s">
        <v>120</v>
      </c>
    </row>
    <row r="461" s="13" customFormat="1">
      <c r="A461" s="13"/>
      <c r="B461" s="224"/>
      <c r="C461" s="225"/>
      <c r="D461" s="226" t="s">
        <v>222</v>
      </c>
      <c r="E461" s="227" t="s">
        <v>19</v>
      </c>
      <c r="F461" s="228" t="s">
        <v>1375</v>
      </c>
      <c r="G461" s="225"/>
      <c r="H461" s="229">
        <v>4</v>
      </c>
      <c r="I461" s="230"/>
      <c r="J461" s="225"/>
      <c r="K461" s="225"/>
      <c r="L461" s="231"/>
      <c r="M461" s="232"/>
      <c r="N461" s="233"/>
      <c r="O461" s="233"/>
      <c r="P461" s="233"/>
      <c r="Q461" s="233"/>
      <c r="R461" s="233"/>
      <c r="S461" s="233"/>
      <c r="T461" s="23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5" t="s">
        <v>222</v>
      </c>
      <c r="AU461" s="235" t="s">
        <v>120</v>
      </c>
      <c r="AV461" s="13" t="s">
        <v>120</v>
      </c>
      <c r="AW461" s="13" t="s">
        <v>37</v>
      </c>
      <c r="AX461" s="13" t="s">
        <v>84</v>
      </c>
      <c r="AY461" s="235" t="s">
        <v>203</v>
      </c>
    </row>
    <row r="462" s="2" customFormat="1" ht="21.75" customHeight="1">
      <c r="A462" s="39"/>
      <c r="B462" s="40"/>
      <c r="C462" s="262" t="s">
        <v>1376</v>
      </c>
      <c r="D462" s="262" t="s">
        <v>927</v>
      </c>
      <c r="E462" s="263" t="s">
        <v>1377</v>
      </c>
      <c r="F462" s="264" t="s">
        <v>1378</v>
      </c>
      <c r="G462" s="265" t="s">
        <v>409</v>
      </c>
      <c r="H462" s="266">
        <v>4</v>
      </c>
      <c r="I462" s="267"/>
      <c r="J462" s="268">
        <f>ROUND(I462*H462,2)</f>
        <v>0</v>
      </c>
      <c r="K462" s="264" t="s">
        <v>208</v>
      </c>
      <c r="L462" s="269"/>
      <c r="M462" s="270" t="s">
        <v>19</v>
      </c>
      <c r="N462" s="271" t="s">
        <v>48</v>
      </c>
      <c r="O462" s="85"/>
      <c r="P462" s="215">
        <f>O462*H462</f>
        <v>0</v>
      </c>
      <c r="Q462" s="215">
        <v>0.00025000000000000001</v>
      </c>
      <c r="R462" s="215">
        <f>Q462*H462</f>
        <v>0.001</v>
      </c>
      <c r="S462" s="215">
        <v>0</v>
      </c>
      <c r="T462" s="216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17" t="s">
        <v>432</v>
      </c>
      <c r="AT462" s="217" t="s">
        <v>927</v>
      </c>
      <c r="AU462" s="217" t="s">
        <v>120</v>
      </c>
      <c r="AY462" s="18" t="s">
        <v>203</v>
      </c>
      <c r="BE462" s="218">
        <f>IF(N462="základní",J462,0)</f>
        <v>0</v>
      </c>
      <c r="BF462" s="218">
        <f>IF(N462="snížená",J462,0)</f>
        <v>0</v>
      </c>
      <c r="BG462" s="218">
        <f>IF(N462="zákl. přenesená",J462,0)</f>
        <v>0</v>
      </c>
      <c r="BH462" s="218">
        <f>IF(N462="sníž. přenesená",J462,0)</f>
        <v>0</v>
      </c>
      <c r="BI462" s="218">
        <f>IF(N462="nulová",J462,0)</f>
        <v>0</v>
      </c>
      <c r="BJ462" s="18" t="s">
        <v>120</v>
      </c>
      <c r="BK462" s="218">
        <f>ROUND(I462*H462,2)</f>
        <v>0</v>
      </c>
      <c r="BL462" s="18" t="s">
        <v>294</v>
      </c>
      <c r="BM462" s="217" t="s">
        <v>1379</v>
      </c>
    </row>
    <row r="463" s="2" customFormat="1" ht="37.8" customHeight="1">
      <c r="A463" s="39"/>
      <c r="B463" s="40"/>
      <c r="C463" s="206" t="s">
        <v>1380</v>
      </c>
      <c r="D463" s="206" t="s">
        <v>205</v>
      </c>
      <c r="E463" s="207" t="s">
        <v>1381</v>
      </c>
      <c r="F463" s="208" t="s">
        <v>1382</v>
      </c>
      <c r="G463" s="209" t="s">
        <v>555</v>
      </c>
      <c r="H463" s="210">
        <v>42</v>
      </c>
      <c r="I463" s="211"/>
      <c r="J463" s="212">
        <f>ROUND(I463*H463,2)</f>
        <v>0</v>
      </c>
      <c r="K463" s="208" t="s">
        <v>208</v>
      </c>
      <c r="L463" s="45"/>
      <c r="M463" s="213" t="s">
        <v>19</v>
      </c>
      <c r="N463" s="214" t="s">
        <v>48</v>
      </c>
      <c r="O463" s="85"/>
      <c r="P463" s="215">
        <f>O463*H463</f>
        <v>0</v>
      </c>
      <c r="Q463" s="215">
        <v>0.0034499999999999999</v>
      </c>
      <c r="R463" s="215">
        <f>Q463*H463</f>
        <v>0.1449</v>
      </c>
      <c r="S463" s="215">
        <v>0</v>
      </c>
      <c r="T463" s="216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17" t="s">
        <v>294</v>
      </c>
      <c r="AT463" s="217" t="s">
        <v>205</v>
      </c>
      <c r="AU463" s="217" t="s">
        <v>120</v>
      </c>
      <c r="AY463" s="18" t="s">
        <v>203</v>
      </c>
      <c r="BE463" s="218">
        <f>IF(N463="základní",J463,0)</f>
        <v>0</v>
      </c>
      <c r="BF463" s="218">
        <f>IF(N463="snížená",J463,0)</f>
        <v>0</v>
      </c>
      <c r="BG463" s="218">
        <f>IF(N463="zákl. přenesená",J463,0)</f>
        <v>0</v>
      </c>
      <c r="BH463" s="218">
        <f>IF(N463="sníž. přenesená",J463,0)</f>
        <v>0</v>
      </c>
      <c r="BI463" s="218">
        <f>IF(N463="nulová",J463,0)</f>
        <v>0</v>
      </c>
      <c r="BJ463" s="18" t="s">
        <v>120</v>
      </c>
      <c r="BK463" s="218">
        <f>ROUND(I463*H463,2)</f>
        <v>0</v>
      </c>
      <c r="BL463" s="18" t="s">
        <v>294</v>
      </c>
      <c r="BM463" s="217" t="s">
        <v>1383</v>
      </c>
    </row>
    <row r="464" s="2" customFormat="1">
      <c r="A464" s="39"/>
      <c r="B464" s="40"/>
      <c r="C464" s="41"/>
      <c r="D464" s="219" t="s">
        <v>211</v>
      </c>
      <c r="E464" s="41"/>
      <c r="F464" s="220" t="s">
        <v>1384</v>
      </c>
      <c r="G464" s="41"/>
      <c r="H464" s="41"/>
      <c r="I464" s="221"/>
      <c r="J464" s="41"/>
      <c r="K464" s="41"/>
      <c r="L464" s="45"/>
      <c r="M464" s="222"/>
      <c r="N464" s="223"/>
      <c r="O464" s="85"/>
      <c r="P464" s="85"/>
      <c r="Q464" s="85"/>
      <c r="R464" s="85"/>
      <c r="S464" s="85"/>
      <c r="T464" s="86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211</v>
      </c>
      <c r="AU464" s="18" t="s">
        <v>120</v>
      </c>
    </row>
    <row r="465" s="13" customFormat="1">
      <c r="A465" s="13"/>
      <c r="B465" s="224"/>
      <c r="C465" s="225"/>
      <c r="D465" s="226" t="s">
        <v>222</v>
      </c>
      <c r="E465" s="227" t="s">
        <v>19</v>
      </c>
      <c r="F465" s="228" t="s">
        <v>1385</v>
      </c>
      <c r="G465" s="225"/>
      <c r="H465" s="229">
        <v>22</v>
      </c>
      <c r="I465" s="230"/>
      <c r="J465" s="225"/>
      <c r="K465" s="225"/>
      <c r="L465" s="231"/>
      <c r="M465" s="232"/>
      <c r="N465" s="233"/>
      <c r="O465" s="233"/>
      <c r="P465" s="233"/>
      <c r="Q465" s="233"/>
      <c r="R465" s="233"/>
      <c r="S465" s="233"/>
      <c r="T465" s="23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5" t="s">
        <v>222</v>
      </c>
      <c r="AU465" s="235" t="s">
        <v>120</v>
      </c>
      <c r="AV465" s="13" t="s">
        <v>120</v>
      </c>
      <c r="AW465" s="13" t="s">
        <v>37</v>
      </c>
      <c r="AX465" s="13" t="s">
        <v>76</v>
      </c>
      <c r="AY465" s="235" t="s">
        <v>203</v>
      </c>
    </row>
    <row r="466" s="13" customFormat="1">
      <c r="A466" s="13"/>
      <c r="B466" s="224"/>
      <c r="C466" s="225"/>
      <c r="D466" s="226" t="s">
        <v>222</v>
      </c>
      <c r="E466" s="227" t="s">
        <v>19</v>
      </c>
      <c r="F466" s="228" t="s">
        <v>1386</v>
      </c>
      <c r="G466" s="225"/>
      <c r="H466" s="229">
        <v>20</v>
      </c>
      <c r="I466" s="230"/>
      <c r="J466" s="225"/>
      <c r="K466" s="225"/>
      <c r="L466" s="231"/>
      <c r="M466" s="232"/>
      <c r="N466" s="233"/>
      <c r="O466" s="233"/>
      <c r="P466" s="233"/>
      <c r="Q466" s="233"/>
      <c r="R466" s="233"/>
      <c r="S466" s="233"/>
      <c r="T466" s="23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5" t="s">
        <v>222</v>
      </c>
      <c r="AU466" s="235" t="s">
        <v>120</v>
      </c>
      <c r="AV466" s="13" t="s">
        <v>120</v>
      </c>
      <c r="AW466" s="13" t="s">
        <v>37</v>
      </c>
      <c r="AX466" s="13" t="s">
        <v>76</v>
      </c>
      <c r="AY466" s="235" t="s">
        <v>203</v>
      </c>
    </row>
    <row r="467" s="14" customFormat="1">
      <c r="A467" s="14"/>
      <c r="B467" s="236"/>
      <c r="C467" s="237"/>
      <c r="D467" s="226" t="s">
        <v>222</v>
      </c>
      <c r="E467" s="238" t="s">
        <v>19</v>
      </c>
      <c r="F467" s="239" t="s">
        <v>225</v>
      </c>
      <c r="G467" s="237"/>
      <c r="H467" s="240">
        <v>42</v>
      </c>
      <c r="I467" s="241"/>
      <c r="J467" s="237"/>
      <c r="K467" s="237"/>
      <c r="L467" s="242"/>
      <c r="M467" s="243"/>
      <c r="N467" s="244"/>
      <c r="O467" s="244"/>
      <c r="P467" s="244"/>
      <c r="Q467" s="244"/>
      <c r="R467" s="244"/>
      <c r="S467" s="244"/>
      <c r="T467" s="24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6" t="s">
        <v>222</v>
      </c>
      <c r="AU467" s="246" t="s">
        <v>120</v>
      </c>
      <c r="AV467" s="14" t="s">
        <v>209</v>
      </c>
      <c r="AW467" s="14" t="s">
        <v>37</v>
      </c>
      <c r="AX467" s="14" t="s">
        <v>84</v>
      </c>
      <c r="AY467" s="246" t="s">
        <v>203</v>
      </c>
    </row>
    <row r="468" s="2" customFormat="1" ht="24.15" customHeight="1">
      <c r="A468" s="39"/>
      <c r="B468" s="40"/>
      <c r="C468" s="206" t="s">
        <v>1387</v>
      </c>
      <c r="D468" s="206" t="s">
        <v>205</v>
      </c>
      <c r="E468" s="207" t="s">
        <v>1388</v>
      </c>
      <c r="F468" s="208" t="s">
        <v>1389</v>
      </c>
      <c r="G468" s="209" t="s">
        <v>555</v>
      </c>
      <c r="H468" s="210">
        <v>42</v>
      </c>
      <c r="I468" s="211"/>
      <c r="J468" s="212">
        <f>ROUND(I468*H468,2)</f>
        <v>0</v>
      </c>
      <c r="K468" s="208" t="s">
        <v>208</v>
      </c>
      <c r="L468" s="45"/>
      <c r="M468" s="213" t="s">
        <v>19</v>
      </c>
      <c r="N468" s="214" t="s">
        <v>48</v>
      </c>
      <c r="O468" s="85"/>
      <c r="P468" s="215">
        <f>O468*H468</f>
        <v>0</v>
      </c>
      <c r="Q468" s="215">
        <v>0.00016000000000000001</v>
      </c>
      <c r="R468" s="215">
        <f>Q468*H468</f>
        <v>0.0067200000000000003</v>
      </c>
      <c r="S468" s="215">
        <v>0</v>
      </c>
      <c r="T468" s="216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17" t="s">
        <v>294</v>
      </c>
      <c r="AT468" s="217" t="s">
        <v>205</v>
      </c>
      <c r="AU468" s="217" t="s">
        <v>120</v>
      </c>
      <c r="AY468" s="18" t="s">
        <v>203</v>
      </c>
      <c r="BE468" s="218">
        <f>IF(N468="základní",J468,0)</f>
        <v>0</v>
      </c>
      <c r="BF468" s="218">
        <f>IF(N468="snížená",J468,0)</f>
        <v>0</v>
      </c>
      <c r="BG468" s="218">
        <f>IF(N468="zákl. přenesená",J468,0)</f>
        <v>0</v>
      </c>
      <c r="BH468" s="218">
        <f>IF(N468="sníž. přenesená",J468,0)</f>
        <v>0</v>
      </c>
      <c r="BI468" s="218">
        <f>IF(N468="nulová",J468,0)</f>
        <v>0</v>
      </c>
      <c r="BJ468" s="18" t="s">
        <v>120</v>
      </c>
      <c r="BK468" s="218">
        <f>ROUND(I468*H468,2)</f>
        <v>0</v>
      </c>
      <c r="BL468" s="18" t="s">
        <v>294</v>
      </c>
      <c r="BM468" s="217" t="s">
        <v>1390</v>
      </c>
    </row>
    <row r="469" s="2" customFormat="1">
      <c r="A469" s="39"/>
      <c r="B469" s="40"/>
      <c r="C469" s="41"/>
      <c r="D469" s="219" t="s">
        <v>211</v>
      </c>
      <c r="E469" s="41"/>
      <c r="F469" s="220" t="s">
        <v>1391</v>
      </c>
      <c r="G469" s="41"/>
      <c r="H469" s="41"/>
      <c r="I469" s="221"/>
      <c r="J469" s="41"/>
      <c r="K469" s="41"/>
      <c r="L469" s="45"/>
      <c r="M469" s="222"/>
      <c r="N469" s="223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211</v>
      </c>
      <c r="AU469" s="18" t="s">
        <v>120</v>
      </c>
    </row>
    <row r="470" s="2" customFormat="1" ht="44.25" customHeight="1">
      <c r="A470" s="39"/>
      <c r="B470" s="40"/>
      <c r="C470" s="206" t="s">
        <v>1392</v>
      </c>
      <c r="D470" s="206" t="s">
        <v>205</v>
      </c>
      <c r="E470" s="207" t="s">
        <v>1393</v>
      </c>
      <c r="F470" s="208" t="s">
        <v>1394</v>
      </c>
      <c r="G470" s="209" t="s">
        <v>528</v>
      </c>
      <c r="H470" s="258"/>
      <c r="I470" s="211"/>
      <c r="J470" s="212">
        <f>ROUND(I470*H470,2)</f>
        <v>0</v>
      </c>
      <c r="K470" s="208" t="s">
        <v>208</v>
      </c>
      <c r="L470" s="45"/>
      <c r="M470" s="213" t="s">
        <v>19</v>
      </c>
      <c r="N470" s="214" t="s">
        <v>48</v>
      </c>
      <c r="O470" s="85"/>
      <c r="P470" s="215">
        <f>O470*H470</f>
        <v>0</v>
      </c>
      <c r="Q470" s="215">
        <v>0</v>
      </c>
      <c r="R470" s="215">
        <f>Q470*H470</f>
        <v>0</v>
      </c>
      <c r="S470" s="215">
        <v>0</v>
      </c>
      <c r="T470" s="216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17" t="s">
        <v>294</v>
      </c>
      <c r="AT470" s="217" t="s">
        <v>205</v>
      </c>
      <c r="AU470" s="217" t="s">
        <v>120</v>
      </c>
      <c r="AY470" s="18" t="s">
        <v>203</v>
      </c>
      <c r="BE470" s="218">
        <f>IF(N470="základní",J470,0)</f>
        <v>0</v>
      </c>
      <c r="BF470" s="218">
        <f>IF(N470="snížená",J470,0)</f>
        <v>0</v>
      </c>
      <c r="BG470" s="218">
        <f>IF(N470="zákl. přenesená",J470,0)</f>
        <v>0</v>
      </c>
      <c r="BH470" s="218">
        <f>IF(N470="sníž. přenesená",J470,0)</f>
        <v>0</v>
      </c>
      <c r="BI470" s="218">
        <f>IF(N470="nulová",J470,0)</f>
        <v>0</v>
      </c>
      <c r="BJ470" s="18" t="s">
        <v>120</v>
      </c>
      <c r="BK470" s="218">
        <f>ROUND(I470*H470,2)</f>
        <v>0</v>
      </c>
      <c r="BL470" s="18" t="s">
        <v>294</v>
      </c>
      <c r="BM470" s="217" t="s">
        <v>1395</v>
      </c>
    </row>
    <row r="471" s="2" customFormat="1">
      <c r="A471" s="39"/>
      <c r="B471" s="40"/>
      <c r="C471" s="41"/>
      <c r="D471" s="219" t="s">
        <v>211</v>
      </c>
      <c r="E471" s="41"/>
      <c r="F471" s="220" t="s">
        <v>1396</v>
      </c>
      <c r="G471" s="41"/>
      <c r="H471" s="41"/>
      <c r="I471" s="221"/>
      <c r="J471" s="41"/>
      <c r="K471" s="41"/>
      <c r="L471" s="45"/>
      <c r="M471" s="222"/>
      <c r="N471" s="223"/>
      <c r="O471" s="85"/>
      <c r="P471" s="85"/>
      <c r="Q471" s="85"/>
      <c r="R471" s="85"/>
      <c r="S471" s="85"/>
      <c r="T471" s="86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211</v>
      </c>
      <c r="AU471" s="18" t="s">
        <v>120</v>
      </c>
    </row>
    <row r="472" s="12" customFormat="1" ht="22.8" customHeight="1">
      <c r="A472" s="12"/>
      <c r="B472" s="190"/>
      <c r="C472" s="191"/>
      <c r="D472" s="192" t="s">
        <v>75</v>
      </c>
      <c r="E472" s="204" t="s">
        <v>550</v>
      </c>
      <c r="F472" s="204" t="s">
        <v>551</v>
      </c>
      <c r="G472" s="191"/>
      <c r="H472" s="191"/>
      <c r="I472" s="194"/>
      <c r="J472" s="205">
        <f>BK472</f>
        <v>0</v>
      </c>
      <c r="K472" s="191"/>
      <c r="L472" s="196"/>
      <c r="M472" s="197"/>
      <c r="N472" s="198"/>
      <c r="O472" s="198"/>
      <c r="P472" s="199">
        <f>SUM(P473:P537)</f>
        <v>0</v>
      </c>
      <c r="Q472" s="198"/>
      <c r="R472" s="199">
        <f>SUM(R473:R537)</f>
        <v>9.5840391599999997</v>
      </c>
      <c r="S472" s="198"/>
      <c r="T472" s="200">
        <f>SUM(T473:T537)</f>
        <v>0</v>
      </c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R472" s="201" t="s">
        <v>120</v>
      </c>
      <c r="AT472" s="202" t="s">
        <v>75</v>
      </c>
      <c r="AU472" s="202" t="s">
        <v>84</v>
      </c>
      <c r="AY472" s="201" t="s">
        <v>203</v>
      </c>
      <c r="BK472" s="203">
        <f>SUM(BK473:BK537)</f>
        <v>0</v>
      </c>
    </row>
    <row r="473" s="2" customFormat="1" ht="33" customHeight="1">
      <c r="A473" s="39"/>
      <c r="B473" s="40"/>
      <c r="C473" s="206" t="s">
        <v>1397</v>
      </c>
      <c r="D473" s="206" t="s">
        <v>205</v>
      </c>
      <c r="E473" s="207" t="s">
        <v>1398</v>
      </c>
      <c r="F473" s="208" t="s">
        <v>1399</v>
      </c>
      <c r="G473" s="209" t="s">
        <v>409</v>
      </c>
      <c r="H473" s="210">
        <v>102</v>
      </c>
      <c r="I473" s="211"/>
      <c r="J473" s="212">
        <f>ROUND(I473*H473,2)</f>
        <v>0</v>
      </c>
      <c r="K473" s="208" t="s">
        <v>208</v>
      </c>
      <c r="L473" s="45"/>
      <c r="M473" s="213" t="s">
        <v>19</v>
      </c>
      <c r="N473" s="214" t="s">
        <v>48</v>
      </c>
      <c r="O473" s="85"/>
      <c r="P473" s="215">
        <f>O473*H473</f>
        <v>0</v>
      </c>
      <c r="Q473" s="215">
        <v>0.0026700000000000001</v>
      </c>
      <c r="R473" s="215">
        <f>Q473*H473</f>
        <v>0.27234000000000003</v>
      </c>
      <c r="S473" s="215">
        <v>0</v>
      </c>
      <c r="T473" s="216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17" t="s">
        <v>294</v>
      </c>
      <c r="AT473" s="217" t="s">
        <v>205</v>
      </c>
      <c r="AU473" s="217" t="s">
        <v>120</v>
      </c>
      <c r="AY473" s="18" t="s">
        <v>203</v>
      </c>
      <c r="BE473" s="218">
        <f>IF(N473="základní",J473,0)</f>
        <v>0</v>
      </c>
      <c r="BF473" s="218">
        <f>IF(N473="snížená",J473,0)</f>
        <v>0</v>
      </c>
      <c r="BG473" s="218">
        <f>IF(N473="zákl. přenesená",J473,0)</f>
        <v>0</v>
      </c>
      <c r="BH473" s="218">
        <f>IF(N473="sníž. přenesená",J473,0)</f>
        <v>0</v>
      </c>
      <c r="BI473" s="218">
        <f>IF(N473="nulová",J473,0)</f>
        <v>0</v>
      </c>
      <c r="BJ473" s="18" t="s">
        <v>120</v>
      </c>
      <c r="BK473" s="218">
        <f>ROUND(I473*H473,2)</f>
        <v>0</v>
      </c>
      <c r="BL473" s="18" t="s">
        <v>294</v>
      </c>
      <c r="BM473" s="217" t="s">
        <v>1400</v>
      </c>
    </row>
    <row r="474" s="2" customFormat="1">
      <c r="A474" s="39"/>
      <c r="B474" s="40"/>
      <c r="C474" s="41"/>
      <c r="D474" s="219" t="s">
        <v>211</v>
      </c>
      <c r="E474" s="41"/>
      <c r="F474" s="220" t="s">
        <v>1401</v>
      </c>
      <c r="G474" s="41"/>
      <c r="H474" s="41"/>
      <c r="I474" s="221"/>
      <c r="J474" s="41"/>
      <c r="K474" s="41"/>
      <c r="L474" s="45"/>
      <c r="M474" s="222"/>
      <c r="N474" s="223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211</v>
      </c>
      <c r="AU474" s="18" t="s">
        <v>120</v>
      </c>
    </row>
    <row r="475" s="13" customFormat="1">
      <c r="A475" s="13"/>
      <c r="B475" s="224"/>
      <c r="C475" s="225"/>
      <c r="D475" s="226" t="s">
        <v>222</v>
      </c>
      <c r="E475" s="227" t="s">
        <v>19</v>
      </c>
      <c r="F475" s="228" t="s">
        <v>1402</v>
      </c>
      <c r="G475" s="225"/>
      <c r="H475" s="229">
        <v>20</v>
      </c>
      <c r="I475" s="230"/>
      <c r="J475" s="225"/>
      <c r="K475" s="225"/>
      <c r="L475" s="231"/>
      <c r="M475" s="232"/>
      <c r="N475" s="233"/>
      <c r="O475" s="233"/>
      <c r="P475" s="233"/>
      <c r="Q475" s="233"/>
      <c r="R475" s="233"/>
      <c r="S475" s="233"/>
      <c r="T475" s="23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5" t="s">
        <v>222</v>
      </c>
      <c r="AU475" s="235" t="s">
        <v>120</v>
      </c>
      <c r="AV475" s="13" t="s">
        <v>120</v>
      </c>
      <c r="AW475" s="13" t="s">
        <v>37</v>
      </c>
      <c r="AX475" s="13" t="s">
        <v>76</v>
      </c>
      <c r="AY475" s="235" t="s">
        <v>203</v>
      </c>
    </row>
    <row r="476" s="13" customFormat="1">
      <c r="A476" s="13"/>
      <c r="B476" s="224"/>
      <c r="C476" s="225"/>
      <c r="D476" s="226" t="s">
        <v>222</v>
      </c>
      <c r="E476" s="227" t="s">
        <v>19</v>
      </c>
      <c r="F476" s="228" t="s">
        <v>1403</v>
      </c>
      <c r="G476" s="225"/>
      <c r="H476" s="229">
        <v>30</v>
      </c>
      <c r="I476" s="230"/>
      <c r="J476" s="225"/>
      <c r="K476" s="225"/>
      <c r="L476" s="231"/>
      <c r="M476" s="232"/>
      <c r="N476" s="233"/>
      <c r="O476" s="233"/>
      <c r="P476" s="233"/>
      <c r="Q476" s="233"/>
      <c r="R476" s="233"/>
      <c r="S476" s="233"/>
      <c r="T476" s="23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5" t="s">
        <v>222</v>
      </c>
      <c r="AU476" s="235" t="s">
        <v>120</v>
      </c>
      <c r="AV476" s="13" t="s">
        <v>120</v>
      </c>
      <c r="AW476" s="13" t="s">
        <v>37</v>
      </c>
      <c r="AX476" s="13" t="s">
        <v>76</v>
      </c>
      <c r="AY476" s="235" t="s">
        <v>203</v>
      </c>
    </row>
    <row r="477" s="13" customFormat="1">
      <c r="A477" s="13"/>
      <c r="B477" s="224"/>
      <c r="C477" s="225"/>
      <c r="D477" s="226" t="s">
        <v>222</v>
      </c>
      <c r="E477" s="227" t="s">
        <v>19</v>
      </c>
      <c r="F477" s="228" t="s">
        <v>1404</v>
      </c>
      <c r="G477" s="225"/>
      <c r="H477" s="229">
        <v>50</v>
      </c>
      <c r="I477" s="230"/>
      <c r="J477" s="225"/>
      <c r="K477" s="225"/>
      <c r="L477" s="231"/>
      <c r="M477" s="232"/>
      <c r="N477" s="233"/>
      <c r="O477" s="233"/>
      <c r="P477" s="233"/>
      <c r="Q477" s="233"/>
      <c r="R477" s="233"/>
      <c r="S477" s="233"/>
      <c r="T477" s="23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5" t="s">
        <v>222</v>
      </c>
      <c r="AU477" s="235" t="s">
        <v>120</v>
      </c>
      <c r="AV477" s="13" t="s">
        <v>120</v>
      </c>
      <c r="AW477" s="13" t="s">
        <v>37</v>
      </c>
      <c r="AX477" s="13" t="s">
        <v>76</v>
      </c>
      <c r="AY477" s="235" t="s">
        <v>203</v>
      </c>
    </row>
    <row r="478" s="13" customFormat="1">
      <c r="A478" s="13"/>
      <c r="B478" s="224"/>
      <c r="C478" s="225"/>
      <c r="D478" s="226" t="s">
        <v>222</v>
      </c>
      <c r="E478" s="227" t="s">
        <v>19</v>
      </c>
      <c r="F478" s="228" t="s">
        <v>1405</v>
      </c>
      <c r="G478" s="225"/>
      <c r="H478" s="229">
        <v>2</v>
      </c>
      <c r="I478" s="230"/>
      <c r="J478" s="225"/>
      <c r="K478" s="225"/>
      <c r="L478" s="231"/>
      <c r="M478" s="232"/>
      <c r="N478" s="233"/>
      <c r="O478" s="233"/>
      <c r="P478" s="233"/>
      <c r="Q478" s="233"/>
      <c r="R478" s="233"/>
      <c r="S478" s="233"/>
      <c r="T478" s="23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5" t="s">
        <v>222</v>
      </c>
      <c r="AU478" s="235" t="s">
        <v>120</v>
      </c>
      <c r="AV478" s="13" t="s">
        <v>120</v>
      </c>
      <c r="AW478" s="13" t="s">
        <v>37</v>
      </c>
      <c r="AX478" s="13" t="s">
        <v>76</v>
      </c>
      <c r="AY478" s="235" t="s">
        <v>203</v>
      </c>
    </row>
    <row r="479" s="14" customFormat="1">
      <c r="A479" s="14"/>
      <c r="B479" s="236"/>
      <c r="C479" s="237"/>
      <c r="D479" s="226" t="s">
        <v>222</v>
      </c>
      <c r="E479" s="238" t="s">
        <v>19</v>
      </c>
      <c r="F479" s="239" t="s">
        <v>225</v>
      </c>
      <c r="G479" s="237"/>
      <c r="H479" s="240">
        <v>102</v>
      </c>
      <c r="I479" s="241"/>
      <c r="J479" s="237"/>
      <c r="K479" s="237"/>
      <c r="L479" s="242"/>
      <c r="M479" s="243"/>
      <c r="N479" s="244"/>
      <c r="O479" s="244"/>
      <c r="P479" s="244"/>
      <c r="Q479" s="244"/>
      <c r="R479" s="244"/>
      <c r="S479" s="244"/>
      <c r="T479" s="24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6" t="s">
        <v>222</v>
      </c>
      <c r="AU479" s="246" t="s">
        <v>120</v>
      </c>
      <c r="AV479" s="14" t="s">
        <v>209</v>
      </c>
      <c r="AW479" s="14" t="s">
        <v>37</v>
      </c>
      <c r="AX479" s="14" t="s">
        <v>84</v>
      </c>
      <c r="AY479" s="246" t="s">
        <v>203</v>
      </c>
    </row>
    <row r="480" s="2" customFormat="1" ht="21.75" customHeight="1">
      <c r="A480" s="39"/>
      <c r="B480" s="40"/>
      <c r="C480" s="262" t="s">
        <v>1406</v>
      </c>
      <c r="D480" s="262" t="s">
        <v>927</v>
      </c>
      <c r="E480" s="263" t="s">
        <v>1407</v>
      </c>
      <c r="F480" s="264" t="s">
        <v>1408</v>
      </c>
      <c r="G480" s="265" t="s">
        <v>443</v>
      </c>
      <c r="H480" s="266">
        <v>0.152</v>
      </c>
      <c r="I480" s="267"/>
      <c r="J480" s="268">
        <f>ROUND(I480*H480,2)</f>
        <v>0</v>
      </c>
      <c r="K480" s="264" t="s">
        <v>208</v>
      </c>
      <c r="L480" s="269"/>
      <c r="M480" s="270" t="s">
        <v>19</v>
      </c>
      <c r="N480" s="271" t="s">
        <v>48</v>
      </c>
      <c r="O480" s="85"/>
      <c r="P480" s="215">
        <f>O480*H480</f>
        <v>0</v>
      </c>
      <c r="Q480" s="215">
        <v>1</v>
      </c>
      <c r="R480" s="215">
        <f>Q480*H480</f>
        <v>0.152</v>
      </c>
      <c r="S480" s="215">
        <v>0</v>
      </c>
      <c r="T480" s="216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17" t="s">
        <v>432</v>
      </c>
      <c r="AT480" s="217" t="s">
        <v>927</v>
      </c>
      <c r="AU480" s="217" t="s">
        <v>120</v>
      </c>
      <c r="AY480" s="18" t="s">
        <v>203</v>
      </c>
      <c r="BE480" s="218">
        <f>IF(N480="základní",J480,0)</f>
        <v>0</v>
      </c>
      <c r="BF480" s="218">
        <f>IF(N480="snížená",J480,0)</f>
        <v>0</v>
      </c>
      <c r="BG480" s="218">
        <f>IF(N480="zákl. přenesená",J480,0)</f>
        <v>0</v>
      </c>
      <c r="BH480" s="218">
        <f>IF(N480="sníž. přenesená",J480,0)</f>
        <v>0</v>
      </c>
      <c r="BI480" s="218">
        <f>IF(N480="nulová",J480,0)</f>
        <v>0</v>
      </c>
      <c r="BJ480" s="18" t="s">
        <v>120</v>
      </c>
      <c r="BK480" s="218">
        <f>ROUND(I480*H480,2)</f>
        <v>0</v>
      </c>
      <c r="BL480" s="18" t="s">
        <v>294</v>
      </c>
      <c r="BM480" s="217" t="s">
        <v>1409</v>
      </c>
    </row>
    <row r="481" s="13" customFormat="1">
      <c r="A481" s="13"/>
      <c r="B481" s="224"/>
      <c r="C481" s="225"/>
      <c r="D481" s="226" t="s">
        <v>222</v>
      </c>
      <c r="E481" s="227" t="s">
        <v>19</v>
      </c>
      <c r="F481" s="228" t="s">
        <v>1410</v>
      </c>
      <c r="G481" s="225"/>
      <c r="H481" s="229">
        <v>0.152</v>
      </c>
      <c r="I481" s="230"/>
      <c r="J481" s="225"/>
      <c r="K481" s="225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222</v>
      </c>
      <c r="AU481" s="235" t="s">
        <v>120</v>
      </c>
      <c r="AV481" s="13" t="s">
        <v>120</v>
      </c>
      <c r="AW481" s="13" t="s">
        <v>37</v>
      </c>
      <c r="AX481" s="13" t="s">
        <v>84</v>
      </c>
      <c r="AY481" s="235" t="s">
        <v>203</v>
      </c>
    </row>
    <row r="482" s="2" customFormat="1" ht="16.5" customHeight="1">
      <c r="A482" s="39"/>
      <c r="B482" s="40"/>
      <c r="C482" s="262" t="s">
        <v>1411</v>
      </c>
      <c r="D482" s="262" t="s">
        <v>927</v>
      </c>
      <c r="E482" s="263" t="s">
        <v>1412</v>
      </c>
      <c r="F482" s="264" t="s">
        <v>1413</v>
      </c>
      <c r="G482" s="265" t="s">
        <v>409</v>
      </c>
      <c r="H482" s="266">
        <v>102</v>
      </c>
      <c r="I482" s="267"/>
      <c r="J482" s="268">
        <f>ROUND(I482*H482,2)</f>
        <v>0</v>
      </c>
      <c r="K482" s="264" t="s">
        <v>19</v>
      </c>
      <c r="L482" s="269"/>
      <c r="M482" s="270" t="s">
        <v>19</v>
      </c>
      <c r="N482" s="271" t="s">
        <v>48</v>
      </c>
      <c r="O482" s="85"/>
      <c r="P482" s="215">
        <f>O482*H482</f>
        <v>0</v>
      </c>
      <c r="Q482" s="215">
        <v>0.00019000000000000001</v>
      </c>
      <c r="R482" s="215">
        <f>Q482*H482</f>
        <v>0.019380000000000001</v>
      </c>
      <c r="S482" s="215">
        <v>0</v>
      </c>
      <c r="T482" s="216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17" t="s">
        <v>432</v>
      </c>
      <c r="AT482" s="217" t="s">
        <v>927</v>
      </c>
      <c r="AU482" s="217" t="s">
        <v>120</v>
      </c>
      <c r="AY482" s="18" t="s">
        <v>203</v>
      </c>
      <c r="BE482" s="218">
        <f>IF(N482="základní",J482,0)</f>
        <v>0</v>
      </c>
      <c r="BF482" s="218">
        <f>IF(N482="snížená",J482,0)</f>
        <v>0</v>
      </c>
      <c r="BG482" s="218">
        <f>IF(N482="zákl. přenesená",J482,0)</f>
        <v>0</v>
      </c>
      <c r="BH482" s="218">
        <f>IF(N482="sníž. přenesená",J482,0)</f>
        <v>0</v>
      </c>
      <c r="BI482" s="218">
        <f>IF(N482="nulová",J482,0)</f>
        <v>0</v>
      </c>
      <c r="BJ482" s="18" t="s">
        <v>120</v>
      </c>
      <c r="BK482" s="218">
        <f>ROUND(I482*H482,2)</f>
        <v>0</v>
      </c>
      <c r="BL482" s="18" t="s">
        <v>294</v>
      </c>
      <c r="BM482" s="217" t="s">
        <v>1414</v>
      </c>
    </row>
    <row r="483" s="2" customFormat="1" ht="78" customHeight="1">
      <c r="A483" s="39"/>
      <c r="B483" s="40"/>
      <c r="C483" s="206" t="s">
        <v>1415</v>
      </c>
      <c r="D483" s="206" t="s">
        <v>205</v>
      </c>
      <c r="E483" s="207" t="s">
        <v>1416</v>
      </c>
      <c r="F483" s="208" t="s">
        <v>1417</v>
      </c>
      <c r="G483" s="209" t="s">
        <v>555</v>
      </c>
      <c r="H483" s="210">
        <v>203.62000000000001</v>
      </c>
      <c r="I483" s="211"/>
      <c r="J483" s="212">
        <f>ROUND(I483*H483,2)</f>
        <v>0</v>
      </c>
      <c r="K483" s="208" t="s">
        <v>208</v>
      </c>
      <c r="L483" s="45"/>
      <c r="M483" s="213" t="s">
        <v>19</v>
      </c>
      <c r="N483" s="214" t="s">
        <v>48</v>
      </c>
      <c r="O483" s="85"/>
      <c r="P483" s="215">
        <f>O483*H483</f>
        <v>0</v>
      </c>
      <c r="Q483" s="215">
        <v>0</v>
      </c>
      <c r="R483" s="215">
        <f>Q483*H483</f>
        <v>0</v>
      </c>
      <c r="S483" s="215">
        <v>0</v>
      </c>
      <c r="T483" s="216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17" t="s">
        <v>209</v>
      </c>
      <c r="AT483" s="217" t="s">
        <v>205</v>
      </c>
      <c r="AU483" s="217" t="s">
        <v>120</v>
      </c>
      <c r="AY483" s="18" t="s">
        <v>203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8" t="s">
        <v>120</v>
      </c>
      <c r="BK483" s="218">
        <f>ROUND(I483*H483,2)</f>
        <v>0</v>
      </c>
      <c r="BL483" s="18" t="s">
        <v>209</v>
      </c>
      <c r="BM483" s="217" t="s">
        <v>1418</v>
      </c>
    </row>
    <row r="484" s="2" customFormat="1">
      <c r="A484" s="39"/>
      <c r="B484" s="40"/>
      <c r="C484" s="41"/>
      <c r="D484" s="219" t="s">
        <v>211</v>
      </c>
      <c r="E484" s="41"/>
      <c r="F484" s="220" t="s">
        <v>1419</v>
      </c>
      <c r="G484" s="41"/>
      <c r="H484" s="41"/>
      <c r="I484" s="221"/>
      <c r="J484" s="41"/>
      <c r="K484" s="41"/>
      <c r="L484" s="45"/>
      <c r="M484" s="222"/>
      <c r="N484" s="223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211</v>
      </c>
      <c r="AU484" s="18" t="s">
        <v>120</v>
      </c>
    </row>
    <row r="485" s="13" customFormat="1">
      <c r="A485" s="13"/>
      <c r="B485" s="224"/>
      <c r="C485" s="225"/>
      <c r="D485" s="226" t="s">
        <v>222</v>
      </c>
      <c r="E485" s="227" t="s">
        <v>19</v>
      </c>
      <c r="F485" s="228" t="s">
        <v>1420</v>
      </c>
      <c r="G485" s="225"/>
      <c r="H485" s="229">
        <v>56.159999999999997</v>
      </c>
      <c r="I485" s="230"/>
      <c r="J485" s="225"/>
      <c r="K485" s="225"/>
      <c r="L485" s="231"/>
      <c r="M485" s="232"/>
      <c r="N485" s="233"/>
      <c r="O485" s="233"/>
      <c r="P485" s="233"/>
      <c r="Q485" s="233"/>
      <c r="R485" s="233"/>
      <c r="S485" s="233"/>
      <c r="T485" s="23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5" t="s">
        <v>222</v>
      </c>
      <c r="AU485" s="235" t="s">
        <v>120</v>
      </c>
      <c r="AV485" s="13" t="s">
        <v>120</v>
      </c>
      <c r="AW485" s="13" t="s">
        <v>37</v>
      </c>
      <c r="AX485" s="13" t="s">
        <v>76</v>
      </c>
      <c r="AY485" s="235" t="s">
        <v>203</v>
      </c>
    </row>
    <row r="486" s="13" customFormat="1">
      <c r="A486" s="13"/>
      <c r="B486" s="224"/>
      <c r="C486" s="225"/>
      <c r="D486" s="226" t="s">
        <v>222</v>
      </c>
      <c r="E486" s="227" t="s">
        <v>19</v>
      </c>
      <c r="F486" s="228" t="s">
        <v>1421</v>
      </c>
      <c r="G486" s="225"/>
      <c r="H486" s="229">
        <v>84</v>
      </c>
      <c r="I486" s="230"/>
      <c r="J486" s="225"/>
      <c r="K486" s="225"/>
      <c r="L486" s="231"/>
      <c r="M486" s="232"/>
      <c r="N486" s="233"/>
      <c r="O486" s="233"/>
      <c r="P486" s="233"/>
      <c r="Q486" s="233"/>
      <c r="R486" s="233"/>
      <c r="S486" s="233"/>
      <c r="T486" s="23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5" t="s">
        <v>222</v>
      </c>
      <c r="AU486" s="235" t="s">
        <v>120</v>
      </c>
      <c r="AV486" s="13" t="s">
        <v>120</v>
      </c>
      <c r="AW486" s="13" t="s">
        <v>37</v>
      </c>
      <c r="AX486" s="13" t="s">
        <v>76</v>
      </c>
      <c r="AY486" s="235" t="s">
        <v>203</v>
      </c>
    </row>
    <row r="487" s="13" customFormat="1">
      <c r="A487" s="13"/>
      <c r="B487" s="224"/>
      <c r="C487" s="225"/>
      <c r="D487" s="226" t="s">
        <v>222</v>
      </c>
      <c r="E487" s="227" t="s">
        <v>19</v>
      </c>
      <c r="F487" s="228" t="s">
        <v>1422</v>
      </c>
      <c r="G487" s="225"/>
      <c r="H487" s="229">
        <v>48.240000000000002</v>
      </c>
      <c r="I487" s="230"/>
      <c r="J487" s="225"/>
      <c r="K487" s="225"/>
      <c r="L487" s="231"/>
      <c r="M487" s="232"/>
      <c r="N487" s="233"/>
      <c r="O487" s="233"/>
      <c r="P487" s="233"/>
      <c r="Q487" s="233"/>
      <c r="R487" s="233"/>
      <c r="S487" s="233"/>
      <c r="T487" s="23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5" t="s">
        <v>222</v>
      </c>
      <c r="AU487" s="235" t="s">
        <v>120</v>
      </c>
      <c r="AV487" s="13" t="s">
        <v>120</v>
      </c>
      <c r="AW487" s="13" t="s">
        <v>37</v>
      </c>
      <c r="AX487" s="13" t="s">
        <v>76</v>
      </c>
      <c r="AY487" s="235" t="s">
        <v>203</v>
      </c>
    </row>
    <row r="488" s="13" customFormat="1">
      <c r="A488" s="13"/>
      <c r="B488" s="224"/>
      <c r="C488" s="225"/>
      <c r="D488" s="226" t="s">
        <v>222</v>
      </c>
      <c r="E488" s="227" t="s">
        <v>19</v>
      </c>
      <c r="F488" s="228" t="s">
        <v>1423</v>
      </c>
      <c r="G488" s="225"/>
      <c r="H488" s="229">
        <v>4.9500000000000002</v>
      </c>
      <c r="I488" s="230"/>
      <c r="J488" s="225"/>
      <c r="K488" s="225"/>
      <c r="L488" s="231"/>
      <c r="M488" s="232"/>
      <c r="N488" s="233"/>
      <c r="O488" s="233"/>
      <c r="P488" s="233"/>
      <c r="Q488" s="233"/>
      <c r="R488" s="233"/>
      <c r="S488" s="233"/>
      <c r="T488" s="23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5" t="s">
        <v>222</v>
      </c>
      <c r="AU488" s="235" t="s">
        <v>120</v>
      </c>
      <c r="AV488" s="13" t="s">
        <v>120</v>
      </c>
      <c r="AW488" s="13" t="s">
        <v>37</v>
      </c>
      <c r="AX488" s="13" t="s">
        <v>76</v>
      </c>
      <c r="AY488" s="235" t="s">
        <v>203</v>
      </c>
    </row>
    <row r="489" s="13" customFormat="1">
      <c r="A489" s="13"/>
      <c r="B489" s="224"/>
      <c r="C489" s="225"/>
      <c r="D489" s="226" t="s">
        <v>222</v>
      </c>
      <c r="E489" s="227" t="s">
        <v>19</v>
      </c>
      <c r="F489" s="228" t="s">
        <v>1424</v>
      </c>
      <c r="G489" s="225"/>
      <c r="H489" s="229">
        <v>8.8499999999999996</v>
      </c>
      <c r="I489" s="230"/>
      <c r="J489" s="225"/>
      <c r="K489" s="225"/>
      <c r="L489" s="231"/>
      <c r="M489" s="232"/>
      <c r="N489" s="233"/>
      <c r="O489" s="233"/>
      <c r="P489" s="233"/>
      <c r="Q489" s="233"/>
      <c r="R489" s="233"/>
      <c r="S489" s="233"/>
      <c r="T489" s="23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5" t="s">
        <v>222</v>
      </c>
      <c r="AU489" s="235" t="s">
        <v>120</v>
      </c>
      <c r="AV489" s="13" t="s">
        <v>120</v>
      </c>
      <c r="AW489" s="13" t="s">
        <v>37</v>
      </c>
      <c r="AX489" s="13" t="s">
        <v>76</v>
      </c>
      <c r="AY489" s="235" t="s">
        <v>203</v>
      </c>
    </row>
    <row r="490" s="13" customFormat="1">
      <c r="A490" s="13"/>
      <c r="B490" s="224"/>
      <c r="C490" s="225"/>
      <c r="D490" s="226" t="s">
        <v>222</v>
      </c>
      <c r="E490" s="227" t="s">
        <v>19</v>
      </c>
      <c r="F490" s="228" t="s">
        <v>1425</v>
      </c>
      <c r="G490" s="225"/>
      <c r="H490" s="229">
        <v>1.4199999999999999</v>
      </c>
      <c r="I490" s="230"/>
      <c r="J490" s="225"/>
      <c r="K490" s="225"/>
      <c r="L490" s="231"/>
      <c r="M490" s="232"/>
      <c r="N490" s="233"/>
      <c r="O490" s="233"/>
      <c r="P490" s="233"/>
      <c r="Q490" s="233"/>
      <c r="R490" s="233"/>
      <c r="S490" s="233"/>
      <c r="T490" s="23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5" t="s">
        <v>222</v>
      </c>
      <c r="AU490" s="235" t="s">
        <v>120</v>
      </c>
      <c r="AV490" s="13" t="s">
        <v>120</v>
      </c>
      <c r="AW490" s="13" t="s">
        <v>37</v>
      </c>
      <c r="AX490" s="13" t="s">
        <v>76</v>
      </c>
      <c r="AY490" s="235" t="s">
        <v>203</v>
      </c>
    </row>
    <row r="491" s="14" customFormat="1">
      <c r="A491" s="14"/>
      <c r="B491" s="236"/>
      <c r="C491" s="237"/>
      <c r="D491" s="226" t="s">
        <v>222</v>
      </c>
      <c r="E491" s="238" t="s">
        <v>19</v>
      </c>
      <c r="F491" s="239" t="s">
        <v>225</v>
      </c>
      <c r="G491" s="237"/>
      <c r="H491" s="240">
        <v>203.62000000000001</v>
      </c>
      <c r="I491" s="241"/>
      <c r="J491" s="237"/>
      <c r="K491" s="237"/>
      <c r="L491" s="242"/>
      <c r="M491" s="243"/>
      <c r="N491" s="244"/>
      <c r="O491" s="244"/>
      <c r="P491" s="244"/>
      <c r="Q491" s="244"/>
      <c r="R491" s="244"/>
      <c r="S491" s="244"/>
      <c r="T491" s="24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6" t="s">
        <v>222</v>
      </c>
      <c r="AU491" s="246" t="s">
        <v>120</v>
      </c>
      <c r="AV491" s="14" t="s">
        <v>209</v>
      </c>
      <c r="AW491" s="14" t="s">
        <v>37</v>
      </c>
      <c r="AX491" s="14" t="s">
        <v>84</v>
      </c>
      <c r="AY491" s="246" t="s">
        <v>203</v>
      </c>
    </row>
    <row r="492" s="2" customFormat="1" ht="21.75" customHeight="1">
      <c r="A492" s="39"/>
      <c r="B492" s="40"/>
      <c r="C492" s="262" t="s">
        <v>1426</v>
      </c>
      <c r="D492" s="262" t="s">
        <v>927</v>
      </c>
      <c r="E492" s="263" t="s">
        <v>1427</v>
      </c>
      <c r="F492" s="264" t="s">
        <v>1428</v>
      </c>
      <c r="G492" s="265" t="s">
        <v>219</v>
      </c>
      <c r="H492" s="266">
        <v>4.5609999999999999</v>
      </c>
      <c r="I492" s="267"/>
      <c r="J492" s="268">
        <f>ROUND(I492*H492,2)</f>
        <v>0</v>
      </c>
      <c r="K492" s="264" t="s">
        <v>208</v>
      </c>
      <c r="L492" s="269"/>
      <c r="M492" s="270" t="s">
        <v>19</v>
      </c>
      <c r="N492" s="271" t="s">
        <v>48</v>
      </c>
      <c r="O492" s="85"/>
      <c r="P492" s="215">
        <f>O492*H492</f>
        <v>0</v>
      </c>
      <c r="Q492" s="215">
        <v>0.55000000000000004</v>
      </c>
      <c r="R492" s="215">
        <f>Q492*H492</f>
        <v>2.5085500000000001</v>
      </c>
      <c r="S492" s="215">
        <v>0</v>
      </c>
      <c r="T492" s="216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17" t="s">
        <v>246</v>
      </c>
      <c r="AT492" s="217" t="s">
        <v>927</v>
      </c>
      <c r="AU492" s="217" t="s">
        <v>120</v>
      </c>
      <c r="AY492" s="18" t="s">
        <v>203</v>
      </c>
      <c r="BE492" s="218">
        <f>IF(N492="základní",J492,0)</f>
        <v>0</v>
      </c>
      <c r="BF492" s="218">
        <f>IF(N492="snížená",J492,0)</f>
        <v>0</v>
      </c>
      <c r="BG492" s="218">
        <f>IF(N492="zákl. přenesená",J492,0)</f>
        <v>0</v>
      </c>
      <c r="BH492" s="218">
        <f>IF(N492="sníž. přenesená",J492,0)</f>
        <v>0</v>
      </c>
      <c r="BI492" s="218">
        <f>IF(N492="nulová",J492,0)</f>
        <v>0</v>
      </c>
      <c r="BJ492" s="18" t="s">
        <v>120</v>
      </c>
      <c r="BK492" s="218">
        <f>ROUND(I492*H492,2)</f>
        <v>0</v>
      </c>
      <c r="BL492" s="18" t="s">
        <v>209</v>
      </c>
      <c r="BM492" s="217" t="s">
        <v>1429</v>
      </c>
    </row>
    <row r="493" s="13" customFormat="1">
      <c r="A493" s="13"/>
      <c r="B493" s="224"/>
      <c r="C493" s="225"/>
      <c r="D493" s="226" t="s">
        <v>222</v>
      </c>
      <c r="E493" s="225"/>
      <c r="F493" s="228" t="s">
        <v>1430</v>
      </c>
      <c r="G493" s="225"/>
      <c r="H493" s="229">
        <v>4.5609999999999999</v>
      </c>
      <c r="I493" s="230"/>
      <c r="J493" s="225"/>
      <c r="K493" s="225"/>
      <c r="L493" s="231"/>
      <c r="M493" s="232"/>
      <c r="N493" s="233"/>
      <c r="O493" s="233"/>
      <c r="P493" s="233"/>
      <c r="Q493" s="233"/>
      <c r="R493" s="233"/>
      <c r="S493" s="233"/>
      <c r="T493" s="23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5" t="s">
        <v>222</v>
      </c>
      <c r="AU493" s="235" t="s">
        <v>120</v>
      </c>
      <c r="AV493" s="13" t="s">
        <v>120</v>
      </c>
      <c r="AW493" s="13" t="s">
        <v>4</v>
      </c>
      <c r="AX493" s="13" t="s">
        <v>84</v>
      </c>
      <c r="AY493" s="235" t="s">
        <v>203</v>
      </c>
    </row>
    <row r="494" s="2" customFormat="1" ht="78" customHeight="1">
      <c r="A494" s="39"/>
      <c r="B494" s="40"/>
      <c r="C494" s="206" t="s">
        <v>1431</v>
      </c>
      <c r="D494" s="206" t="s">
        <v>205</v>
      </c>
      <c r="E494" s="207" t="s">
        <v>1432</v>
      </c>
      <c r="F494" s="208" t="s">
        <v>1433</v>
      </c>
      <c r="G494" s="209" t="s">
        <v>555</v>
      </c>
      <c r="H494" s="210">
        <v>3.2999999999999998</v>
      </c>
      <c r="I494" s="211"/>
      <c r="J494" s="212">
        <f>ROUND(I494*H494,2)</f>
        <v>0</v>
      </c>
      <c r="K494" s="208" t="s">
        <v>208</v>
      </c>
      <c r="L494" s="45"/>
      <c r="M494" s="213" t="s">
        <v>19</v>
      </c>
      <c r="N494" s="214" t="s">
        <v>48</v>
      </c>
      <c r="O494" s="85"/>
      <c r="P494" s="215">
        <f>O494*H494</f>
        <v>0</v>
      </c>
      <c r="Q494" s="215">
        <v>0</v>
      </c>
      <c r="R494" s="215">
        <f>Q494*H494</f>
        <v>0</v>
      </c>
      <c r="S494" s="215">
        <v>0</v>
      </c>
      <c r="T494" s="216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17" t="s">
        <v>294</v>
      </c>
      <c r="AT494" s="217" t="s">
        <v>205</v>
      </c>
      <c r="AU494" s="217" t="s">
        <v>120</v>
      </c>
      <c r="AY494" s="18" t="s">
        <v>203</v>
      </c>
      <c r="BE494" s="218">
        <f>IF(N494="základní",J494,0)</f>
        <v>0</v>
      </c>
      <c r="BF494" s="218">
        <f>IF(N494="snížená",J494,0)</f>
        <v>0</v>
      </c>
      <c r="BG494" s="218">
        <f>IF(N494="zákl. přenesená",J494,0)</f>
        <v>0</v>
      </c>
      <c r="BH494" s="218">
        <f>IF(N494="sníž. přenesená",J494,0)</f>
        <v>0</v>
      </c>
      <c r="BI494" s="218">
        <f>IF(N494="nulová",J494,0)</f>
        <v>0</v>
      </c>
      <c r="BJ494" s="18" t="s">
        <v>120</v>
      </c>
      <c r="BK494" s="218">
        <f>ROUND(I494*H494,2)</f>
        <v>0</v>
      </c>
      <c r="BL494" s="18" t="s">
        <v>294</v>
      </c>
      <c r="BM494" s="217" t="s">
        <v>1434</v>
      </c>
    </row>
    <row r="495" s="2" customFormat="1">
      <c r="A495" s="39"/>
      <c r="B495" s="40"/>
      <c r="C495" s="41"/>
      <c r="D495" s="219" t="s">
        <v>211</v>
      </c>
      <c r="E495" s="41"/>
      <c r="F495" s="220" t="s">
        <v>1435</v>
      </c>
      <c r="G495" s="41"/>
      <c r="H495" s="41"/>
      <c r="I495" s="221"/>
      <c r="J495" s="41"/>
      <c r="K495" s="41"/>
      <c r="L495" s="45"/>
      <c r="M495" s="222"/>
      <c r="N495" s="223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211</v>
      </c>
      <c r="AU495" s="18" t="s">
        <v>120</v>
      </c>
    </row>
    <row r="496" s="13" customFormat="1">
      <c r="A496" s="13"/>
      <c r="B496" s="224"/>
      <c r="C496" s="225"/>
      <c r="D496" s="226" t="s">
        <v>222</v>
      </c>
      <c r="E496" s="227" t="s">
        <v>19</v>
      </c>
      <c r="F496" s="228" t="s">
        <v>1436</v>
      </c>
      <c r="G496" s="225"/>
      <c r="H496" s="229">
        <v>3.2999999999999998</v>
      </c>
      <c r="I496" s="230"/>
      <c r="J496" s="225"/>
      <c r="K496" s="225"/>
      <c r="L496" s="231"/>
      <c r="M496" s="232"/>
      <c r="N496" s="233"/>
      <c r="O496" s="233"/>
      <c r="P496" s="233"/>
      <c r="Q496" s="233"/>
      <c r="R496" s="233"/>
      <c r="S496" s="233"/>
      <c r="T496" s="23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5" t="s">
        <v>222</v>
      </c>
      <c r="AU496" s="235" t="s">
        <v>120</v>
      </c>
      <c r="AV496" s="13" t="s">
        <v>120</v>
      </c>
      <c r="AW496" s="13" t="s">
        <v>37</v>
      </c>
      <c r="AX496" s="13" t="s">
        <v>84</v>
      </c>
      <c r="AY496" s="235" t="s">
        <v>203</v>
      </c>
    </row>
    <row r="497" s="2" customFormat="1" ht="21.75" customHeight="1">
      <c r="A497" s="39"/>
      <c r="B497" s="40"/>
      <c r="C497" s="262" t="s">
        <v>1437</v>
      </c>
      <c r="D497" s="262" t="s">
        <v>927</v>
      </c>
      <c r="E497" s="263" t="s">
        <v>1438</v>
      </c>
      <c r="F497" s="264" t="s">
        <v>1439</v>
      </c>
      <c r="G497" s="265" t="s">
        <v>219</v>
      </c>
      <c r="H497" s="266">
        <v>0.095000000000000001</v>
      </c>
      <c r="I497" s="267"/>
      <c r="J497" s="268">
        <f>ROUND(I497*H497,2)</f>
        <v>0</v>
      </c>
      <c r="K497" s="264" t="s">
        <v>208</v>
      </c>
      <c r="L497" s="269"/>
      <c r="M497" s="270" t="s">
        <v>19</v>
      </c>
      <c r="N497" s="271" t="s">
        <v>48</v>
      </c>
      <c r="O497" s="85"/>
      <c r="P497" s="215">
        <f>O497*H497</f>
        <v>0</v>
      </c>
      <c r="Q497" s="215">
        <v>0.55000000000000004</v>
      </c>
      <c r="R497" s="215">
        <f>Q497*H497</f>
        <v>0.052250000000000005</v>
      </c>
      <c r="S497" s="215">
        <v>0</v>
      </c>
      <c r="T497" s="216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17" t="s">
        <v>432</v>
      </c>
      <c r="AT497" s="217" t="s">
        <v>927</v>
      </c>
      <c r="AU497" s="217" t="s">
        <v>120</v>
      </c>
      <c r="AY497" s="18" t="s">
        <v>203</v>
      </c>
      <c r="BE497" s="218">
        <f>IF(N497="základní",J497,0)</f>
        <v>0</v>
      </c>
      <c r="BF497" s="218">
        <f>IF(N497="snížená",J497,0)</f>
        <v>0</v>
      </c>
      <c r="BG497" s="218">
        <f>IF(N497="zákl. přenesená",J497,0)</f>
        <v>0</v>
      </c>
      <c r="BH497" s="218">
        <f>IF(N497="sníž. přenesená",J497,0)</f>
        <v>0</v>
      </c>
      <c r="BI497" s="218">
        <f>IF(N497="nulová",J497,0)</f>
        <v>0</v>
      </c>
      <c r="BJ497" s="18" t="s">
        <v>120</v>
      </c>
      <c r="BK497" s="218">
        <f>ROUND(I497*H497,2)</f>
        <v>0</v>
      </c>
      <c r="BL497" s="18" t="s">
        <v>294</v>
      </c>
      <c r="BM497" s="217" t="s">
        <v>1440</v>
      </c>
    </row>
    <row r="498" s="13" customFormat="1">
      <c r="A498" s="13"/>
      <c r="B498" s="224"/>
      <c r="C498" s="225"/>
      <c r="D498" s="226" t="s">
        <v>222</v>
      </c>
      <c r="E498" s="225"/>
      <c r="F498" s="228" t="s">
        <v>1441</v>
      </c>
      <c r="G498" s="225"/>
      <c r="H498" s="229">
        <v>0.095000000000000001</v>
      </c>
      <c r="I498" s="230"/>
      <c r="J498" s="225"/>
      <c r="K498" s="225"/>
      <c r="L498" s="231"/>
      <c r="M498" s="232"/>
      <c r="N498" s="233"/>
      <c r="O498" s="233"/>
      <c r="P498" s="233"/>
      <c r="Q498" s="233"/>
      <c r="R498" s="233"/>
      <c r="S498" s="233"/>
      <c r="T498" s="23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5" t="s">
        <v>222</v>
      </c>
      <c r="AU498" s="235" t="s">
        <v>120</v>
      </c>
      <c r="AV498" s="13" t="s">
        <v>120</v>
      </c>
      <c r="AW498" s="13" t="s">
        <v>4</v>
      </c>
      <c r="AX498" s="13" t="s">
        <v>84</v>
      </c>
      <c r="AY498" s="235" t="s">
        <v>203</v>
      </c>
    </row>
    <row r="499" s="2" customFormat="1" ht="24.15" customHeight="1">
      <c r="A499" s="39"/>
      <c r="B499" s="40"/>
      <c r="C499" s="206" t="s">
        <v>1442</v>
      </c>
      <c r="D499" s="206" t="s">
        <v>205</v>
      </c>
      <c r="E499" s="207" t="s">
        <v>1443</v>
      </c>
      <c r="F499" s="208" t="s">
        <v>1444</v>
      </c>
      <c r="G499" s="209" t="s">
        <v>118</v>
      </c>
      <c r="H499" s="210">
        <v>140</v>
      </c>
      <c r="I499" s="211"/>
      <c r="J499" s="212">
        <f>ROUND(I499*H499,2)</f>
        <v>0</v>
      </c>
      <c r="K499" s="208" t="s">
        <v>208</v>
      </c>
      <c r="L499" s="45"/>
      <c r="M499" s="213" t="s">
        <v>19</v>
      </c>
      <c r="N499" s="214" t="s">
        <v>48</v>
      </c>
      <c r="O499" s="85"/>
      <c r="P499" s="215">
        <f>O499*H499</f>
        <v>0</v>
      </c>
      <c r="Q499" s="215">
        <v>0</v>
      </c>
      <c r="R499" s="215">
        <f>Q499*H499</f>
        <v>0</v>
      </c>
      <c r="S499" s="215">
        <v>0</v>
      </c>
      <c r="T499" s="216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17" t="s">
        <v>294</v>
      </c>
      <c r="AT499" s="217" t="s">
        <v>205</v>
      </c>
      <c r="AU499" s="217" t="s">
        <v>120</v>
      </c>
      <c r="AY499" s="18" t="s">
        <v>203</v>
      </c>
      <c r="BE499" s="218">
        <f>IF(N499="základní",J499,0)</f>
        <v>0</v>
      </c>
      <c r="BF499" s="218">
        <f>IF(N499="snížená",J499,0)</f>
        <v>0</v>
      </c>
      <c r="BG499" s="218">
        <f>IF(N499="zákl. přenesená",J499,0)</f>
        <v>0</v>
      </c>
      <c r="BH499" s="218">
        <f>IF(N499="sníž. přenesená",J499,0)</f>
        <v>0</v>
      </c>
      <c r="BI499" s="218">
        <f>IF(N499="nulová",J499,0)</f>
        <v>0</v>
      </c>
      <c r="BJ499" s="18" t="s">
        <v>120</v>
      </c>
      <c r="BK499" s="218">
        <f>ROUND(I499*H499,2)</f>
        <v>0</v>
      </c>
      <c r="BL499" s="18" t="s">
        <v>294</v>
      </c>
      <c r="BM499" s="217" t="s">
        <v>1445</v>
      </c>
    </row>
    <row r="500" s="2" customFormat="1">
      <c r="A500" s="39"/>
      <c r="B500" s="40"/>
      <c r="C500" s="41"/>
      <c r="D500" s="219" t="s">
        <v>211</v>
      </c>
      <c r="E500" s="41"/>
      <c r="F500" s="220" t="s">
        <v>1446</v>
      </c>
      <c r="G500" s="41"/>
      <c r="H500" s="41"/>
      <c r="I500" s="221"/>
      <c r="J500" s="41"/>
      <c r="K500" s="41"/>
      <c r="L500" s="45"/>
      <c r="M500" s="222"/>
      <c r="N500" s="223"/>
      <c r="O500" s="85"/>
      <c r="P500" s="85"/>
      <c r="Q500" s="85"/>
      <c r="R500" s="85"/>
      <c r="S500" s="85"/>
      <c r="T500" s="86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211</v>
      </c>
      <c r="AU500" s="18" t="s">
        <v>120</v>
      </c>
    </row>
    <row r="501" s="13" customFormat="1">
      <c r="A501" s="13"/>
      <c r="B501" s="224"/>
      <c r="C501" s="225"/>
      <c r="D501" s="226" t="s">
        <v>222</v>
      </c>
      <c r="E501" s="227" t="s">
        <v>19</v>
      </c>
      <c r="F501" s="228" t="s">
        <v>1447</v>
      </c>
      <c r="G501" s="225"/>
      <c r="H501" s="229">
        <v>140</v>
      </c>
      <c r="I501" s="230"/>
      <c r="J501" s="225"/>
      <c r="K501" s="225"/>
      <c r="L501" s="231"/>
      <c r="M501" s="232"/>
      <c r="N501" s="233"/>
      <c r="O501" s="233"/>
      <c r="P501" s="233"/>
      <c r="Q501" s="233"/>
      <c r="R501" s="233"/>
      <c r="S501" s="233"/>
      <c r="T501" s="23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5" t="s">
        <v>222</v>
      </c>
      <c r="AU501" s="235" t="s">
        <v>120</v>
      </c>
      <c r="AV501" s="13" t="s">
        <v>120</v>
      </c>
      <c r="AW501" s="13" t="s">
        <v>37</v>
      </c>
      <c r="AX501" s="13" t="s">
        <v>84</v>
      </c>
      <c r="AY501" s="235" t="s">
        <v>203</v>
      </c>
    </row>
    <row r="502" s="2" customFormat="1" ht="16.5" customHeight="1">
      <c r="A502" s="39"/>
      <c r="B502" s="40"/>
      <c r="C502" s="262" t="s">
        <v>1448</v>
      </c>
      <c r="D502" s="262" t="s">
        <v>927</v>
      </c>
      <c r="E502" s="263" t="s">
        <v>1449</v>
      </c>
      <c r="F502" s="264" t="s">
        <v>1450</v>
      </c>
      <c r="G502" s="265" t="s">
        <v>219</v>
      </c>
      <c r="H502" s="266">
        <v>5.5999999999999996</v>
      </c>
      <c r="I502" s="267"/>
      <c r="J502" s="268">
        <f>ROUND(I502*H502,2)</f>
        <v>0</v>
      </c>
      <c r="K502" s="264" t="s">
        <v>208</v>
      </c>
      <c r="L502" s="269"/>
      <c r="M502" s="270" t="s">
        <v>19</v>
      </c>
      <c r="N502" s="271" t="s">
        <v>48</v>
      </c>
      <c r="O502" s="85"/>
      <c r="P502" s="215">
        <f>O502*H502</f>
        <v>0</v>
      </c>
      <c r="Q502" s="215">
        <v>0.55000000000000004</v>
      </c>
      <c r="R502" s="215">
        <f>Q502*H502</f>
        <v>3.0800000000000001</v>
      </c>
      <c r="S502" s="215">
        <v>0</v>
      </c>
      <c r="T502" s="216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17" t="s">
        <v>432</v>
      </c>
      <c r="AT502" s="217" t="s">
        <v>927</v>
      </c>
      <c r="AU502" s="217" t="s">
        <v>120</v>
      </c>
      <c r="AY502" s="18" t="s">
        <v>203</v>
      </c>
      <c r="BE502" s="218">
        <f>IF(N502="základní",J502,0)</f>
        <v>0</v>
      </c>
      <c r="BF502" s="218">
        <f>IF(N502="snížená",J502,0)</f>
        <v>0</v>
      </c>
      <c r="BG502" s="218">
        <f>IF(N502="zákl. přenesená",J502,0)</f>
        <v>0</v>
      </c>
      <c r="BH502" s="218">
        <f>IF(N502="sníž. přenesená",J502,0)</f>
        <v>0</v>
      </c>
      <c r="BI502" s="218">
        <f>IF(N502="nulová",J502,0)</f>
        <v>0</v>
      </c>
      <c r="BJ502" s="18" t="s">
        <v>120</v>
      </c>
      <c r="BK502" s="218">
        <f>ROUND(I502*H502,2)</f>
        <v>0</v>
      </c>
      <c r="BL502" s="18" t="s">
        <v>294</v>
      </c>
      <c r="BM502" s="217" t="s">
        <v>1451</v>
      </c>
    </row>
    <row r="503" s="13" customFormat="1">
      <c r="A503" s="13"/>
      <c r="B503" s="224"/>
      <c r="C503" s="225"/>
      <c r="D503" s="226" t="s">
        <v>222</v>
      </c>
      <c r="E503" s="225"/>
      <c r="F503" s="228" t="s">
        <v>1452</v>
      </c>
      <c r="G503" s="225"/>
      <c r="H503" s="229">
        <v>5.5999999999999996</v>
      </c>
      <c r="I503" s="230"/>
      <c r="J503" s="225"/>
      <c r="K503" s="225"/>
      <c r="L503" s="231"/>
      <c r="M503" s="232"/>
      <c r="N503" s="233"/>
      <c r="O503" s="233"/>
      <c r="P503" s="233"/>
      <c r="Q503" s="233"/>
      <c r="R503" s="233"/>
      <c r="S503" s="233"/>
      <c r="T503" s="23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5" t="s">
        <v>222</v>
      </c>
      <c r="AU503" s="235" t="s">
        <v>120</v>
      </c>
      <c r="AV503" s="13" t="s">
        <v>120</v>
      </c>
      <c r="AW503" s="13" t="s">
        <v>4</v>
      </c>
      <c r="AX503" s="13" t="s">
        <v>84</v>
      </c>
      <c r="AY503" s="235" t="s">
        <v>203</v>
      </c>
    </row>
    <row r="504" s="2" customFormat="1" ht="24.15" customHeight="1">
      <c r="A504" s="39"/>
      <c r="B504" s="40"/>
      <c r="C504" s="206" t="s">
        <v>1453</v>
      </c>
      <c r="D504" s="206" t="s">
        <v>205</v>
      </c>
      <c r="E504" s="207" t="s">
        <v>1454</v>
      </c>
      <c r="F504" s="208" t="s">
        <v>1455</v>
      </c>
      <c r="G504" s="209" t="s">
        <v>555</v>
      </c>
      <c r="H504" s="210">
        <v>56.159999999999997</v>
      </c>
      <c r="I504" s="211"/>
      <c r="J504" s="212">
        <f>ROUND(I504*H504,2)</f>
        <v>0</v>
      </c>
      <c r="K504" s="208" t="s">
        <v>208</v>
      </c>
      <c r="L504" s="45"/>
      <c r="M504" s="213" t="s">
        <v>19</v>
      </c>
      <c r="N504" s="214" t="s">
        <v>48</v>
      </c>
      <c r="O504" s="85"/>
      <c r="P504" s="215">
        <f>O504*H504</f>
        <v>0</v>
      </c>
      <c r="Q504" s="215">
        <v>2.0000000000000002E-05</v>
      </c>
      <c r="R504" s="215">
        <f>Q504*H504</f>
        <v>0.0011232</v>
      </c>
      <c r="S504" s="215">
        <v>0</v>
      </c>
      <c r="T504" s="216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17" t="s">
        <v>294</v>
      </c>
      <c r="AT504" s="217" t="s">
        <v>205</v>
      </c>
      <c r="AU504" s="217" t="s">
        <v>120</v>
      </c>
      <c r="AY504" s="18" t="s">
        <v>203</v>
      </c>
      <c r="BE504" s="218">
        <f>IF(N504="základní",J504,0)</f>
        <v>0</v>
      </c>
      <c r="BF504" s="218">
        <f>IF(N504="snížená",J504,0)</f>
        <v>0</v>
      </c>
      <c r="BG504" s="218">
        <f>IF(N504="zákl. přenesená",J504,0)</f>
        <v>0</v>
      </c>
      <c r="BH504" s="218">
        <f>IF(N504="sníž. přenesená",J504,0)</f>
        <v>0</v>
      </c>
      <c r="BI504" s="218">
        <f>IF(N504="nulová",J504,0)</f>
        <v>0</v>
      </c>
      <c r="BJ504" s="18" t="s">
        <v>120</v>
      </c>
      <c r="BK504" s="218">
        <f>ROUND(I504*H504,2)</f>
        <v>0</v>
      </c>
      <c r="BL504" s="18" t="s">
        <v>294</v>
      </c>
      <c r="BM504" s="217" t="s">
        <v>1456</v>
      </c>
    </row>
    <row r="505" s="2" customFormat="1">
      <c r="A505" s="39"/>
      <c r="B505" s="40"/>
      <c r="C505" s="41"/>
      <c r="D505" s="219" t="s">
        <v>211</v>
      </c>
      <c r="E505" s="41"/>
      <c r="F505" s="220" t="s">
        <v>1457</v>
      </c>
      <c r="G505" s="41"/>
      <c r="H505" s="41"/>
      <c r="I505" s="221"/>
      <c r="J505" s="41"/>
      <c r="K505" s="41"/>
      <c r="L505" s="45"/>
      <c r="M505" s="222"/>
      <c r="N505" s="223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211</v>
      </c>
      <c r="AU505" s="18" t="s">
        <v>120</v>
      </c>
    </row>
    <row r="506" s="13" customFormat="1">
      <c r="A506" s="13"/>
      <c r="B506" s="224"/>
      <c r="C506" s="225"/>
      <c r="D506" s="226" t="s">
        <v>222</v>
      </c>
      <c r="E506" s="227" t="s">
        <v>19</v>
      </c>
      <c r="F506" s="228" t="s">
        <v>1458</v>
      </c>
      <c r="G506" s="225"/>
      <c r="H506" s="229">
        <v>56.159999999999997</v>
      </c>
      <c r="I506" s="230"/>
      <c r="J506" s="225"/>
      <c r="K506" s="225"/>
      <c r="L506" s="231"/>
      <c r="M506" s="232"/>
      <c r="N506" s="233"/>
      <c r="O506" s="233"/>
      <c r="P506" s="233"/>
      <c r="Q506" s="233"/>
      <c r="R506" s="233"/>
      <c r="S506" s="233"/>
      <c r="T506" s="23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5" t="s">
        <v>222</v>
      </c>
      <c r="AU506" s="235" t="s">
        <v>120</v>
      </c>
      <c r="AV506" s="13" t="s">
        <v>120</v>
      </c>
      <c r="AW506" s="13" t="s">
        <v>37</v>
      </c>
      <c r="AX506" s="13" t="s">
        <v>84</v>
      </c>
      <c r="AY506" s="235" t="s">
        <v>203</v>
      </c>
    </row>
    <row r="507" s="2" customFormat="1" ht="16.5" customHeight="1">
      <c r="A507" s="39"/>
      <c r="B507" s="40"/>
      <c r="C507" s="262" t="s">
        <v>1459</v>
      </c>
      <c r="D507" s="262" t="s">
        <v>927</v>
      </c>
      <c r="E507" s="263" t="s">
        <v>1449</v>
      </c>
      <c r="F507" s="264" t="s">
        <v>1450</v>
      </c>
      <c r="G507" s="265" t="s">
        <v>219</v>
      </c>
      <c r="H507" s="266">
        <v>2.246</v>
      </c>
      <c r="I507" s="267"/>
      <c r="J507" s="268">
        <f>ROUND(I507*H507,2)</f>
        <v>0</v>
      </c>
      <c r="K507" s="264" t="s">
        <v>208</v>
      </c>
      <c r="L507" s="269"/>
      <c r="M507" s="270" t="s">
        <v>19</v>
      </c>
      <c r="N507" s="271" t="s">
        <v>48</v>
      </c>
      <c r="O507" s="85"/>
      <c r="P507" s="215">
        <f>O507*H507</f>
        <v>0</v>
      </c>
      <c r="Q507" s="215">
        <v>0.55000000000000004</v>
      </c>
      <c r="R507" s="215">
        <f>Q507*H507</f>
        <v>1.2353000000000001</v>
      </c>
      <c r="S507" s="215">
        <v>0</v>
      </c>
      <c r="T507" s="216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17" t="s">
        <v>432</v>
      </c>
      <c r="AT507" s="217" t="s">
        <v>927</v>
      </c>
      <c r="AU507" s="217" t="s">
        <v>120</v>
      </c>
      <c r="AY507" s="18" t="s">
        <v>203</v>
      </c>
      <c r="BE507" s="218">
        <f>IF(N507="základní",J507,0)</f>
        <v>0</v>
      </c>
      <c r="BF507" s="218">
        <f>IF(N507="snížená",J507,0)</f>
        <v>0</v>
      </c>
      <c r="BG507" s="218">
        <f>IF(N507="zákl. přenesená",J507,0)</f>
        <v>0</v>
      </c>
      <c r="BH507" s="218">
        <f>IF(N507="sníž. přenesená",J507,0)</f>
        <v>0</v>
      </c>
      <c r="BI507" s="218">
        <f>IF(N507="nulová",J507,0)</f>
        <v>0</v>
      </c>
      <c r="BJ507" s="18" t="s">
        <v>120</v>
      </c>
      <c r="BK507" s="218">
        <f>ROUND(I507*H507,2)</f>
        <v>0</v>
      </c>
      <c r="BL507" s="18" t="s">
        <v>294</v>
      </c>
      <c r="BM507" s="217" t="s">
        <v>1460</v>
      </c>
    </row>
    <row r="508" s="13" customFormat="1">
      <c r="A508" s="13"/>
      <c r="B508" s="224"/>
      <c r="C508" s="225"/>
      <c r="D508" s="226" t="s">
        <v>222</v>
      </c>
      <c r="E508" s="225"/>
      <c r="F508" s="228" t="s">
        <v>1461</v>
      </c>
      <c r="G508" s="225"/>
      <c r="H508" s="229">
        <v>2.246</v>
      </c>
      <c r="I508" s="230"/>
      <c r="J508" s="225"/>
      <c r="K508" s="225"/>
      <c r="L508" s="231"/>
      <c r="M508" s="232"/>
      <c r="N508" s="233"/>
      <c r="O508" s="233"/>
      <c r="P508" s="233"/>
      <c r="Q508" s="233"/>
      <c r="R508" s="233"/>
      <c r="S508" s="233"/>
      <c r="T508" s="23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5" t="s">
        <v>222</v>
      </c>
      <c r="AU508" s="235" t="s">
        <v>120</v>
      </c>
      <c r="AV508" s="13" t="s">
        <v>120</v>
      </c>
      <c r="AW508" s="13" t="s">
        <v>4</v>
      </c>
      <c r="AX508" s="13" t="s">
        <v>84</v>
      </c>
      <c r="AY508" s="235" t="s">
        <v>203</v>
      </c>
    </row>
    <row r="509" s="2" customFormat="1" ht="37.8" customHeight="1">
      <c r="A509" s="39"/>
      <c r="B509" s="40"/>
      <c r="C509" s="206" t="s">
        <v>1462</v>
      </c>
      <c r="D509" s="206" t="s">
        <v>205</v>
      </c>
      <c r="E509" s="207" t="s">
        <v>1463</v>
      </c>
      <c r="F509" s="208" t="s">
        <v>1464</v>
      </c>
      <c r="G509" s="209" t="s">
        <v>219</v>
      </c>
      <c r="H509" s="210">
        <v>0.043999999999999997</v>
      </c>
      <c r="I509" s="211"/>
      <c r="J509" s="212">
        <f>ROUND(I509*H509,2)</f>
        <v>0</v>
      </c>
      <c r="K509" s="208" t="s">
        <v>208</v>
      </c>
      <c r="L509" s="45"/>
      <c r="M509" s="213" t="s">
        <v>19</v>
      </c>
      <c r="N509" s="214" t="s">
        <v>48</v>
      </c>
      <c r="O509" s="85"/>
      <c r="P509" s="215">
        <f>O509*H509</f>
        <v>0</v>
      </c>
      <c r="Q509" s="215">
        <v>0.022839999999999999</v>
      </c>
      <c r="R509" s="215">
        <f>Q509*H509</f>
        <v>0.0010049599999999998</v>
      </c>
      <c r="S509" s="215">
        <v>0</v>
      </c>
      <c r="T509" s="216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17" t="s">
        <v>294</v>
      </c>
      <c r="AT509" s="217" t="s">
        <v>205</v>
      </c>
      <c r="AU509" s="217" t="s">
        <v>120</v>
      </c>
      <c r="AY509" s="18" t="s">
        <v>203</v>
      </c>
      <c r="BE509" s="218">
        <f>IF(N509="základní",J509,0)</f>
        <v>0</v>
      </c>
      <c r="BF509" s="218">
        <f>IF(N509="snížená",J509,0)</f>
        <v>0</v>
      </c>
      <c r="BG509" s="218">
        <f>IF(N509="zákl. přenesená",J509,0)</f>
        <v>0</v>
      </c>
      <c r="BH509" s="218">
        <f>IF(N509="sníž. přenesená",J509,0)</f>
        <v>0</v>
      </c>
      <c r="BI509" s="218">
        <f>IF(N509="nulová",J509,0)</f>
        <v>0</v>
      </c>
      <c r="BJ509" s="18" t="s">
        <v>120</v>
      </c>
      <c r="BK509" s="218">
        <f>ROUND(I509*H509,2)</f>
        <v>0</v>
      </c>
      <c r="BL509" s="18" t="s">
        <v>294</v>
      </c>
      <c r="BM509" s="217" t="s">
        <v>1465</v>
      </c>
    </row>
    <row r="510" s="2" customFormat="1">
      <c r="A510" s="39"/>
      <c r="B510" s="40"/>
      <c r="C510" s="41"/>
      <c r="D510" s="219" t="s">
        <v>211</v>
      </c>
      <c r="E510" s="41"/>
      <c r="F510" s="220" t="s">
        <v>1466</v>
      </c>
      <c r="G510" s="41"/>
      <c r="H510" s="41"/>
      <c r="I510" s="221"/>
      <c r="J510" s="41"/>
      <c r="K510" s="41"/>
      <c r="L510" s="45"/>
      <c r="M510" s="222"/>
      <c r="N510" s="223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211</v>
      </c>
      <c r="AU510" s="18" t="s">
        <v>120</v>
      </c>
    </row>
    <row r="511" s="13" customFormat="1">
      <c r="A511" s="13"/>
      <c r="B511" s="224"/>
      <c r="C511" s="225"/>
      <c r="D511" s="226" t="s">
        <v>222</v>
      </c>
      <c r="E511" s="227" t="s">
        <v>19</v>
      </c>
      <c r="F511" s="228" t="s">
        <v>1467</v>
      </c>
      <c r="G511" s="225"/>
      <c r="H511" s="229">
        <v>0.021999999999999999</v>
      </c>
      <c r="I511" s="230"/>
      <c r="J511" s="225"/>
      <c r="K511" s="225"/>
      <c r="L511" s="231"/>
      <c r="M511" s="232"/>
      <c r="N511" s="233"/>
      <c r="O511" s="233"/>
      <c r="P511" s="233"/>
      <c r="Q511" s="233"/>
      <c r="R511" s="233"/>
      <c r="S511" s="233"/>
      <c r="T511" s="23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5" t="s">
        <v>222</v>
      </c>
      <c r="AU511" s="235" t="s">
        <v>120</v>
      </c>
      <c r="AV511" s="13" t="s">
        <v>120</v>
      </c>
      <c r="AW511" s="13" t="s">
        <v>37</v>
      </c>
      <c r="AX511" s="13" t="s">
        <v>76</v>
      </c>
      <c r="AY511" s="235" t="s">
        <v>203</v>
      </c>
    </row>
    <row r="512" s="13" customFormat="1">
      <c r="A512" s="13"/>
      <c r="B512" s="224"/>
      <c r="C512" s="225"/>
      <c r="D512" s="226" t="s">
        <v>222</v>
      </c>
      <c r="E512" s="227" t="s">
        <v>19</v>
      </c>
      <c r="F512" s="228" t="s">
        <v>1468</v>
      </c>
      <c r="G512" s="225"/>
      <c r="H512" s="229">
        <v>0.021999999999999999</v>
      </c>
      <c r="I512" s="230"/>
      <c r="J512" s="225"/>
      <c r="K512" s="225"/>
      <c r="L512" s="231"/>
      <c r="M512" s="232"/>
      <c r="N512" s="233"/>
      <c r="O512" s="233"/>
      <c r="P512" s="233"/>
      <c r="Q512" s="233"/>
      <c r="R512" s="233"/>
      <c r="S512" s="233"/>
      <c r="T512" s="23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5" t="s">
        <v>222</v>
      </c>
      <c r="AU512" s="235" t="s">
        <v>120</v>
      </c>
      <c r="AV512" s="13" t="s">
        <v>120</v>
      </c>
      <c r="AW512" s="13" t="s">
        <v>37</v>
      </c>
      <c r="AX512" s="13" t="s">
        <v>76</v>
      </c>
      <c r="AY512" s="235" t="s">
        <v>203</v>
      </c>
    </row>
    <row r="513" s="14" customFormat="1">
      <c r="A513" s="14"/>
      <c r="B513" s="236"/>
      <c r="C513" s="237"/>
      <c r="D513" s="226" t="s">
        <v>222</v>
      </c>
      <c r="E513" s="238" t="s">
        <v>19</v>
      </c>
      <c r="F513" s="239" t="s">
        <v>225</v>
      </c>
      <c r="G513" s="237"/>
      <c r="H513" s="240">
        <v>0.043999999999999997</v>
      </c>
      <c r="I513" s="241"/>
      <c r="J513" s="237"/>
      <c r="K513" s="237"/>
      <c r="L513" s="242"/>
      <c r="M513" s="243"/>
      <c r="N513" s="244"/>
      <c r="O513" s="244"/>
      <c r="P513" s="244"/>
      <c r="Q513" s="244"/>
      <c r="R513" s="244"/>
      <c r="S513" s="244"/>
      <c r="T513" s="24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6" t="s">
        <v>222</v>
      </c>
      <c r="AU513" s="246" t="s">
        <v>120</v>
      </c>
      <c r="AV513" s="14" t="s">
        <v>209</v>
      </c>
      <c r="AW513" s="14" t="s">
        <v>37</v>
      </c>
      <c r="AX513" s="14" t="s">
        <v>84</v>
      </c>
      <c r="AY513" s="246" t="s">
        <v>203</v>
      </c>
    </row>
    <row r="514" s="2" customFormat="1" ht="24.15" customHeight="1">
      <c r="A514" s="39"/>
      <c r="B514" s="40"/>
      <c r="C514" s="262" t="s">
        <v>1469</v>
      </c>
      <c r="D514" s="262" t="s">
        <v>927</v>
      </c>
      <c r="E514" s="263" t="s">
        <v>1470</v>
      </c>
      <c r="F514" s="264" t="s">
        <v>1471</v>
      </c>
      <c r="G514" s="265" t="s">
        <v>409</v>
      </c>
      <c r="H514" s="266">
        <v>131.94</v>
      </c>
      <c r="I514" s="267"/>
      <c r="J514" s="268">
        <f>ROUND(I514*H514,2)</f>
        <v>0</v>
      </c>
      <c r="K514" s="264" t="s">
        <v>208</v>
      </c>
      <c r="L514" s="269"/>
      <c r="M514" s="270" t="s">
        <v>19</v>
      </c>
      <c r="N514" s="271" t="s">
        <v>48</v>
      </c>
      <c r="O514" s="85"/>
      <c r="P514" s="215">
        <f>O514*H514</f>
        <v>0</v>
      </c>
      <c r="Q514" s="215">
        <v>0.00064999999999999997</v>
      </c>
      <c r="R514" s="215">
        <f>Q514*H514</f>
        <v>0.08576099999999999</v>
      </c>
      <c r="S514" s="215">
        <v>0</v>
      </c>
      <c r="T514" s="216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17" t="s">
        <v>432</v>
      </c>
      <c r="AT514" s="217" t="s">
        <v>927</v>
      </c>
      <c r="AU514" s="217" t="s">
        <v>120</v>
      </c>
      <c r="AY514" s="18" t="s">
        <v>203</v>
      </c>
      <c r="BE514" s="218">
        <f>IF(N514="základní",J514,0)</f>
        <v>0</v>
      </c>
      <c r="BF514" s="218">
        <f>IF(N514="snížená",J514,0)</f>
        <v>0</v>
      </c>
      <c r="BG514" s="218">
        <f>IF(N514="zákl. přenesená",J514,0)</f>
        <v>0</v>
      </c>
      <c r="BH514" s="218">
        <f>IF(N514="sníž. přenesená",J514,0)</f>
        <v>0</v>
      </c>
      <c r="BI514" s="218">
        <f>IF(N514="nulová",J514,0)</f>
        <v>0</v>
      </c>
      <c r="BJ514" s="18" t="s">
        <v>120</v>
      </c>
      <c r="BK514" s="218">
        <f>ROUND(I514*H514,2)</f>
        <v>0</v>
      </c>
      <c r="BL514" s="18" t="s">
        <v>294</v>
      </c>
      <c r="BM514" s="217" t="s">
        <v>1472</v>
      </c>
    </row>
    <row r="515" s="13" customFormat="1">
      <c r="A515" s="13"/>
      <c r="B515" s="224"/>
      <c r="C515" s="225"/>
      <c r="D515" s="226" t="s">
        <v>222</v>
      </c>
      <c r="E515" s="227" t="s">
        <v>19</v>
      </c>
      <c r="F515" s="228" t="s">
        <v>1473</v>
      </c>
      <c r="G515" s="225"/>
      <c r="H515" s="229">
        <v>65.969999999999999</v>
      </c>
      <c r="I515" s="230"/>
      <c r="J515" s="225"/>
      <c r="K515" s="225"/>
      <c r="L515" s="231"/>
      <c r="M515" s="232"/>
      <c r="N515" s="233"/>
      <c r="O515" s="233"/>
      <c r="P515" s="233"/>
      <c r="Q515" s="233"/>
      <c r="R515" s="233"/>
      <c r="S515" s="233"/>
      <c r="T515" s="23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5" t="s">
        <v>222</v>
      </c>
      <c r="AU515" s="235" t="s">
        <v>120</v>
      </c>
      <c r="AV515" s="13" t="s">
        <v>120</v>
      </c>
      <c r="AW515" s="13" t="s">
        <v>37</v>
      </c>
      <c r="AX515" s="13" t="s">
        <v>76</v>
      </c>
      <c r="AY515" s="235" t="s">
        <v>203</v>
      </c>
    </row>
    <row r="516" s="13" customFormat="1">
      <c r="A516" s="13"/>
      <c r="B516" s="224"/>
      <c r="C516" s="225"/>
      <c r="D516" s="226" t="s">
        <v>222</v>
      </c>
      <c r="E516" s="227" t="s">
        <v>19</v>
      </c>
      <c r="F516" s="228" t="s">
        <v>1474</v>
      </c>
      <c r="G516" s="225"/>
      <c r="H516" s="229">
        <v>65.969999999999999</v>
      </c>
      <c r="I516" s="230"/>
      <c r="J516" s="225"/>
      <c r="K516" s="225"/>
      <c r="L516" s="231"/>
      <c r="M516" s="232"/>
      <c r="N516" s="233"/>
      <c r="O516" s="233"/>
      <c r="P516" s="233"/>
      <c r="Q516" s="233"/>
      <c r="R516" s="233"/>
      <c r="S516" s="233"/>
      <c r="T516" s="23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5" t="s">
        <v>222</v>
      </c>
      <c r="AU516" s="235" t="s">
        <v>120</v>
      </c>
      <c r="AV516" s="13" t="s">
        <v>120</v>
      </c>
      <c r="AW516" s="13" t="s">
        <v>37</v>
      </c>
      <c r="AX516" s="13" t="s">
        <v>76</v>
      </c>
      <c r="AY516" s="235" t="s">
        <v>203</v>
      </c>
    </row>
    <row r="517" s="14" customFormat="1">
      <c r="A517" s="14"/>
      <c r="B517" s="236"/>
      <c r="C517" s="237"/>
      <c r="D517" s="226" t="s">
        <v>222</v>
      </c>
      <c r="E517" s="238" t="s">
        <v>19</v>
      </c>
      <c r="F517" s="239" t="s">
        <v>225</v>
      </c>
      <c r="G517" s="237"/>
      <c r="H517" s="240">
        <v>131.94</v>
      </c>
      <c r="I517" s="241"/>
      <c r="J517" s="237"/>
      <c r="K517" s="237"/>
      <c r="L517" s="242"/>
      <c r="M517" s="243"/>
      <c r="N517" s="244"/>
      <c r="O517" s="244"/>
      <c r="P517" s="244"/>
      <c r="Q517" s="244"/>
      <c r="R517" s="244"/>
      <c r="S517" s="244"/>
      <c r="T517" s="245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6" t="s">
        <v>222</v>
      </c>
      <c r="AU517" s="246" t="s">
        <v>120</v>
      </c>
      <c r="AV517" s="14" t="s">
        <v>209</v>
      </c>
      <c r="AW517" s="14" t="s">
        <v>37</v>
      </c>
      <c r="AX517" s="14" t="s">
        <v>84</v>
      </c>
      <c r="AY517" s="246" t="s">
        <v>203</v>
      </c>
    </row>
    <row r="518" s="2" customFormat="1" ht="16.5" customHeight="1">
      <c r="A518" s="39"/>
      <c r="B518" s="40"/>
      <c r="C518" s="262" t="s">
        <v>1475</v>
      </c>
      <c r="D518" s="262" t="s">
        <v>927</v>
      </c>
      <c r="E518" s="263" t="s">
        <v>1449</v>
      </c>
      <c r="F518" s="264" t="s">
        <v>1450</v>
      </c>
      <c r="G518" s="265" t="s">
        <v>219</v>
      </c>
      <c r="H518" s="266">
        <v>0.043999999999999997</v>
      </c>
      <c r="I518" s="267"/>
      <c r="J518" s="268">
        <f>ROUND(I518*H518,2)</f>
        <v>0</v>
      </c>
      <c r="K518" s="264" t="s">
        <v>208</v>
      </c>
      <c r="L518" s="269"/>
      <c r="M518" s="270" t="s">
        <v>19</v>
      </c>
      <c r="N518" s="271" t="s">
        <v>48</v>
      </c>
      <c r="O518" s="85"/>
      <c r="P518" s="215">
        <f>O518*H518</f>
        <v>0</v>
      </c>
      <c r="Q518" s="215">
        <v>0.55000000000000004</v>
      </c>
      <c r="R518" s="215">
        <f>Q518*H518</f>
        <v>0.024199999999999999</v>
      </c>
      <c r="S518" s="215">
        <v>0</v>
      </c>
      <c r="T518" s="216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17" t="s">
        <v>432</v>
      </c>
      <c r="AT518" s="217" t="s">
        <v>927</v>
      </c>
      <c r="AU518" s="217" t="s">
        <v>120</v>
      </c>
      <c r="AY518" s="18" t="s">
        <v>203</v>
      </c>
      <c r="BE518" s="218">
        <f>IF(N518="základní",J518,0)</f>
        <v>0</v>
      </c>
      <c r="BF518" s="218">
        <f>IF(N518="snížená",J518,0)</f>
        <v>0</v>
      </c>
      <c r="BG518" s="218">
        <f>IF(N518="zákl. přenesená",J518,0)</f>
        <v>0</v>
      </c>
      <c r="BH518" s="218">
        <f>IF(N518="sníž. přenesená",J518,0)</f>
        <v>0</v>
      </c>
      <c r="BI518" s="218">
        <f>IF(N518="nulová",J518,0)</f>
        <v>0</v>
      </c>
      <c r="BJ518" s="18" t="s">
        <v>120</v>
      </c>
      <c r="BK518" s="218">
        <f>ROUND(I518*H518,2)</f>
        <v>0</v>
      </c>
      <c r="BL518" s="18" t="s">
        <v>294</v>
      </c>
      <c r="BM518" s="217" t="s">
        <v>1476</v>
      </c>
    </row>
    <row r="519" s="13" customFormat="1">
      <c r="A519" s="13"/>
      <c r="B519" s="224"/>
      <c r="C519" s="225"/>
      <c r="D519" s="226" t="s">
        <v>222</v>
      </c>
      <c r="E519" s="227" t="s">
        <v>19</v>
      </c>
      <c r="F519" s="228" t="s">
        <v>1467</v>
      </c>
      <c r="G519" s="225"/>
      <c r="H519" s="229">
        <v>0.021999999999999999</v>
      </c>
      <c r="I519" s="230"/>
      <c r="J519" s="225"/>
      <c r="K519" s="225"/>
      <c r="L519" s="231"/>
      <c r="M519" s="232"/>
      <c r="N519" s="233"/>
      <c r="O519" s="233"/>
      <c r="P519" s="233"/>
      <c r="Q519" s="233"/>
      <c r="R519" s="233"/>
      <c r="S519" s="233"/>
      <c r="T519" s="23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5" t="s">
        <v>222</v>
      </c>
      <c r="AU519" s="235" t="s">
        <v>120</v>
      </c>
      <c r="AV519" s="13" t="s">
        <v>120</v>
      </c>
      <c r="AW519" s="13" t="s">
        <v>37</v>
      </c>
      <c r="AX519" s="13" t="s">
        <v>76</v>
      </c>
      <c r="AY519" s="235" t="s">
        <v>203</v>
      </c>
    </row>
    <row r="520" s="13" customFormat="1">
      <c r="A520" s="13"/>
      <c r="B520" s="224"/>
      <c r="C520" s="225"/>
      <c r="D520" s="226" t="s">
        <v>222</v>
      </c>
      <c r="E520" s="227" t="s">
        <v>19</v>
      </c>
      <c r="F520" s="228" t="s">
        <v>1468</v>
      </c>
      <c r="G520" s="225"/>
      <c r="H520" s="229">
        <v>0.021999999999999999</v>
      </c>
      <c r="I520" s="230"/>
      <c r="J520" s="225"/>
      <c r="K520" s="225"/>
      <c r="L520" s="231"/>
      <c r="M520" s="232"/>
      <c r="N520" s="233"/>
      <c r="O520" s="233"/>
      <c r="P520" s="233"/>
      <c r="Q520" s="233"/>
      <c r="R520" s="233"/>
      <c r="S520" s="233"/>
      <c r="T520" s="23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5" t="s">
        <v>222</v>
      </c>
      <c r="AU520" s="235" t="s">
        <v>120</v>
      </c>
      <c r="AV520" s="13" t="s">
        <v>120</v>
      </c>
      <c r="AW520" s="13" t="s">
        <v>37</v>
      </c>
      <c r="AX520" s="13" t="s">
        <v>76</v>
      </c>
      <c r="AY520" s="235" t="s">
        <v>203</v>
      </c>
    </row>
    <row r="521" s="14" customFormat="1">
      <c r="A521" s="14"/>
      <c r="B521" s="236"/>
      <c r="C521" s="237"/>
      <c r="D521" s="226" t="s">
        <v>222</v>
      </c>
      <c r="E521" s="238" t="s">
        <v>19</v>
      </c>
      <c r="F521" s="239" t="s">
        <v>225</v>
      </c>
      <c r="G521" s="237"/>
      <c r="H521" s="240">
        <v>0.043999999999999997</v>
      </c>
      <c r="I521" s="241"/>
      <c r="J521" s="237"/>
      <c r="K521" s="237"/>
      <c r="L521" s="242"/>
      <c r="M521" s="243"/>
      <c r="N521" s="244"/>
      <c r="O521" s="244"/>
      <c r="P521" s="244"/>
      <c r="Q521" s="244"/>
      <c r="R521" s="244"/>
      <c r="S521" s="244"/>
      <c r="T521" s="245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6" t="s">
        <v>222</v>
      </c>
      <c r="AU521" s="246" t="s">
        <v>120</v>
      </c>
      <c r="AV521" s="14" t="s">
        <v>209</v>
      </c>
      <c r="AW521" s="14" t="s">
        <v>37</v>
      </c>
      <c r="AX521" s="14" t="s">
        <v>84</v>
      </c>
      <c r="AY521" s="246" t="s">
        <v>203</v>
      </c>
    </row>
    <row r="522" s="2" customFormat="1" ht="16.5" customHeight="1">
      <c r="A522" s="39"/>
      <c r="B522" s="40"/>
      <c r="C522" s="206" t="s">
        <v>1477</v>
      </c>
      <c r="D522" s="206" t="s">
        <v>205</v>
      </c>
      <c r="E522" s="207" t="s">
        <v>1478</v>
      </c>
      <c r="F522" s="208" t="s">
        <v>1479</v>
      </c>
      <c r="G522" s="209" t="s">
        <v>1480</v>
      </c>
      <c r="H522" s="210">
        <v>1</v>
      </c>
      <c r="I522" s="211"/>
      <c r="J522" s="212">
        <f>ROUND(I522*H522,2)</f>
        <v>0</v>
      </c>
      <c r="K522" s="208" t="s">
        <v>19</v>
      </c>
      <c r="L522" s="45"/>
      <c r="M522" s="213" t="s">
        <v>19</v>
      </c>
      <c r="N522" s="214" t="s">
        <v>48</v>
      </c>
      <c r="O522" s="85"/>
      <c r="P522" s="215">
        <f>O522*H522</f>
        <v>0</v>
      </c>
      <c r="Q522" s="215">
        <v>0.011299999999999999</v>
      </c>
      <c r="R522" s="215">
        <f>Q522*H522</f>
        <v>0.011299999999999999</v>
      </c>
      <c r="S522" s="215">
        <v>0</v>
      </c>
      <c r="T522" s="216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17" t="s">
        <v>294</v>
      </c>
      <c r="AT522" s="217" t="s">
        <v>205</v>
      </c>
      <c r="AU522" s="217" t="s">
        <v>120</v>
      </c>
      <c r="AY522" s="18" t="s">
        <v>203</v>
      </c>
      <c r="BE522" s="218">
        <f>IF(N522="základní",J522,0)</f>
        <v>0</v>
      </c>
      <c r="BF522" s="218">
        <f>IF(N522="snížená",J522,0)</f>
        <v>0</v>
      </c>
      <c r="BG522" s="218">
        <f>IF(N522="zákl. přenesená",J522,0)</f>
        <v>0</v>
      </c>
      <c r="BH522" s="218">
        <f>IF(N522="sníž. přenesená",J522,0)</f>
        <v>0</v>
      </c>
      <c r="BI522" s="218">
        <f>IF(N522="nulová",J522,0)</f>
        <v>0</v>
      </c>
      <c r="BJ522" s="18" t="s">
        <v>120</v>
      </c>
      <c r="BK522" s="218">
        <f>ROUND(I522*H522,2)</f>
        <v>0</v>
      </c>
      <c r="BL522" s="18" t="s">
        <v>294</v>
      </c>
      <c r="BM522" s="217" t="s">
        <v>1481</v>
      </c>
    </row>
    <row r="523" s="16" customFormat="1">
      <c r="A523" s="16"/>
      <c r="B523" s="272"/>
      <c r="C523" s="273"/>
      <c r="D523" s="226" t="s">
        <v>222</v>
      </c>
      <c r="E523" s="274" t="s">
        <v>19</v>
      </c>
      <c r="F523" s="275" t="s">
        <v>1482</v>
      </c>
      <c r="G523" s="273"/>
      <c r="H523" s="274" t="s">
        <v>19</v>
      </c>
      <c r="I523" s="276"/>
      <c r="J523" s="273"/>
      <c r="K523" s="273"/>
      <c r="L523" s="277"/>
      <c r="M523" s="278"/>
      <c r="N523" s="279"/>
      <c r="O523" s="279"/>
      <c r="P523" s="279"/>
      <c r="Q523" s="279"/>
      <c r="R523" s="279"/>
      <c r="S523" s="279"/>
      <c r="T523" s="280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T523" s="281" t="s">
        <v>222</v>
      </c>
      <c r="AU523" s="281" t="s">
        <v>120</v>
      </c>
      <c r="AV523" s="16" t="s">
        <v>84</v>
      </c>
      <c r="AW523" s="16" t="s">
        <v>37</v>
      </c>
      <c r="AX523" s="16" t="s">
        <v>76</v>
      </c>
      <c r="AY523" s="281" t="s">
        <v>203</v>
      </c>
    </row>
    <row r="524" s="16" customFormat="1">
      <c r="A524" s="16"/>
      <c r="B524" s="272"/>
      <c r="C524" s="273"/>
      <c r="D524" s="226" t="s">
        <v>222</v>
      </c>
      <c r="E524" s="274" t="s">
        <v>19</v>
      </c>
      <c r="F524" s="275" t="s">
        <v>1483</v>
      </c>
      <c r="G524" s="273"/>
      <c r="H524" s="274" t="s">
        <v>19</v>
      </c>
      <c r="I524" s="276"/>
      <c r="J524" s="273"/>
      <c r="K524" s="273"/>
      <c r="L524" s="277"/>
      <c r="M524" s="278"/>
      <c r="N524" s="279"/>
      <c r="O524" s="279"/>
      <c r="P524" s="279"/>
      <c r="Q524" s="279"/>
      <c r="R524" s="279"/>
      <c r="S524" s="279"/>
      <c r="T524" s="280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T524" s="281" t="s">
        <v>222</v>
      </c>
      <c r="AU524" s="281" t="s">
        <v>120</v>
      </c>
      <c r="AV524" s="16" t="s">
        <v>84</v>
      </c>
      <c r="AW524" s="16" t="s">
        <v>37</v>
      </c>
      <c r="AX524" s="16" t="s">
        <v>76</v>
      </c>
      <c r="AY524" s="281" t="s">
        <v>203</v>
      </c>
    </row>
    <row r="525" s="13" customFormat="1">
      <c r="A525" s="13"/>
      <c r="B525" s="224"/>
      <c r="C525" s="225"/>
      <c r="D525" s="226" t="s">
        <v>222</v>
      </c>
      <c r="E525" s="227" t="s">
        <v>19</v>
      </c>
      <c r="F525" s="228" t="s">
        <v>84</v>
      </c>
      <c r="G525" s="225"/>
      <c r="H525" s="229">
        <v>1</v>
      </c>
      <c r="I525" s="230"/>
      <c r="J525" s="225"/>
      <c r="K525" s="225"/>
      <c r="L525" s="231"/>
      <c r="M525" s="232"/>
      <c r="N525" s="233"/>
      <c r="O525" s="233"/>
      <c r="P525" s="233"/>
      <c r="Q525" s="233"/>
      <c r="R525" s="233"/>
      <c r="S525" s="233"/>
      <c r="T525" s="23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5" t="s">
        <v>222</v>
      </c>
      <c r="AU525" s="235" t="s">
        <v>120</v>
      </c>
      <c r="AV525" s="13" t="s">
        <v>120</v>
      </c>
      <c r="AW525" s="13" t="s">
        <v>37</v>
      </c>
      <c r="AX525" s="13" t="s">
        <v>84</v>
      </c>
      <c r="AY525" s="235" t="s">
        <v>203</v>
      </c>
    </row>
    <row r="526" s="2" customFormat="1" ht="37.8" customHeight="1">
      <c r="A526" s="39"/>
      <c r="B526" s="40"/>
      <c r="C526" s="206" t="s">
        <v>1484</v>
      </c>
      <c r="D526" s="206" t="s">
        <v>205</v>
      </c>
      <c r="E526" s="207" t="s">
        <v>1485</v>
      </c>
      <c r="F526" s="208" t="s">
        <v>1486</v>
      </c>
      <c r="G526" s="209" t="s">
        <v>118</v>
      </c>
      <c r="H526" s="210">
        <v>19.100000000000001</v>
      </c>
      <c r="I526" s="211"/>
      <c r="J526" s="212">
        <f>ROUND(I526*H526,2)</f>
        <v>0</v>
      </c>
      <c r="K526" s="208" t="s">
        <v>208</v>
      </c>
      <c r="L526" s="45"/>
      <c r="M526" s="213" t="s">
        <v>19</v>
      </c>
      <c r="N526" s="214" t="s">
        <v>48</v>
      </c>
      <c r="O526" s="85"/>
      <c r="P526" s="215">
        <f>O526*H526</f>
        <v>0</v>
      </c>
      <c r="Q526" s="215">
        <v>0.011299999999999999</v>
      </c>
      <c r="R526" s="215">
        <f>Q526*H526</f>
        <v>0.21582999999999999</v>
      </c>
      <c r="S526" s="215">
        <v>0</v>
      </c>
      <c r="T526" s="216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17" t="s">
        <v>294</v>
      </c>
      <c r="AT526" s="217" t="s">
        <v>205</v>
      </c>
      <c r="AU526" s="217" t="s">
        <v>120</v>
      </c>
      <c r="AY526" s="18" t="s">
        <v>203</v>
      </c>
      <c r="BE526" s="218">
        <f>IF(N526="základní",J526,0)</f>
        <v>0</v>
      </c>
      <c r="BF526" s="218">
        <f>IF(N526="snížená",J526,0)</f>
        <v>0</v>
      </c>
      <c r="BG526" s="218">
        <f>IF(N526="zákl. přenesená",J526,0)</f>
        <v>0</v>
      </c>
      <c r="BH526" s="218">
        <f>IF(N526="sníž. přenesená",J526,0)</f>
        <v>0</v>
      </c>
      <c r="BI526" s="218">
        <f>IF(N526="nulová",J526,0)</f>
        <v>0</v>
      </c>
      <c r="BJ526" s="18" t="s">
        <v>120</v>
      </c>
      <c r="BK526" s="218">
        <f>ROUND(I526*H526,2)</f>
        <v>0</v>
      </c>
      <c r="BL526" s="18" t="s">
        <v>294</v>
      </c>
      <c r="BM526" s="217" t="s">
        <v>1487</v>
      </c>
    </row>
    <row r="527" s="2" customFormat="1">
      <c r="A527" s="39"/>
      <c r="B527" s="40"/>
      <c r="C527" s="41"/>
      <c r="D527" s="219" t="s">
        <v>211</v>
      </c>
      <c r="E527" s="41"/>
      <c r="F527" s="220" t="s">
        <v>1488</v>
      </c>
      <c r="G527" s="41"/>
      <c r="H527" s="41"/>
      <c r="I527" s="221"/>
      <c r="J527" s="41"/>
      <c r="K527" s="41"/>
      <c r="L527" s="45"/>
      <c r="M527" s="222"/>
      <c r="N527" s="223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211</v>
      </c>
      <c r="AU527" s="18" t="s">
        <v>120</v>
      </c>
    </row>
    <row r="528" s="16" customFormat="1">
      <c r="A528" s="16"/>
      <c r="B528" s="272"/>
      <c r="C528" s="273"/>
      <c r="D528" s="226" t="s">
        <v>222</v>
      </c>
      <c r="E528" s="274" t="s">
        <v>19</v>
      </c>
      <c r="F528" s="275" t="s">
        <v>1482</v>
      </c>
      <c r="G528" s="273"/>
      <c r="H528" s="274" t="s">
        <v>19</v>
      </c>
      <c r="I528" s="276"/>
      <c r="J528" s="273"/>
      <c r="K528" s="273"/>
      <c r="L528" s="277"/>
      <c r="M528" s="278"/>
      <c r="N528" s="279"/>
      <c r="O528" s="279"/>
      <c r="P528" s="279"/>
      <c r="Q528" s="279"/>
      <c r="R528" s="279"/>
      <c r="S528" s="279"/>
      <c r="T528" s="280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T528" s="281" t="s">
        <v>222</v>
      </c>
      <c r="AU528" s="281" t="s">
        <v>120</v>
      </c>
      <c r="AV528" s="16" t="s">
        <v>84</v>
      </c>
      <c r="AW528" s="16" t="s">
        <v>37</v>
      </c>
      <c r="AX528" s="16" t="s">
        <v>76</v>
      </c>
      <c r="AY528" s="281" t="s">
        <v>203</v>
      </c>
    </row>
    <row r="529" s="16" customFormat="1">
      <c r="A529" s="16"/>
      <c r="B529" s="272"/>
      <c r="C529" s="273"/>
      <c r="D529" s="226" t="s">
        <v>222</v>
      </c>
      <c r="E529" s="274" t="s">
        <v>19</v>
      </c>
      <c r="F529" s="275" t="s">
        <v>1483</v>
      </c>
      <c r="G529" s="273"/>
      <c r="H529" s="274" t="s">
        <v>19</v>
      </c>
      <c r="I529" s="276"/>
      <c r="J529" s="273"/>
      <c r="K529" s="273"/>
      <c r="L529" s="277"/>
      <c r="M529" s="278"/>
      <c r="N529" s="279"/>
      <c r="O529" s="279"/>
      <c r="P529" s="279"/>
      <c r="Q529" s="279"/>
      <c r="R529" s="279"/>
      <c r="S529" s="279"/>
      <c r="T529" s="280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T529" s="281" t="s">
        <v>222</v>
      </c>
      <c r="AU529" s="281" t="s">
        <v>120</v>
      </c>
      <c r="AV529" s="16" t="s">
        <v>84</v>
      </c>
      <c r="AW529" s="16" t="s">
        <v>37</v>
      </c>
      <c r="AX529" s="16" t="s">
        <v>76</v>
      </c>
      <c r="AY529" s="281" t="s">
        <v>203</v>
      </c>
    </row>
    <row r="530" s="13" customFormat="1">
      <c r="A530" s="13"/>
      <c r="B530" s="224"/>
      <c r="C530" s="225"/>
      <c r="D530" s="226" t="s">
        <v>222</v>
      </c>
      <c r="E530" s="227" t="s">
        <v>19</v>
      </c>
      <c r="F530" s="228" t="s">
        <v>1489</v>
      </c>
      <c r="G530" s="225"/>
      <c r="H530" s="229">
        <v>19.100000000000001</v>
      </c>
      <c r="I530" s="230"/>
      <c r="J530" s="225"/>
      <c r="K530" s="225"/>
      <c r="L530" s="231"/>
      <c r="M530" s="232"/>
      <c r="N530" s="233"/>
      <c r="O530" s="233"/>
      <c r="P530" s="233"/>
      <c r="Q530" s="233"/>
      <c r="R530" s="233"/>
      <c r="S530" s="233"/>
      <c r="T530" s="23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5" t="s">
        <v>222</v>
      </c>
      <c r="AU530" s="235" t="s">
        <v>120</v>
      </c>
      <c r="AV530" s="13" t="s">
        <v>120</v>
      </c>
      <c r="AW530" s="13" t="s">
        <v>37</v>
      </c>
      <c r="AX530" s="13" t="s">
        <v>84</v>
      </c>
      <c r="AY530" s="235" t="s">
        <v>203</v>
      </c>
    </row>
    <row r="531" s="2" customFormat="1" ht="37.8" customHeight="1">
      <c r="A531" s="39"/>
      <c r="B531" s="40"/>
      <c r="C531" s="206" t="s">
        <v>1490</v>
      </c>
      <c r="D531" s="206" t="s">
        <v>205</v>
      </c>
      <c r="E531" s="207" t="s">
        <v>1491</v>
      </c>
      <c r="F531" s="208" t="s">
        <v>1492</v>
      </c>
      <c r="G531" s="209" t="s">
        <v>118</v>
      </c>
      <c r="H531" s="210">
        <v>140</v>
      </c>
      <c r="I531" s="211"/>
      <c r="J531" s="212">
        <f>ROUND(I531*H531,2)</f>
        <v>0</v>
      </c>
      <c r="K531" s="208" t="s">
        <v>208</v>
      </c>
      <c r="L531" s="45"/>
      <c r="M531" s="213" t="s">
        <v>19</v>
      </c>
      <c r="N531" s="214" t="s">
        <v>48</v>
      </c>
      <c r="O531" s="85"/>
      <c r="P531" s="215">
        <f>O531*H531</f>
        <v>0</v>
      </c>
      <c r="Q531" s="215">
        <v>0</v>
      </c>
      <c r="R531" s="215">
        <f>Q531*H531</f>
        <v>0</v>
      </c>
      <c r="S531" s="215">
        <v>0</v>
      </c>
      <c r="T531" s="216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17" t="s">
        <v>294</v>
      </c>
      <c r="AT531" s="217" t="s">
        <v>205</v>
      </c>
      <c r="AU531" s="217" t="s">
        <v>120</v>
      </c>
      <c r="AY531" s="18" t="s">
        <v>203</v>
      </c>
      <c r="BE531" s="218">
        <f>IF(N531="základní",J531,0)</f>
        <v>0</v>
      </c>
      <c r="BF531" s="218">
        <f>IF(N531="snížená",J531,0)</f>
        <v>0</v>
      </c>
      <c r="BG531" s="218">
        <f>IF(N531="zákl. přenesená",J531,0)</f>
        <v>0</v>
      </c>
      <c r="BH531" s="218">
        <f>IF(N531="sníž. přenesená",J531,0)</f>
        <v>0</v>
      </c>
      <c r="BI531" s="218">
        <f>IF(N531="nulová",J531,0)</f>
        <v>0</v>
      </c>
      <c r="BJ531" s="18" t="s">
        <v>120</v>
      </c>
      <c r="BK531" s="218">
        <f>ROUND(I531*H531,2)</f>
        <v>0</v>
      </c>
      <c r="BL531" s="18" t="s">
        <v>294</v>
      </c>
      <c r="BM531" s="217" t="s">
        <v>1493</v>
      </c>
    </row>
    <row r="532" s="2" customFormat="1">
      <c r="A532" s="39"/>
      <c r="B532" s="40"/>
      <c r="C532" s="41"/>
      <c r="D532" s="219" t="s">
        <v>211</v>
      </c>
      <c r="E532" s="41"/>
      <c r="F532" s="220" t="s">
        <v>1494</v>
      </c>
      <c r="G532" s="41"/>
      <c r="H532" s="41"/>
      <c r="I532" s="221"/>
      <c r="J532" s="41"/>
      <c r="K532" s="41"/>
      <c r="L532" s="45"/>
      <c r="M532" s="222"/>
      <c r="N532" s="223"/>
      <c r="O532" s="85"/>
      <c r="P532" s="85"/>
      <c r="Q532" s="85"/>
      <c r="R532" s="85"/>
      <c r="S532" s="85"/>
      <c r="T532" s="86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211</v>
      </c>
      <c r="AU532" s="18" t="s">
        <v>120</v>
      </c>
    </row>
    <row r="533" s="13" customFormat="1">
      <c r="A533" s="13"/>
      <c r="B533" s="224"/>
      <c r="C533" s="225"/>
      <c r="D533" s="226" t="s">
        <v>222</v>
      </c>
      <c r="E533" s="227" t="s">
        <v>19</v>
      </c>
      <c r="F533" s="228" t="s">
        <v>1235</v>
      </c>
      <c r="G533" s="225"/>
      <c r="H533" s="229">
        <v>140</v>
      </c>
      <c r="I533" s="230"/>
      <c r="J533" s="225"/>
      <c r="K533" s="225"/>
      <c r="L533" s="231"/>
      <c r="M533" s="232"/>
      <c r="N533" s="233"/>
      <c r="O533" s="233"/>
      <c r="P533" s="233"/>
      <c r="Q533" s="233"/>
      <c r="R533" s="233"/>
      <c r="S533" s="233"/>
      <c r="T533" s="23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5" t="s">
        <v>222</v>
      </c>
      <c r="AU533" s="235" t="s">
        <v>120</v>
      </c>
      <c r="AV533" s="13" t="s">
        <v>120</v>
      </c>
      <c r="AW533" s="13" t="s">
        <v>37</v>
      </c>
      <c r="AX533" s="13" t="s">
        <v>84</v>
      </c>
      <c r="AY533" s="235" t="s">
        <v>203</v>
      </c>
    </row>
    <row r="534" s="2" customFormat="1" ht="16.5" customHeight="1">
      <c r="A534" s="39"/>
      <c r="B534" s="40"/>
      <c r="C534" s="262" t="s">
        <v>1495</v>
      </c>
      <c r="D534" s="262" t="s">
        <v>927</v>
      </c>
      <c r="E534" s="263" t="s">
        <v>1496</v>
      </c>
      <c r="F534" s="264" t="s">
        <v>1497</v>
      </c>
      <c r="G534" s="265" t="s">
        <v>219</v>
      </c>
      <c r="H534" s="266">
        <v>3.5</v>
      </c>
      <c r="I534" s="267"/>
      <c r="J534" s="268">
        <f>ROUND(I534*H534,2)</f>
        <v>0</v>
      </c>
      <c r="K534" s="264" t="s">
        <v>208</v>
      </c>
      <c r="L534" s="269"/>
      <c r="M534" s="270" t="s">
        <v>19</v>
      </c>
      <c r="N534" s="271" t="s">
        <v>48</v>
      </c>
      <c r="O534" s="85"/>
      <c r="P534" s="215">
        <f>O534*H534</f>
        <v>0</v>
      </c>
      <c r="Q534" s="215">
        <v>0.55000000000000004</v>
      </c>
      <c r="R534" s="215">
        <f>Q534*H534</f>
        <v>1.9250000000000003</v>
      </c>
      <c r="S534" s="215">
        <v>0</v>
      </c>
      <c r="T534" s="216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17" t="s">
        <v>432</v>
      </c>
      <c r="AT534" s="217" t="s">
        <v>927</v>
      </c>
      <c r="AU534" s="217" t="s">
        <v>120</v>
      </c>
      <c r="AY534" s="18" t="s">
        <v>203</v>
      </c>
      <c r="BE534" s="218">
        <f>IF(N534="základní",J534,0)</f>
        <v>0</v>
      </c>
      <c r="BF534" s="218">
        <f>IF(N534="snížená",J534,0)</f>
        <v>0</v>
      </c>
      <c r="BG534" s="218">
        <f>IF(N534="zákl. přenesená",J534,0)</f>
        <v>0</v>
      </c>
      <c r="BH534" s="218">
        <f>IF(N534="sníž. přenesená",J534,0)</f>
        <v>0</v>
      </c>
      <c r="BI534" s="218">
        <f>IF(N534="nulová",J534,0)</f>
        <v>0</v>
      </c>
      <c r="BJ534" s="18" t="s">
        <v>120</v>
      </c>
      <c r="BK534" s="218">
        <f>ROUND(I534*H534,2)</f>
        <v>0</v>
      </c>
      <c r="BL534" s="18" t="s">
        <v>294</v>
      </c>
      <c r="BM534" s="217" t="s">
        <v>1498</v>
      </c>
    </row>
    <row r="535" s="13" customFormat="1">
      <c r="A535" s="13"/>
      <c r="B535" s="224"/>
      <c r="C535" s="225"/>
      <c r="D535" s="226" t="s">
        <v>222</v>
      </c>
      <c r="E535" s="225"/>
      <c r="F535" s="228" t="s">
        <v>1499</v>
      </c>
      <c r="G535" s="225"/>
      <c r="H535" s="229">
        <v>3.5</v>
      </c>
      <c r="I535" s="230"/>
      <c r="J535" s="225"/>
      <c r="K535" s="225"/>
      <c r="L535" s="231"/>
      <c r="M535" s="232"/>
      <c r="N535" s="233"/>
      <c r="O535" s="233"/>
      <c r="P535" s="233"/>
      <c r="Q535" s="233"/>
      <c r="R535" s="233"/>
      <c r="S535" s="233"/>
      <c r="T535" s="23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5" t="s">
        <v>222</v>
      </c>
      <c r="AU535" s="235" t="s">
        <v>120</v>
      </c>
      <c r="AV535" s="13" t="s">
        <v>120</v>
      </c>
      <c r="AW535" s="13" t="s">
        <v>4</v>
      </c>
      <c r="AX535" s="13" t="s">
        <v>84</v>
      </c>
      <c r="AY535" s="235" t="s">
        <v>203</v>
      </c>
    </row>
    <row r="536" s="2" customFormat="1" ht="49.05" customHeight="1">
      <c r="A536" s="39"/>
      <c r="B536" s="40"/>
      <c r="C536" s="206" t="s">
        <v>1500</v>
      </c>
      <c r="D536" s="206" t="s">
        <v>205</v>
      </c>
      <c r="E536" s="207" t="s">
        <v>1501</v>
      </c>
      <c r="F536" s="208" t="s">
        <v>1502</v>
      </c>
      <c r="G536" s="209" t="s">
        <v>528</v>
      </c>
      <c r="H536" s="258"/>
      <c r="I536" s="211"/>
      <c r="J536" s="212">
        <f>ROUND(I536*H536,2)</f>
        <v>0</v>
      </c>
      <c r="K536" s="208" t="s">
        <v>208</v>
      </c>
      <c r="L536" s="45"/>
      <c r="M536" s="213" t="s">
        <v>19</v>
      </c>
      <c r="N536" s="214" t="s">
        <v>48</v>
      </c>
      <c r="O536" s="85"/>
      <c r="P536" s="215">
        <f>O536*H536</f>
        <v>0</v>
      </c>
      <c r="Q536" s="215">
        <v>0</v>
      </c>
      <c r="R536" s="215">
        <f>Q536*H536</f>
        <v>0</v>
      </c>
      <c r="S536" s="215">
        <v>0</v>
      </c>
      <c r="T536" s="216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17" t="s">
        <v>294</v>
      </c>
      <c r="AT536" s="217" t="s">
        <v>205</v>
      </c>
      <c r="AU536" s="217" t="s">
        <v>120</v>
      </c>
      <c r="AY536" s="18" t="s">
        <v>203</v>
      </c>
      <c r="BE536" s="218">
        <f>IF(N536="základní",J536,0)</f>
        <v>0</v>
      </c>
      <c r="BF536" s="218">
        <f>IF(N536="snížená",J536,0)</f>
        <v>0</v>
      </c>
      <c r="BG536" s="218">
        <f>IF(N536="zákl. přenesená",J536,0)</f>
        <v>0</v>
      </c>
      <c r="BH536" s="218">
        <f>IF(N536="sníž. přenesená",J536,0)</f>
        <v>0</v>
      </c>
      <c r="BI536" s="218">
        <f>IF(N536="nulová",J536,0)</f>
        <v>0</v>
      </c>
      <c r="BJ536" s="18" t="s">
        <v>120</v>
      </c>
      <c r="BK536" s="218">
        <f>ROUND(I536*H536,2)</f>
        <v>0</v>
      </c>
      <c r="BL536" s="18" t="s">
        <v>294</v>
      </c>
      <c r="BM536" s="217" t="s">
        <v>1503</v>
      </c>
    </row>
    <row r="537" s="2" customFormat="1">
      <c r="A537" s="39"/>
      <c r="B537" s="40"/>
      <c r="C537" s="41"/>
      <c r="D537" s="219" t="s">
        <v>211</v>
      </c>
      <c r="E537" s="41"/>
      <c r="F537" s="220" t="s">
        <v>1504</v>
      </c>
      <c r="G537" s="41"/>
      <c r="H537" s="41"/>
      <c r="I537" s="221"/>
      <c r="J537" s="41"/>
      <c r="K537" s="41"/>
      <c r="L537" s="45"/>
      <c r="M537" s="222"/>
      <c r="N537" s="223"/>
      <c r="O537" s="85"/>
      <c r="P537" s="85"/>
      <c r="Q537" s="85"/>
      <c r="R537" s="85"/>
      <c r="S537" s="85"/>
      <c r="T537" s="86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211</v>
      </c>
      <c r="AU537" s="18" t="s">
        <v>120</v>
      </c>
    </row>
    <row r="538" s="12" customFormat="1" ht="22.8" customHeight="1">
      <c r="A538" s="12"/>
      <c r="B538" s="190"/>
      <c r="C538" s="191"/>
      <c r="D538" s="192" t="s">
        <v>75</v>
      </c>
      <c r="E538" s="204" t="s">
        <v>598</v>
      </c>
      <c r="F538" s="204" t="s">
        <v>599</v>
      </c>
      <c r="G538" s="191"/>
      <c r="H538" s="191"/>
      <c r="I538" s="194"/>
      <c r="J538" s="205">
        <f>BK538</f>
        <v>0</v>
      </c>
      <c r="K538" s="191"/>
      <c r="L538" s="196"/>
      <c r="M538" s="197"/>
      <c r="N538" s="198"/>
      <c r="O538" s="198"/>
      <c r="P538" s="199">
        <f>SUM(P539:P599)</f>
        <v>0</v>
      </c>
      <c r="Q538" s="198"/>
      <c r="R538" s="199">
        <f>SUM(R539:R599)</f>
        <v>9.206839470000002</v>
      </c>
      <c r="S538" s="198"/>
      <c r="T538" s="200">
        <f>SUM(T539:T599)</f>
        <v>0</v>
      </c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R538" s="201" t="s">
        <v>120</v>
      </c>
      <c r="AT538" s="202" t="s">
        <v>75</v>
      </c>
      <c r="AU538" s="202" t="s">
        <v>84</v>
      </c>
      <c r="AY538" s="201" t="s">
        <v>203</v>
      </c>
      <c r="BK538" s="203">
        <f>SUM(BK539:BK599)</f>
        <v>0</v>
      </c>
    </row>
    <row r="539" s="2" customFormat="1" ht="55.5" customHeight="1">
      <c r="A539" s="39"/>
      <c r="B539" s="40"/>
      <c r="C539" s="206" t="s">
        <v>1505</v>
      </c>
      <c r="D539" s="206" t="s">
        <v>205</v>
      </c>
      <c r="E539" s="207" t="s">
        <v>1506</v>
      </c>
      <c r="F539" s="208" t="s">
        <v>1507</v>
      </c>
      <c r="G539" s="209" t="s">
        <v>118</v>
      </c>
      <c r="H539" s="210">
        <v>96.570999999999998</v>
      </c>
      <c r="I539" s="211"/>
      <c r="J539" s="212">
        <f>ROUND(I539*H539,2)</f>
        <v>0</v>
      </c>
      <c r="K539" s="208" t="s">
        <v>208</v>
      </c>
      <c r="L539" s="45"/>
      <c r="M539" s="213" t="s">
        <v>19</v>
      </c>
      <c r="N539" s="214" t="s">
        <v>48</v>
      </c>
      <c r="O539" s="85"/>
      <c r="P539" s="215">
        <f>O539*H539</f>
        <v>0</v>
      </c>
      <c r="Q539" s="215">
        <v>0.026190000000000001</v>
      </c>
      <c r="R539" s="215">
        <f>Q539*H539</f>
        <v>2.5291944900000001</v>
      </c>
      <c r="S539" s="215">
        <v>0</v>
      </c>
      <c r="T539" s="216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17" t="s">
        <v>294</v>
      </c>
      <c r="AT539" s="217" t="s">
        <v>205</v>
      </c>
      <c r="AU539" s="217" t="s">
        <v>120</v>
      </c>
      <c r="AY539" s="18" t="s">
        <v>203</v>
      </c>
      <c r="BE539" s="218">
        <f>IF(N539="základní",J539,0)</f>
        <v>0</v>
      </c>
      <c r="BF539" s="218">
        <f>IF(N539="snížená",J539,0)</f>
        <v>0</v>
      </c>
      <c r="BG539" s="218">
        <f>IF(N539="zákl. přenesená",J539,0)</f>
        <v>0</v>
      </c>
      <c r="BH539" s="218">
        <f>IF(N539="sníž. přenesená",J539,0)</f>
        <v>0</v>
      </c>
      <c r="BI539" s="218">
        <f>IF(N539="nulová",J539,0)</f>
        <v>0</v>
      </c>
      <c r="BJ539" s="18" t="s">
        <v>120</v>
      </c>
      <c r="BK539" s="218">
        <f>ROUND(I539*H539,2)</f>
        <v>0</v>
      </c>
      <c r="BL539" s="18" t="s">
        <v>294</v>
      </c>
      <c r="BM539" s="217" t="s">
        <v>1508</v>
      </c>
    </row>
    <row r="540" s="2" customFormat="1">
      <c r="A540" s="39"/>
      <c r="B540" s="40"/>
      <c r="C540" s="41"/>
      <c r="D540" s="219" t="s">
        <v>211</v>
      </c>
      <c r="E540" s="41"/>
      <c r="F540" s="220" t="s">
        <v>1509</v>
      </c>
      <c r="G540" s="41"/>
      <c r="H540" s="41"/>
      <c r="I540" s="221"/>
      <c r="J540" s="41"/>
      <c r="K540" s="41"/>
      <c r="L540" s="45"/>
      <c r="M540" s="222"/>
      <c r="N540" s="223"/>
      <c r="O540" s="85"/>
      <c r="P540" s="85"/>
      <c r="Q540" s="85"/>
      <c r="R540" s="85"/>
      <c r="S540" s="85"/>
      <c r="T540" s="86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211</v>
      </c>
      <c r="AU540" s="18" t="s">
        <v>120</v>
      </c>
    </row>
    <row r="541" s="13" customFormat="1">
      <c r="A541" s="13"/>
      <c r="B541" s="224"/>
      <c r="C541" s="225"/>
      <c r="D541" s="226" t="s">
        <v>222</v>
      </c>
      <c r="E541" s="227" t="s">
        <v>19</v>
      </c>
      <c r="F541" s="228" t="s">
        <v>1510</v>
      </c>
      <c r="G541" s="225"/>
      <c r="H541" s="229">
        <v>25.375</v>
      </c>
      <c r="I541" s="230"/>
      <c r="J541" s="225"/>
      <c r="K541" s="225"/>
      <c r="L541" s="231"/>
      <c r="M541" s="232"/>
      <c r="N541" s="233"/>
      <c r="O541" s="233"/>
      <c r="P541" s="233"/>
      <c r="Q541" s="233"/>
      <c r="R541" s="233"/>
      <c r="S541" s="233"/>
      <c r="T541" s="23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5" t="s">
        <v>222</v>
      </c>
      <c r="AU541" s="235" t="s">
        <v>120</v>
      </c>
      <c r="AV541" s="13" t="s">
        <v>120</v>
      </c>
      <c r="AW541" s="13" t="s">
        <v>37</v>
      </c>
      <c r="AX541" s="13" t="s">
        <v>76</v>
      </c>
      <c r="AY541" s="235" t="s">
        <v>203</v>
      </c>
    </row>
    <row r="542" s="13" customFormat="1">
      <c r="A542" s="13"/>
      <c r="B542" s="224"/>
      <c r="C542" s="225"/>
      <c r="D542" s="226" t="s">
        <v>222</v>
      </c>
      <c r="E542" s="227" t="s">
        <v>19</v>
      </c>
      <c r="F542" s="228" t="s">
        <v>1511</v>
      </c>
      <c r="G542" s="225"/>
      <c r="H542" s="229">
        <v>24.5</v>
      </c>
      <c r="I542" s="230"/>
      <c r="J542" s="225"/>
      <c r="K542" s="225"/>
      <c r="L542" s="231"/>
      <c r="M542" s="232"/>
      <c r="N542" s="233"/>
      <c r="O542" s="233"/>
      <c r="P542" s="233"/>
      <c r="Q542" s="233"/>
      <c r="R542" s="233"/>
      <c r="S542" s="233"/>
      <c r="T542" s="23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5" t="s">
        <v>222</v>
      </c>
      <c r="AU542" s="235" t="s">
        <v>120</v>
      </c>
      <c r="AV542" s="13" t="s">
        <v>120</v>
      </c>
      <c r="AW542" s="13" t="s">
        <v>37</v>
      </c>
      <c r="AX542" s="13" t="s">
        <v>76</v>
      </c>
      <c r="AY542" s="235" t="s">
        <v>203</v>
      </c>
    </row>
    <row r="543" s="13" customFormat="1">
      <c r="A543" s="13"/>
      <c r="B543" s="224"/>
      <c r="C543" s="225"/>
      <c r="D543" s="226" t="s">
        <v>222</v>
      </c>
      <c r="E543" s="227" t="s">
        <v>19</v>
      </c>
      <c r="F543" s="228" t="s">
        <v>1512</v>
      </c>
      <c r="G543" s="225"/>
      <c r="H543" s="229">
        <v>46.695999999999998</v>
      </c>
      <c r="I543" s="230"/>
      <c r="J543" s="225"/>
      <c r="K543" s="225"/>
      <c r="L543" s="231"/>
      <c r="M543" s="232"/>
      <c r="N543" s="233"/>
      <c r="O543" s="233"/>
      <c r="P543" s="233"/>
      <c r="Q543" s="233"/>
      <c r="R543" s="233"/>
      <c r="S543" s="233"/>
      <c r="T543" s="23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5" t="s">
        <v>222</v>
      </c>
      <c r="AU543" s="235" t="s">
        <v>120</v>
      </c>
      <c r="AV543" s="13" t="s">
        <v>120</v>
      </c>
      <c r="AW543" s="13" t="s">
        <v>37</v>
      </c>
      <c r="AX543" s="13" t="s">
        <v>76</v>
      </c>
      <c r="AY543" s="235" t="s">
        <v>203</v>
      </c>
    </row>
    <row r="544" s="14" customFormat="1">
      <c r="A544" s="14"/>
      <c r="B544" s="236"/>
      <c r="C544" s="237"/>
      <c r="D544" s="226" t="s">
        <v>222</v>
      </c>
      <c r="E544" s="238" t="s">
        <v>19</v>
      </c>
      <c r="F544" s="239" t="s">
        <v>225</v>
      </c>
      <c r="G544" s="237"/>
      <c r="H544" s="240">
        <v>96.570999999999998</v>
      </c>
      <c r="I544" s="241"/>
      <c r="J544" s="237"/>
      <c r="K544" s="237"/>
      <c r="L544" s="242"/>
      <c r="M544" s="243"/>
      <c r="N544" s="244"/>
      <c r="O544" s="244"/>
      <c r="P544" s="244"/>
      <c r="Q544" s="244"/>
      <c r="R544" s="244"/>
      <c r="S544" s="244"/>
      <c r="T544" s="24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6" t="s">
        <v>222</v>
      </c>
      <c r="AU544" s="246" t="s">
        <v>120</v>
      </c>
      <c r="AV544" s="14" t="s">
        <v>209</v>
      </c>
      <c r="AW544" s="14" t="s">
        <v>37</v>
      </c>
      <c r="AX544" s="14" t="s">
        <v>84</v>
      </c>
      <c r="AY544" s="246" t="s">
        <v>203</v>
      </c>
    </row>
    <row r="545" s="2" customFormat="1" ht="55.5" customHeight="1">
      <c r="A545" s="39"/>
      <c r="B545" s="40"/>
      <c r="C545" s="206" t="s">
        <v>1513</v>
      </c>
      <c r="D545" s="206" t="s">
        <v>205</v>
      </c>
      <c r="E545" s="207" t="s">
        <v>1514</v>
      </c>
      <c r="F545" s="208" t="s">
        <v>1515</v>
      </c>
      <c r="G545" s="209" t="s">
        <v>118</v>
      </c>
      <c r="H545" s="210">
        <v>16.609999999999999</v>
      </c>
      <c r="I545" s="211"/>
      <c r="J545" s="212">
        <f>ROUND(I545*H545,2)</f>
        <v>0</v>
      </c>
      <c r="K545" s="208" t="s">
        <v>208</v>
      </c>
      <c r="L545" s="45"/>
      <c r="M545" s="213" t="s">
        <v>19</v>
      </c>
      <c r="N545" s="214" t="s">
        <v>48</v>
      </c>
      <c r="O545" s="85"/>
      <c r="P545" s="215">
        <f>O545*H545</f>
        <v>0</v>
      </c>
      <c r="Q545" s="215">
        <v>0.030089999999999999</v>
      </c>
      <c r="R545" s="215">
        <f>Q545*H545</f>
        <v>0.49979489999999999</v>
      </c>
      <c r="S545" s="215">
        <v>0</v>
      </c>
      <c r="T545" s="216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17" t="s">
        <v>294</v>
      </c>
      <c r="AT545" s="217" t="s">
        <v>205</v>
      </c>
      <c r="AU545" s="217" t="s">
        <v>120</v>
      </c>
      <c r="AY545" s="18" t="s">
        <v>203</v>
      </c>
      <c r="BE545" s="218">
        <f>IF(N545="základní",J545,0)</f>
        <v>0</v>
      </c>
      <c r="BF545" s="218">
        <f>IF(N545="snížená",J545,0)</f>
        <v>0</v>
      </c>
      <c r="BG545" s="218">
        <f>IF(N545="zákl. přenesená",J545,0)</f>
        <v>0</v>
      </c>
      <c r="BH545" s="218">
        <f>IF(N545="sníž. přenesená",J545,0)</f>
        <v>0</v>
      </c>
      <c r="BI545" s="218">
        <f>IF(N545="nulová",J545,0)</f>
        <v>0</v>
      </c>
      <c r="BJ545" s="18" t="s">
        <v>120</v>
      </c>
      <c r="BK545" s="218">
        <f>ROUND(I545*H545,2)</f>
        <v>0</v>
      </c>
      <c r="BL545" s="18" t="s">
        <v>294</v>
      </c>
      <c r="BM545" s="217" t="s">
        <v>1516</v>
      </c>
    </row>
    <row r="546" s="2" customFormat="1">
      <c r="A546" s="39"/>
      <c r="B546" s="40"/>
      <c r="C546" s="41"/>
      <c r="D546" s="219" t="s">
        <v>211</v>
      </c>
      <c r="E546" s="41"/>
      <c r="F546" s="220" t="s">
        <v>1517</v>
      </c>
      <c r="G546" s="41"/>
      <c r="H546" s="41"/>
      <c r="I546" s="221"/>
      <c r="J546" s="41"/>
      <c r="K546" s="41"/>
      <c r="L546" s="45"/>
      <c r="M546" s="222"/>
      <c r="N546" s="223"/>
      <c r="O546" s="85"/>
      <c r="P546" s="85"/>
      <c r="Q546" s="85"/>
      <c r="R546" s="85"/>
      <c r="S546" s="85"/>
      <c r="T546" s="86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211</v>
      </c>
      <c r="AU546" s="18" t="s">
        <v>120</v>
      </c>
    </row>
    <row r="547" s="13" customFormat="1">
      <c r="A547" s="13"/>
      <c r="B547" s="224"/>
      <c r="C547" s="225"/>
      <c r="D547" s="226" t="s">
        <v>222</v>
      </c>
      <c r="E547" s="227" t="s">
        <v>19</v>
      </c>
      <c r="F547" s="228" t="s">
        <v>1518</v>
      </c>
      <c r="G547" s="225"/>
      <c r="H547" s="229">
        <v>6.2350000000000003</v>
      </c>
      <c r="I547" s="230"/>
      <c r="J547" s="225"/>
      <c r="K547" s="225"/>
      <c r="L547" s="231"/>
      <c r="M547" s="232"/>
      <c r="N547" s="233"/>
      <c r="O547" s="233"/>
      <c r="P547" s="233"/>
      <c r="Q547" s="233"/>
      <c r="R547" s="233"/>
      <c r="S547" s="233"/>
      <c r="T547" s="23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5" t="s">
        <v>222</v>
      </c>
      <c r="AU547" s="235" t="s">
        <v>120</v>
      </c>
      <c r="AV547" s="13" t="s">
        <v>120</v>
      </c>
      <c r="AW547" s="13" t="s">
        <v>37</v>
      </c>
      <c r="AX547" s="13" t="s">
        <v>76</v>
      </c>
      <c r="AY547" s="235" t="s">
        <v>203</v>
      </c>
    </row>
    <row r="548" s="13" customFormat="1">
      <c r="A548" s="13"/>
      <c r="B548" s="224"/>
      <c r="C548" s="225"/>
      <c r="D548" s="226" t="s">
        <v>222</v>
      </c>
      <c r="E548" s="227" t="s">
        <v>19</v>
      </c>
      <c r="F548" s="228" t="s">
        <v>1519</v>
      </c>
      <c r="G548" s="225"/>
      <c r="H548" s="229">
        <v>6.0199999999999996</v>
      </c>
      <c r="I548" s="230"/>
      <c r="J548" s="225"/>
      <c r="K548" s="225"/>
      <c r="L548" s="231"/>
      <c r="M548" s="232"/>
      <c r="N548" s="233"/>
      <c r="O548" s="233"/>
      <c r="P548" s="233"/>
      <c r="Q548" s="233"/>
      <c r="R548" s="233"/>
      <c r="S548" s="233"/>
      <c r="T548" s="23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5" t="s">
        <v>222</v>
      </c>
      <c r="AU548" s="235" t="s">
        <v>120</v>
      </c>
      <c r="AV548" s="13" t="s">
        <v>120</v>
      </c>
      <c r="AW548" s="13" t="s">
        <v>37</v>
      </c>
      <c r="AX548" s="13" t="s">
        <v>76</v>
      </c>
      <c r="AY548" s="235" t="s">
        <v>203</v>
      </c>
    </row>
    <row r="549" s="13" customFormat="1">
      <c r="A549" s="13"/>
      <c r="B549" s="224"/>
      <c r="C549" s="225"/>
      <c r="D549" s="226" t="s">
        <v>222</v>
      </c>
      <c r="E549" s="227" t="s">
        <v>19</v>
      </c>
      <c r="F549" s="228" t="s">
        <v>1520</v>
      </c>
      <c r="G549" s="225"/>
      <c r="H549" s="229">
        <v>4.3550000000000004</v>
      </c>
      <c r="I549" s="230"/>
      <c r="J549" s="225"/>
      <c r="K549" s="225"/>
      <c r="L549" s="231"/>
      <c r="M549" s="232"/>
      <c r="N549" s="233"/>
      <c r="O549" s="233"/>
      <c r="P549" s="233"/>
      <c r="Q549" s="233"/>
      <c r="R549" s="233"/>
      <c r="S549" s="233"/>
      <c r="T549" s="23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5" t="s">
        <v>222</v>
      </c>
      <c r="AU549" s="235" t="s">
        <v>120</v>
      </c>
      <c r="AV549" s="13" t="s">
        <v>120</v>
      </c>
      <c r="AW549" s="13" t="s">
        <v>37</v>
      </c>
      <c r="AX549" s="13" t="s">
        <v>76</v>
      </c>
      <c r="AY549" s="235" t="s">
        <v>203</v>
      </c>
    </row>
    <row r="550" s="14" customFormat="1">
      <c r="A550" s="14"/>
      <c r="B550" s="236"/>
      <c r="C550" s="237"/>
      <c r="D550" s="226" t="s">
        <v>222</v>
      </c>
      <c r="E550" s="238" t="s">
        <v>19</v>
      </c>
      <c r="F550" s="239" t="s">
        <v>225</v>
      </c>
      <c r="G550" s="237"/>
      <c r="H550" s="240">
        <v>16.609999999999999</v>
      </c>
      <c r="I550" s="241"/>
      <c r="J550" s="237"/>
      <c r="K550" s="237"/>
      <c r="L550" s="242"/>
      <c r="M550" s="243"/>
      <c r="N550" s="244"/>
      <c r="O550" s="244"/>
      <c r="P550" s="244"/>
      <c r="Q550" s="244"/>
      <c r="R550" s="244"/>
      <c r="S550" s="244"/>
      <c r="T550" s="24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6" t="s">
        <v>222</v>
      </c>
      <c r="AU550" s="246" t="s">
        <v>120</v>
      </c>
      <c r="AV550" s="14" t="s">
        <v>209</v>
      </c>
      <c r="AW550" s="14" t="s">
        <v>37</v>
      </c>
      <c r="AX550" s="14" t="s">
        <v>84</v>
      </c>
      <c r="AY550" s="246" t="s">
        <v>203</v>
      </c>
    </row>
    <row r="551" s="2" customFormat="1" ht="62.7" customHeight="1">
      <c r="A551" s="39"/>
      <c r="B551" s="40"/>
      <c r="C551" s="206" t="s">
        <v>1521</v>
      </c>
      <c r="D551" s="206" t="s">
        <v>205</v>
      </c>
      <c r="E551" s="207" t="s">
        <v>1522</v>
      </c>
      <c r="F551" s="208" t="s">
        <v>1523</v>
      </c>
      <c r="G551" s="209" t="s">
        <v>118</v>
      </c>
      <c r="H551" s="210">
        <v>24.396000000000001</v>
      </c>
      <c r="I551" s="211"/>
      <c r="J551" s="212">
        <f>ROUND(I551*H551,2)</f>
        <v>0</v>
      </c>
      <c r="K551" s="208" t="s">
        <v>208</v>
      </c>
      <c r="L551" s="45"/>
      <c r="M551" s="213" t="s">
        <v>19</v>
      </c>
      <c r="N551" s="214" t="s">
        <v>48</v>
      </c>
      <c r="O551" s="85"/>
      <c r="P551" s="215">
        <f>O551*H551</f>
        <v>0</v>
      </c>
      <c r="Q551" s="215">
        <v>0.059839999999999997</v>
      </c>
      <c r="R551" s="215">
        <f>Q551*H551</f>
        <v>1.4598566399999999</v>
      </c>
      <c r="S551" s="215">
        <v>0</v>
      </c>
      <c r="T551" s="216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17" t="s">
        <v>294</v>
      </c>
      <c r="AT551" s="217" t="s">
        <v>205</v>
      </c>
      <c r="AU551" s="217" t="s">
        <v>120</v>
      </c>
      <c r="AY551" s="18" t="s">
        <v>203</v>
      </c>
      <c r="BE551" s="218">
        <f>IF(N551="základní",J551,0)</f>
        <v>0</v>
      </c>
      <c r="BF551" s="218">
        <f>IF(N551="snížená",J551,0)</f>
        <v>0</v>
      </c>
      <c r="BG551" s="218">
        <f>IF(N551="zákl. přenesená",J551,0)</f>
        <v>0</v>
      </c>
      <c r="BH551" s="218">
        <f>IF(N551="sníž. přenesená",J551,0)</f>
        <v>0</v>
      </c>
      <c r="BI551" s="218">
        <f>IF(N551="nulová",J551,0)</f>
        <v>0</v>
      </c>
      <c r="BJ551" s="18" t="s">
        <v>120</v>
      </c>
      <c r="BK551" s="218">
        <f>ROUND(I551*H551,2)</f>
        <v>0</v>
      </c>
      <c r="BL551" s="18" t="s">
        <v>294</v>
      </c>
      <c r="BM551" s="217" t="s">
        <v>1524</v>
      </c>
    </row>
    <row r="552" s="2" customFormat="1">
      <c r="A552" s="39"/>
      <c r="B552" s="40"/>
      <c r="C552" s="41"/>
      <c r="D552" s="219" t="s">
        <v>211</v>
      </c>
      <c r="E552" s="41"/>
      <c r="F552" s="220" t="s">
        <v>1525</v>
      </c>
      <c r="G552" s="41"/>
      <c r="H552" s="41"/>
      <c r="I552" s="221"/>
      <c r="J552" s="41"/>
      <c r="K552" s="41"/>
      <c r="L552" s="45"/>
      <c r="M552" s="222"/>
      <c r="N552" s="223"/>
      <c r="O552" s="85"/>
      <c r="P552" s="85"/>
      <c r="Q552" s="85"/>
      <c r="R552" s="85"/>
      <c r="S552" s="85"/>
      <c r="T552" s="86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211</v>
      </c>
      <c r="AU552" s="18" t="s">
        <v>120</v>
      </c>
    </row>
    <row r="553" s="13" customFormat="1">
      <c r="A553" s="13"/>
      <c r="B553" s="224"/>
      <c r="C553" s="225"/>
      <c r="D553" s="226" t="s">
        <v>222</v>
      </c>
      <c r="E553" s="227" t="s">
        <v>19</v>
      </c>
      <c r="F553" s="228" t="s">
        <v>1526</v>
      </c>
      <c r="G553" s="225"/>
      <c r="H553" s="229">
        <v>12.412000000000001</v>
      </c>
      <c r="I553" s="230"/>
      <c r="J553" s="225"/>
      <c r="K553" s="225"/>
      <c r="L553" s="231"/>
      <c r="M553" s="232"/>
      <c r="N553" s="233"/>
      <c r="O553" s="233"/>
      <c r="P553" s="233"/>
      <c r="Q553" s="233"/>
      <c r="R553" s="233"/>
      <c r="S553" s="233"/>
      <c r="T553" s="23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5" t="s">
        <v>222</v>
      </c>
      <c r="AU553" s="235" t="s">
        <v>120</v>
      </c>
      <c r="AV553" s="13" t="s">
        <v>120</v>
      </c>
      <c r="AW553" s="13" t="s">
        <v>37</v>
      </c>
      <c r="AX553" s="13" t="s">
        <v>76</v>
      </c>
      <c r="AY553" s="235" t="s">
        <v>203</v>
      </c>
    </row>
    <row r="554" s="13" customFormat="1">
      <c r="A554" s="13"/>
      <c r="B554" s="224"/>
      <c r="C554" s="225"/>
      <c r="D554" s="226" t="s">
        <v>222</v>
      </c>
      <c r="E554" s="227" t="s">
        <v>19</v>
      </c>
      <c r="F554" s="228" t="s">
        <v>1527</v>
      </c>
      <c r="G554" s="225"/>
      <c r="H554" s="229">
        <v>11.984</v>
      </c>
      <c r="I554" s="230"/>
      <c r="J554" s="225"/>
      <c r="K554" s="225"/>
      <c r="L554" s="231"/>
      <c r="M554" s="232"/>
      <c r="N554" s="233"/>
      <c r="O554" s="233"/>
      <c r="P554" s="233"/>
      <c r="Q554" s="233"/>
      <c r="R554" s="233"/>
      <c r="S554" s="233"/>
      <c r="T554" s="23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5" t="s">
        <v>222</v>
      </c>
      <c r="AU554" s="235" t="s">
        <v>120</v>
      </c>
      <c r="AV554" s="13" t="s">
        <v>120</v>
      </c>
      <c r="AW554" s="13" t="s">
        <v>37</v>
      </c>
      <c r="AX554" s="13" t="s">
        <v>76</v>
      </c>
      <c r="AY554" s="235" t="s">
        <v>203</v>
      </c>
    </row>
    <row r="555" s="14" customFormat="1">
      <c r="A555" s="14"/>
      <c r="B555" s="236"/>
      <c r="C555" s="237"/>
      <c r="D555" s="226" t="s">
        <v>222</v>
      </c>
      <c r="E555" s="238" t="s">
        <v>19</v>
      </c>
      <c r="F555" s="239" t="s">
        <v>225</v>
      </c>
      <c r="G555" s="237"/>
      <c r="H555" s="240">
        <v>24.396000000000001</v>
      </c>
      <c r="I555" s="241"/>
      <c r="J555" s="237"/>
      <c r="K555" s="237"/>
      <c r="L555" s="242"/>
      <c r="M555" s="243"/>
      <c r="N555" s="244"/>
      <c r="O555" s="244"/>
      <c r="P555" s="244"/>
      <c r="Q555" s="244"/>
      <c r="R555" s="244"/>
      <c r="S555" s="244"/>
      <c r="T555" s="245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6" t="s">
        <v>222</v>
      </c>
      <c r="AU555" s="246" t="s">
        <v>120</v>
      </c>
      <c r="AV555" s="14" t="s">
        <v>209</v>
      </c>
      <c r="AW555" s="14" t="s">
        <v>37</v>
      </c>
      <c r="AX555" s="14" t="s">
        <v>84</v>
      </c>
      <c r="AY555" s="246" t="s">
        <v>203</v>
      </c>
    </row>
    <row r="556" s="2" customFormat="1" ht="55.5" customHeight="1">
      <c r="A556" s="39"/>
      <c r="B556" s="40"/>
      <c r="C556" s="206" t="s">
        <v>1528</v>
      </c>
      <c r="D556" s="206" t="s">
        <v>205</v>
      </c>
      <c r="E556" s="207" t="s">
        <v>1529</v>
      </c>
      <c r="F556" s="208" t="s">
        <v>1530</v>
      </c>
      <c r="G556" s="209" t="s">
        <v>118</v>
      </c>
      <c r="H556" s="210">
        <v>314.70699999999999</v>
      </c>
      <c r="I556" s="211"/>
      <c r="J556" s="212">
        <f>ROUND(I556*H556,2)</f>
        <v>0</v>
      </c>
      <c r="K556" s="208" t="s">
        <v>208</v>
      </c>
      <c r="L556" s="45"/>
      <c r="M556" s="213" t="s">
        <v>19</v>
      </c>
      <c r="N556" s="214" t="s">
        <v>48</v>
      </c>
      <c r="O556" s="85"/>
      <c r="P556" s="215">
        <f>O556*H556</f>
        <v>0</v>
      </c>
      <c r="Q556" s="215">
        <v>0.013860000000000001</v>
      </c>
      <c r="R556" s="215">
        <f>Q556*H556</f>
        <v>4.3618390200000006</v>
      </c>
      <c r="S556" s="215">
        <v>0</v>
      </c>
      <c r="T556" s="216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17" t="s">
        <v>294</v>
      </c>
      <c r="AT556" s="217" t="s">
        <v>205</v>
      </c>
      <c r="AU556" s="217" t="s">
        <v>120</v>
      </c>
      <c r="AY556" s="18" t="s">
        <v>203</v>
      </c>
      <c r="BE556" s="218">
        <f>IF(N556="základní",J556,0)</f>
        <v>0</v>
      </c>
      <c r="BF556" s="218">
        <f>IF(N556="snížená",J556,0)</f>
        <v>0</v>
      </c>
      <c r="BG556" s="218">
        <f>IF(N556="zákl. přenesená",J556,0)</f>
        <v>0</v>
      </c>
      <c r="BH556" s="218">
        <f>IF(N556="sníž. přenesená",J556,0)</f>
        <v>0</v>
      </c>
      <c r="BI556" s="218">
        <f>IF(N556="nulová",J556,0)</f>
        <v>0</v>
      </c>
      <c r="BJ556" s="18" t="s">
        <v>120</v>
      </c>
      <c r="BK556" s="218">
        <f>ROUND(I556*H556,2)</f>
        <v>0</v>
      </c>
      <c r="BL556" s="18" t="s">
        <v>294</v>
      </c>
      <c r="BM556" s="217" t="s">
        <v>1531</v>
      </c>
    </row>
    <row r="557" s="2" customFormat="1">
      <c r="A557" s="39"/>
      <c r="B557" s="40"/>
      <c r="C557" s="41"/>
      <c r="D557" s="219" t="s">
        <v>211</v>
      </c>
      <c r="E557" s="41"/>
      <c r="F557" s="220" t="s">
        <v>1532</v>
      </c>
      <c r="G557" s="41"/>
      <c r="H557" s="41"/>
      <c r="I557" s="221"/>
      <c r="J557" s="41"/>
      <c r="K557" s="41"/>
      <c r="L557" s="45"/>
      <c r="M557" s="222"/>
      <c r="N557" s="223"/>
      <c r="O557" s="85"/>
      <c r="P557" s="85"/>
      <c r="Q557" s="85"/>
      <c r="R557" s="85"/>
      <c r="S557" s="85"/>
      <c r="T557" s="86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211</v>
      </c>
      <c r="AU557" s="18" t="s">
        <v>120</v>
      </c>
    </row>
    <row r="558" s="13" customFormat="1">
      <c r="A558" s="13"/>
      <c r="B558" s="224"/>
      <c r="C558" s="225"/>
      <c r="D558" s="226" t="s">
        <v>222</v>
      </c>
      <c r="E558" s="227" t="s">
        <v>19</v>
      </c>
      <c r="F558" s="228" t="s">
        <v>1533</v>
      </c>
      <c r="G558" s="225"/>
      <c r="H558" s="229">
        <v>69.519999999999996</v>
      </c>
      <c r="I558" s="230"/>
      <c r="J558" s="225"/>
      <c r="K558" s="225"/>
      <c r="L558" s="231"/>
      <c r="M558" s="232"/>
      <c r="N558" s="233"/>
      <c r="O558" s="233"/>
      <c r="P558" s="233"/>
      <c r="Q558" s="233"/>
      <c r="R558" s="233"/>
      <c r="S558" s="233"/>
      <c r="T558" s="23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5" t="s">
        <v>222</v>
      </c>
      <c r="AU558" s="235" t="s">
        <v>120</v>
      </c>
      <c r="AV558" s="13" t="s">
        <v>120</v>
      </c>
      <c r="AW558" s="13" t="s">
        <v>37</v>
      </c>
      <c r="AX558" s="13" t="s">
        <v>76</v>
      </c>
      <c r="AY558" s="235" t="s">
        <v>203</v>
      </c>
    </row>
    <row r="559" s="13" customFormat="1">
      <c r="A559" s="13"/>
      <c r="B559" s="224"/>
      <c r="C559" s="225"/>
      <c r="D559" s="226" t="s">
        <v>222</v>
      </c>
      <c r="E559" s="227" t="s">
        <v>19</v>
      </c>
      <c r="F559" s="228" t="s">
        <v>1534</v>
      </c>
      <c r="G559" s="225"/>
      <c r="H559" s="229">
        <v>131.59</v>
      </c>
      <c r="I559" s="230"/>
      <c r="J559" s="225"/>
      <c r="K559" s="225"/>
      <c r="L559" s="231"/>
      <c r="M559" s="232"/>
      <c r="N559" s="233"/>
      <c r="O559" s="233"/>
      <c r="P559" s="233"/>
      <c r="Q559" s="233"/>
      <c r="R559" s="233"/>
      <c r="S559" s="233"/>
      <c r="T559" s="23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5" t="s">
        <v>222</v>
      </c>
      <c r="AU559" s="235" t="s">
        <v>120</v>
      </c>
      <c r="AV559" s="13" t="s">
        <v>120</v>
      </c>
      <c r="AW559" s="13" t="s">
        <v>37</v>
      </c>
      <c r="AX559" s="13" t="s">
        <v>76</v>
      </c>
      <c r="AY559" s="235" t="s">
        <v>203</v>
      </c>
    </row>
    <row r="560" s="13" customFormat="1">
      <c r="A560" s="13"/>
      <c r="B560" s="224"/>
      <c r="C560" s="225"/>
      <c r="D560" s="226" t="s">
        <v>222</v>
      </c>
      <c r="E560" s="227" t="s">
        <v>19</v>
      </c>
      <c r="F560" s="228" t="s">
        <v>1535</v>
      </c>
      <c r="G560" s="225"/>
      <c r="H560" s="229">
        <v>5.2999999999999998</v>
      </c>
      <c r="I560" s="230"/>
      <c r="J560" s="225"/>
      <c r="K560" s="225"/>
      <c r="L560" s="231"/>
      <c r="M560" s="232"/>
      <c r="N560" s="233"/>
      <c r="O560" s="233"/>
      <c r="P560" s="233"/>
      <c r="Q560" s="233"/>
      <c r="R560" s="233"/>
      <c r="S560" s="233"/>
      <c r="T560" s="23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5" t="s">
        <v>222</v>
      </c>
      <c r="AU560" s="235" t="s">
        <v>120</v>
      </c>
      <c r="AV560" s="13" t="s">
        <v>120</v>
      </c>
      <c r="AW560" s="13" t="s">
        <v>37</v>
      </c>
      <c r="AX560" s="13" t="s">
        <v>76</v>
      </c>
      <c r="AY560" s="235" t="s">
        <v>203</v>
      </c>
    </row>
    <row r="561" s="13" customFormat="1">
      <c r="A561" s="13"/>
      <c r="B561" s="224"/>
      <c r="C561" s="225"/>
      <c r="D561" s="226" t="s">
        <v>222</v>
      </c>
      <c r="E561" s="227" t="s">
        <v>19</v>
      </c>
      <c r="F561" s="228" t="s">
        <v>1536</v>
      </c>
      <c r="G561" s="225"/>
      <c r="H561" s="229">
        <v>108.297</v>
      </c>
      <c r="I561" s="230"/>
      <c r="J561" s="225"/>
      <c r="K561" s="225"/>
      <c r="L561" s="231"/>
      <c r="M561" s="232"/>
      <c r="N561" s="233"/>
      <c r="O561" s="233"/>
      <c r="P561" s="233"/>
      <c r="Q561" s="233"/>
      <c r="R561" s="233"/>
      <c r="S561" s="233"/>
      <c r="T561" s="23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5" t="s">
        <v>222</v>
      </c>
      <c r="AU561" s="235" t="s">
        <v>120</v>
      </c>
      <c r="AV561" s="13" t="s">
        <v>120</v>
      </c>
      <c r="AW561" s="13" t="s">
        <v>37</v>
      </c>
      <c r="AX561" s="13" t="s">
        <v>76</v>
      </c>
      <c r="AY561" s="235" t="s">
        <v>203</v>
      </c>
    </row>
    <row r="562" s="14" customFormat="1">
      <c r="A562" s="14"/>
      <c r="B562" s="236"/>
      <c r="C562" s="237"/>
      <c r="D562" s="226" t="s">
        <v>222</v>
      </c>
      <c r="E562" s="238" t="s">
        <v>19</v>
      </c>
      <c r="F562" s="239" t="s">
        <v>225</v>
      </c>
      <c r="G562" s="237"/>
      <c r="H562" s="240">
        <v>314.70699999999999</v>
      </c>
      <c r="I562" s="241"/>
      <c r="J562" s="237"/>
      <c r="K562" s="237"/>
      <c r="L562" s="242"/>
      <c r="M562" s="243"/>
      <c r="N562" s="244"/>
      <c r="O562" s="244"/>
      <c r="P562" s="244"/>
      <c r="Q562" s="244"/>
      <c r="R562" s="244"/>
      <c r="S562" s="244"/>
      <c r="T562" s="245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6" t="s">
        <v>222</v>
      </c>
      <c r="AU562" s="246" t="s">
        <v>120</v>
      </c>
      <c r="AV562" s="14" t="s">
        <v>209</v>
      </c>
      <c r="AW562" s="14" t="s">
        <v>37</v>
      </c>
      <c r="AX562" s="14" t="s">
        <v>84</v>
      </c>
      <c r="AY562" s="246" t="s">
        <v>203</v>
      </c>
    </row>
    <row r="563" s="2" customFormat="1" ht="44.25" customHeight="1">
      <c r="A563" s="39"/>
      <c r="B563" s="40"/>
      <c r="C563" s="206" t="s">
        <v>1537</v>
      </c>
      <c r="D563" s="206" t="s">
        <v>205</v>
      </c>
      <c r="E563" s="207" t="s">
        <v>1538</v>
      </c>
      <c r="F563" s="208" t="s">
        <v>1539</v>
      </c>
      <c r="G563" s="209" t="s">
        <v>555</v>
      </c>
      <c r="H563" s="210">
        <v>3.8199999999999998</v>
      </c>
      <c r="I563" s="211"/>
      <c r="J563" s="212">
        <f>ROUND(I563*H563,2)</f>
        <v>0</v>
      </c>
      <c r="K563" s="208" t="s">
        <v>208</v>
      </c>
      <c r="L563" s="45"/>
      <c r="M563" s="213" t="s">
        <v>19</v>
      </c>
      <c r="N563" s="214" t="s">
        <v>48</v>
      </c>
      <c r="O563" s="85"/>
      <c r="P563" s="215">
        <f>O563*H563</f>
        <v>0</v>
      </c>
      <c r="Q563" s="215">
        <v>0.01306</v>
      </c>
      <c r="R563" s="215">
        <f>Q563*H563</f>
        <v>0.049889200000000002</v>
      </c>
      <c r="S563" s="215">
        <v>0</v>
      </c>
      <c r="T563" s="216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17" t="s">
        <v>294</v>
      </c>
      <c r="AT563" s="217" t="s">
        <v>205</v>
      </c>
      <c r="AU563" s="217" t="s">
        <v>120</v>
      </c>
      <c r="AY563" s="18" t="s">
        <v>203</v>
      </c>
      <c r="BE563" s="218">
        <f>IF(N563="základní",J563,0)</f>
        <v>0</v>
      </c>
      <c r="BF563" s="218">
        <f>IF(N563="snížená",J563,0)</f>
        <v>0</v>
      </c>
      <c r="BG563" s="218">
        <f>IF(N563="zákl. přenesená",J563,0)</f>
        <v>0</v>
      </c>
      <c r="BH563" s="218">
        <f>IF(N563="sníž. přenesená",J563,0)</f>
        <v>0</v>
      </c>
      <c r="BI563" s="218">
        <f>IF(N563="nulová",J563,0)</f>
        <v>0</v>
      </c>
      <c r="BJ563" s="18" t="s">
        <v>120</v>
      </c>
      <c r="BK563" s="218">
        <f>ROUND(I563*H563,2)</f>
        <v>0</v>
      </c>
      <c r="BL563" s="18" t="s">
        <v>294</v>
      </c>
      <c r="BM563" s="217" t="s">
        <v>1540</v>
      </c>
    </row>
    <row r="564" s="2" customFormat="1">
      <c r="A564" s="39"/>
      <c r="B564" s="40"/>
      <c r="C564" s="41"/>
      <c r="D564" s="219" t="s">
        <v>211</v>
      </c>
      <c r="E564" s="41"/>
      <c r="F564" s="220" t="s">
        <v>1541</v>
      </c>
      <c r="G564" s="41"/>
      <c r="H564" s="41"/>
      <c r="I564" s="221"/>
      <c r="J564" s="41"/>
      <c r="K564" s="41"/>
      <c r="L564" s="45"/>
      <c r="M564" s="222"/>
      <c r="N564" s="223"/>
      <c r="O564" s="85"/>
      <c r="P564" s="85"/>
      <c r="Q564" s="85"/>
      <c r="R564" s="85"/>
      <c r="S564" s="85"/>
      <c r="T564" s="86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211</v>
      </c>
      <c r="AU564" s="18" t="s">
        <v>120</v>
      </c>
    </row>
    <row r="565" s="13" customFormat="1">
      <c r="A565" s="13"/>
      <c r="B565" s="224"/>
      <c r="C565" s="225"/>
      <c r="D565" s="226" t="s">
        <v>222</v>
      </c>
      <c r="E565" s="227" t="s">
        <v>19</v>
      </c>
      <c r="F565" s="228" t="s">
        <v>1542</v>
      </c>
      <c r="G565" s="225"/>
      <c r="H565" s="229">
        <v>1.4750000000000001</v>
      </c>
      <c r="I565" s="230"/>
      <c r="J565" s="225"/>
      <c r="K565" s="225"/>
      <c r="L565" s="231"/>
      <c r="M565" s="232"/>
      <c r="N565" s="233"/>
      <c r="O565" s="233"/>
      <c r="P565" s="233"/>
      <c r="Q565" s="233"/>
      <c r="R565" s="233"/>
      <c r="S565" s="233"/>
      <c r="T565" s="23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5" t="s">
        <v>222</v>
      </c>
      <c r="AU565" s="235" t="s">
        <v>120</v>
      </c>
      <c r="AV565" s="13" t="s">
        <v>120</v>
      </c>
      <c r="AW565" s="13" t="s">
        <v>37</v>
      </c>
      <c r="AX565" s="13" t="s">
        <v>76</v>
      </c>
      <c r="AY565" s="235" t="s">
        <v>203</v>
      </c>
    </row>
    <row r="566" s="13" customFormat="1">
      <c r="A566" s="13"/>
      <c r="B566" s="224"/>
      <c r="C566" s="225"/>
      <c r="D566" s="226" t="s">
        <v>222</v>
      </c>
      <c r="E566" s="227" t="s">
        <v>19</v>
      </c>
      <c r="F566" s="228" t="s">
        <v>1543</v>
      </c>
      <c r="G566" s="225"/>
      <c r="H566" s="229">
        <v>1.4750000000000001</v>
      </c>
      <c r="I566" s="230"/>
      <c r="J566" s="225"/>
      <c r="K566" s="225"/>
      <c r="L566" s="231"/>
      <c r="M566" s="232"/>
      <c r="N566" s="233"/>
      <c r="O566" s="233"/>
      <c r="P566" s="233"/>
      <c r="Q566" s="233"/>
      <c r="R566" s="233"/>
      <c r="S566" s="233"/>
      <c r="T566" s="23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5" t="s">
        <v>222</v>
      </c>
      <c r="AU566" s="235" t="s">
        <v>120</v>
      </c>
      <c r="AV566" s="13" t="s">
        <v>120</v>
      </c>
      <c r="AW566" s="13" t="s">
        <v>37</v>
      </c>
      <c r="AX566" s="13" t="s">
        <v>76</v>
      </c>
      <c r="AY566" s="235" t="s">
        <v>203</v>
      </c>
    </row>
    <row r="567" s="13" customFormat="1">
      <c r="A567" s="13"/>
      <c r="B567" s="224"/>
      <c r="C567" s="225"/>
      <c r="D567" s="226" t="s">
        <v>222</v>
      </c>
      <c r="E567" s="227" t="s">
        <v>19</v>
      </c>
      <c r="F567" s="228" t="s">
        <v>1544</v>
      </c>
      <c r="G567" s="225"/>
      <c r="H567" s="229">
        <v>0.87</v>
      </c>
      <c r="I567" s="230"/>
      <c r="J567" s="225"/>
      <c r="K567" s="225"/>
      <c r="L567" s="231"/>
      <c r="M567" s="232"/>
      <c r="N567" s="233"/>
      <c r="O567" s="233"/>
      <c r="P567" s="233"/>
      <c r="Q567" s="233"/>
      <c r="R567" s="233"/>
      <c r="S567" s="233"/>
      <c r="T567" s="23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5" t="s">
        <v>222</v>
      </c>
      <c r="AU567" s="235" t="s">
        <v>120</v>
      </c>
      <c r="AV567" s="13" t="s">
        <v>120</v>
      </c>
      <c r="AW567" s="13" t="s">
        <v>37</v>
      </c>
      <c r="AX567" s="13" t="s">
        <v>76</v>
      </c>
      <c r="AY567" s="235" t="s">
        <v>203</v>
      </c>
    </row>
    <row r="568" s="14" customFormat="1">
      <c r="A568" s="14"/>
      <c r="B568" s="236"/>
      <c r="C568" s="237"/>
      <c r="D568" s="226" t="s">
        <v>222</v>
      </c>
      <c r="E568" s="238" t="s">
        <v>19</v>
      </c>
      <c r="F568" s="239" t="s">
        <v>225</v>
      </c>
      <c r="G568" s="237"/>
      <c r="H568" s="240">
        <v>3.8199999999999998</v>
      </c>
      <c r="I568" s="241"/>
      <c r="J568" s="237"/>
      <c r="K568" s="237"/>
      <c r="L568" s="242"/>
      <c r="M568" s="243"/>
      <c r="N568" s="244"/>
      <c r="O568" s="244"/>
      <c r="P568" s="244"/>
      <c r="Q568" s="244"/>
      <c r="R568" s="244"/>
      <c r="S568" s="244"/>
      <c r="T568" s="24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6" t="s">
        <v>222</v>
      </c>
      <c r="AU568" s="246" t="s">
        <v>120</v>
      </c>
      <c r="AV568" s="14" t="s">
        <v>209</v>
      </c>
      <c r="AW568" s="14" t="s">
        <v>37</v>
      </c>
      <c r="AX568" s="14" t="s">
        <v>84</v>
      </c>
      <c r="AY568" s="246" t="s">
        <v>203</v>
      </c>
    </row>
    <row r="569" s="2" customFormat="1" ht="24.15" customHeight="1">
      <c r="A569" s="39"/>
      <c r="B569" s="40"/>
      <c r="C569" s="206" t="s">
        <v>1545</v>
      </c>
      <c r="D569" s="206" t="s">
        <v>205</v>
      </c>
      <c r="E569" s="207" t="s">
        <v>1546</v>
      </c>
      <c r="F569" s="208" t="s">
        <v>1547</v>
      </c>
      <c r="G569" s="209" t="s">
        <v>118</v>
      </c>
      <c r="H569" s="210">
        <v>9.0139999999999993</v>
      </c>
      <c r="I569" s="211"/>
      <c r="J569" s="212">
        <f>ROUND(I569*H569,2)</f>
        <v>0</v>
      </c>
      <c r="K569" s="208" t="s">
        <v>208</v>
      </c>
      <c r="L569" s="45"/>
      <c r="M569" s="213" t="s">
        <v>19</v>
      </c>
      <c r="N569" s="214" t="s">
        <v>48</v>
      </c>
      <c r="O569" s="85"/>
      <c r="P569" s="215">
        <f>O569*H569</f>
        <v>0</v>
      </c>
      <c r="Q569" s="215">
        <v>0.00072999999999999996</v>
      </c>
      <c r="R569" s="215">
        <f>Q569*H569</f>
        <v>0.0065802199999999995</v>
      </c>
      <c r="S569" s="215">
        <v>0</v>
      </c>
      <c r="T569" s="216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17" t="s">
        <v>294</v>
      </c>
      <c r="AT569" s="217" t="s">
        <v>205</v>
      </c>
      <c r="AU569" s="217" t="s">
        <v>120</v>
      </c>
      <c r="AY569" s="18" t="s">
        <v>203</v>
      </c>
      <c r="BE569" s="218">
        <f>IF(N569="základní",J569,0)</f>
        <v>0</v>
      </c>
      <c r="BF569" s="218">
        <f>IF(N569="snížená",J569,0)</f>
        <v>0</v>
      </c>
      <c r="BG569" s="218">
        <f>IF(N569="zákl. přenesená",J569,0)</f>
        <v>0</v>
      </c>
      <c r="BH569" s="218">
        <f>IF(N569="sníž. přenesená",J569,0)</f>
        <v>0</v>
      </c>
      <c r="BI569" s="218">
        <f>IF(N569="nulová",J569,0)</f>
        <v>0</v>
      </c>
      <c r="BJ569" s="18" t="s">
        <v>120</v>
      </c>
      <c r="BK569" s="218">
        <f>ROUND(I569*H569,2)</f>
        <v>0</v>
      </c>
      <c r="BL569" s="18" t="s">
        <v>294</v>
      </c>
      <c r="BM569" s="217" t="s">
        <v>1548</v>
      </c>
    </row>
    <row r="570" s="2" customFormat="1">
      <c r="A570" s="39"/>
      <c r="B570" s="40"/>
      <c r="C570" s="41"/>
      <c r="D570" s="219" t="s">
        <v>211</v>
      </c>
      <c r="E570" s="41"/>
      <c r="F570" s="220" t="s">
        <v>1549</v>
      </c>
      <c r="G570" s="41"/>
      <c r="H570" s="41"/>
      <c r="I570" s="221"/>
      <c r="J570" s="41"/>
      <c r="K570" s="41"/>
      <c r="L570" s="45"/>
      <c r="M570" s="222"/>
      <c r="N570" s="223"/>
      <c r="O570" s="85"/>
      <c r="P570" s="85"/>
      <c r="Q570" s="85"/>
      <c r="R570" s="85"/>
      <c r="S570" s="85"/>
      <c r="T570" s="86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211</v>
      </c>
      <c r="AU570" s="18" t="s">
        <v>120</v>
      </c>
    </row>
    <row r="571" s="13" customFormat="1">
      <c r="A571" s="13"/>
      <c r="B571" s="224"/>
      <c r="C571" s="225"/>
      <c r="D571" s="226" t="s">
        <v>222</v>
      </c>
      <c r="E571" s="227" t="s">
        <v>19</v>
      </c>
      <c r="F571" s="228" t="s">
        <v>1550</v>
      </c>
      <c r="G571" s="225"/>
      <c r="H571" s="229">
        <v>4.0209999999999999</v>
      </c>
      <c r="I571" s="230"/>
      <c r="J571" s="225"/>
      <c r="K571" s="225"/>
      <c r="L571" s="231"/>
      <c r="M571" s="232"/>
      <c r="N571" s="233"/>
      <c r="O571" s="233"/>
      <c r="P571" s="233"/>
      <c r="Q571" s="233"/>
      <c r="R571" s="233"/>
      <c r="S571" s="233"/>
      <c r="T571" s="23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5" t="s">
        <v>222</v>
      </c>
      <c r="AU571" s="235" t="s">
        <v>120</v>
      </c>
      <c r="AV571" s="13" t="s">
        <v>120</v>
      </c>
      <c r="AW571" s="13" t="s">
        <v>37</v>
      </c>
      <c r="AX571" s="13" t="s">
        <v>76</v>
      </c>
      <c r="AY571" s="235" t="s">
        <v>203</v>
      </c>
    </row>
    <row r="572" s="13" customFormat="1">
      <c r="A572" s="13"/>
      <c r="B572" s="224"/>
      <c r="C572" s="225"/>
      <c r="D572" s="226" t="s">
        <v>222</v>
      </c>
      <c r="E572" s="227" t="s">
        <v>19</v>
      </c>
      <c r="F572" s="228" t="s">
        <v>1551</v>
      </c>
      <c r="G572" s="225"/>
      <c r="H572" s="229">
        <v>4.0209999999999999</v>
      </c>
      <c r="I572" s="230"/>
      <c r="J572" s="225"/>
      <c r="K572" s="225"/>
      <c r="L572" s="231"/>
      <c r="M572" s="232"/>
      <c r="N572" s="233"/>
      <c r="O572" s="233"/>
      <c r="P572" s="233"/>
      <c r="Q572" s="233"/>
      <c r="R572" s="233"/>
      <c r="S572" s="233"/>
      <c r="T572" s="23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5" t="s">
        <v>222</v>
      </c>
      <c r="AU572" s="235" t="s">
        <v>120</v>
      </c>
      <c r="AV572" s="13" t="s">
        <v>120</v>
      </c>
      <c r="AW572" s="13" t="s">
        <v>37</v>
      </c>
      <c r="AX572" s="13" t="s">
        <v>76</v>
      </c>
      <c r="AY572" s="235" t="s">
        <v>203</v>
      </c>
    </row>
    <row r="573" s="13" customFormat="1">
      <c r="A573" s="13"/>
      <c r="B573" s="224"/>
      <c r="C573" s="225"/>
      <c r="D573" s="226" t="s">
        <v>222</v>
      </c>
      <c r="E573" s="227" t="s">
        <v>19</v>
      </c>
      <c r="F573" s="228" t="s">
        <v>1552</v>
      </c>
      <c r="G573" s="225"/>
      <c r="H573" s="229">
        <v>0.97199999999999998</v>
      </c>
      <c r="I573" s="230"/>
      <c r="J573" s="225"/>
      <c r="K573" s="225"/>
      <c r="L573" s="231"/>
      <c r="M573" s="232"/>
      <c r="N573" s="233"/>
      <c r="O573" s="233"/>
      <c r="P573" s="233"/>
      <c r="Q573" s="233"/>
      <c r="R573" s="233"/>
      <c r="S573" s="233"/>
      <c r="T573" s="23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5" t="s">
        <v>222</v>
      </c>
      <c r="AU573" s="235" t="s">
        <v>120</v>
      </c>
      <c r="AV573" s="13" t="s">
        <v>120</v>
      </c>
      <c r="AW573" s="13" t="s">
        <v>37</v>
      </c>
      <c r="AX573" s="13" t="s">
        <v>76</v>
      </c>
      <c r="AY573" s="235" t="s">
        <v>203</v>
      </c>
    </row>
    <row r="574" s="14" customFormat="1">
      <c r="A574" s="14"/>
      <c r="B574" s="236"/>
      <c r="C574" s="237"/>
      <c r="D574" s="226" t="s">
        <v>222</v>
      </c>
      <c r="E574" s="238" t="s">
        <v>19</v>
      </c>
      <c r="F574" s="239" t="s">
        <v>225</v>
      </c>
      <c r="G574" s="237"/>
      <c r="H574" s="240">
        <v>9.0139999999999993</v>
      </c>
      <c r="I574" s="241"/>
      <c r="J574" s="237"/>
      <c r="K574" s="237"/>
      <c r="L574" s="242"/>
      <c r="M574" s="243"/>
      <c r="N574" s="244"/>
      <c r="O574" s="244"/>
      <c r="P574" s="244"/>
      <c r="Q574" s="244"/>
      <c r="R574" s="244"/>
      <c r="S574" s="244"/>
      <c r="T574" s="24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6" t="s">
        <v>222</v>
      </c>
      <c r="AU574" s="246" t="s">
        <v>120</v>
      </c>
      <c r="AV574" s="14" t="s">
        <v>209</v>
      </c>
      <c r="AW574" s="14" t="s">
        <v>37</v>
      </c>
      <c r="AX574" s="14" t="s">
        <v>84</v>
      </c>
      <c r="AY574" s="246" t="s">
        <v>203</v>
      </c>
    </row>
    <row r="575" s="2" customFormat="1" ht="16.5" customHeight="1">
      <c r="A575" s="39"/>
      <c r="B575" s="40"/>
      <c r="C575" s="262" t="s">
        <v>1553</v>
      </c>
      <c r="D575" s="262" t="s">
        <v>927</v>
      </c>
      <c r="E575" s="263" t="s">
        <v>1554</v>
      </c>
      <c r="F575" s="264" t="s">
        <v>1555</v>
      </c>
      <c r="G575" s="265" t="s">
        <v>118</v>
      </c>
      <c r="H575" s="266">
        <v>9.4649999999999999</v>
      </c>
      <c r="I575" s="267"/>
      <c r="J575" s="268">
        <f>ROUND(I575*H575,2)</f>
        <v>0</v>
      </c>
      <c r="K575" s="264" t="s">
        <v>208</v>
      </c>
      <c r="L575" s="269"/>
      <c r="M575" s="270" t="s">
        <v>19</v>
      </c>
      <c r="N575" s="271" t="s">
        <v>48</v>
      </c>
      <c r="O575" s="85"/>
      <c r="P575" s="215">
        <f>O575*H575</f>
        <v>0</v>
      </c>
      <c r="Q575" s="215">
        <v>0.0089999999999999993</v>
      </c>
      <c r="R575" s="215">
        <f>Q575*H575</f>
        <v>0.085184999999999997</v>
      </c>
      <c r="S575" s="215">
        <v>0</v>
      </c>
      <c r="T575" s="216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17" t="s">
        <v>432</v>
      </c>
      <c r="AT575" s="217" t="s">
        <v>927</v>
      </c>
      <c r="AU575" s="217" t="s">
        <v>120</v>
      </c>
      <c r="AY575" s="18" t="s">
        <v>203</v>
      </c>
      <c r="BE575" s="218">
        <f>IF(N575="základní",J575,0)</f>
        <v>0</v>
      </c>
      <c r="BF575" s="218">
        <f>IF(N575="snížená",J575,0)</f>
        <v>0</v>
      </c>
      <c r="BG575" s="218">
        <f>IF(N575="zákl. přenesená",J575,0)</f>
        <v>0</v>
      </c>
      <c r="BH575" s="218">
        <f>IF(N575="sníž. přenesená",J575,0)</f>
        <v>0</v>
      </c>
      <c r="BI575" s="218">
        <f>IF(N575="nulová",J575,0)</f>
        <v>0</v>
      </c>
      <c r="BJ575" s="18" t="s">
        <v>120</v>
      </c>
      <c r="BK575" s="218">
        <f>ROUND(I575*H575,2)</f>
        <v>0</v>
      </c>
      <c r="BL575" s="18" t="s">
        <v>294</v>
      </c>
      <c r="BM575" s="217" t="s">
        <v>1556</v>
      </c>
    </row>
    <row r="576" s="13" customFormat="1">
      <c r="A576" s="13"/>
      <c r="B576" s="224"/>
      <c r="C576" s="225"/>
      <c r="D576" s="226" t="s">
        <v>222</v>
      </c>
      <c r="E576" s="225"/>
      <c r="F576" s="228" t="s">
        <v>1557</v>
      </c>
      <c r="G576" s="225"/>
      <c r="H576" s="229">
        <v>9.4649999999999999</v>
      </c>
      <c r="I576" s="230"/>
      <c r="J576" s="225"/>
      <c r="K576" s="225"/>
      <c r="L576" s="231"/>
      <c r="M576" s="232"/>
      <c r="N576" s="233"/>
      <c r="O576" s="233"/>
      <c r="P576" s="233"/>
      <c r="Q576" s="233"/>
      <c r="R576" s="233"/>
      <c r="S576" s="233"/>
      <c r="T576" s="23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5" t="s">
        <v>222</v>
      </c>
      <c r="AU576" s="235" t="s">
        <v>120</v>
      </c>
      <c r="AV576" s="13" t="s">
        <v>120</v>
      </c>
      <c r="AW576" s="13" t="s">
        <v>4</v>
      </c>
      <c r="AX576" s="13" t="s">
        <v>84</v>
      </c>
      <c r="AY576" s="235" t="s">
        <v>203</v>
      </c>
    </row>
    <row r="577" s="2" customFormat="1" ht="33" customHeight="1">
      <c r="A577" s="39"/>
      <c r="B577" s="40"/>
      <c r="C577" s="206" t="s">
        <v>1558</v>
      </c>
      <c r="D577" s="206" t="s">
        <v>205</v>
      </c>
      <c r="E577" s="207" t="s">
        <v>1559</v>
      </c>
      <c r="F577" s="208" t="s">
        <v>1560</v>
      </c>
      <c r="G577" s="209" t="s">
        <v>409</v>
      </c>
      <c r="H577" s="210">
        <v>7</v>
      </c>
      <c r="I577" s="211"/>
      <c r="J577" s="212">
        <f>ROUND(I577*H577,2)</f>
        <v>0</v>
      </c>
      <c r="K577" s="208" t="s">
        <v>208</v>
      </c>
      <c r="L577" s="45"/>
      <c r="M577" s="213" t="s">
        <v>19</v>
      </c>
      <c r="N577" s="214" t="s">
        <v>48</v>
      </c>
      <c r="O577" s="85"/>
      <c r="P577" s="215">
        <f>O577*H577</f>
        <v>0</v>
      </c>
      <c r="Q577" s="215">
        <v>0.00022000000000000001</v>
      </c>
      <c r="R577" s="215">
        <f>Q577*H577</f>
        <v>0.0015400000000000001</v>
      </c>
      <c r="S577" s="215">
        <v>0</v>
      </c>
      <c r="T577" s="216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17" t="s">
        <v>294</v>
      </c>
      <c r="AT577" s="217" t="s">
        <v>205</v>
      </c>
      <c r="AU577" s="217" t="s">
        <v>120</v>
      </c>
      <c r="AY577" s="18" t="s">
        <v>203</v>
      </c>
      <c r="BE577" s="218">
        <f>IF(N577="základní",J577,0)</f>
        <v>0</v>
      </c>
      <c r="BF577" s="218">
        <f>IF(N577="snížená",J577,0)</f>
        <v>0</v>
      </c>
      <c r="BG577" s="218">
        <f>IF(N577="zákl. přenesená",J577,0)</f>
        <v>0</v>
      </c>
      <c r="BH577" s="218">
        <f>IF(N577="sníž. přenesená",J577,0)</f>
        <v>0</v>
      </c>
      <c r="BI577" s="218">
        <f>IF(N577="nulová",J577,0)</f>
        <v>0</v>
      </c>
      <c r="BJ577" s="18" t="s">
        <v>120</v>
      </c>
      <c r="BK577" s="218">
        <f>ROUND(I577*H577,2)</f>
        <v>0</v>
      </c>
      <c r="BL577" s="18" t="s">
        <v>294</v>
      </c>
      <c r="BM577" s="217" t="s">
        <v>1561</v>
      </c>
    </row>
    <row r="578" s="2" customFormat="1">
      <c r="A578" s="39"/>
      <c r="B578" s="40"/>
      <c r="C578" s="41"/>
      <c r="D578" s="219" t="s">
        <v>211</v>
      </c>
      <c r="E578" s="41"/>
      <c r="F578" s="220" t="s">
        <v>1562</v>
      </c>
      <c r="G578" s="41"/>
      <c r="H578" s="41"/>
      <c r="I578" s="221"/>
      <c r="J578" s="41"/>
      <c r="K578" s="41"/>
      <c r="L578" s="45"/>
      <c r="M578" s="222"/>
      <c r="N578" s="223"/>
      <c r="O578" s="85"/>
      <c r="P578" s="85"/>
      <c r="Q578" s="85"/>
      <c r="R578" s="85"/>
      <c r="S578" s="85"/>
      <c r="T578" s="86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211</v>
      </c>
      <c r="AU578" s="18" t="s">
        <v>120</v>
      </c>
    </row>
    <row r="579" s="16" customFormat="1">
      <c r="A579" s="16"/>
      <c r="B579" s="272"/>
      <c r="C579" s="273"/>
      <c r="D579" s="226" t="s">
        <v>222</v>
      </c>
      <c r="E579" s="274" t="s">
        <v>19</v>
      </c>
      <c r="F579" s="275" t="s">
        <v>1563</v>
      </c>
      <c r="G579" s="273"/>
      <c r="H579" s="274" t="s">
        <v>19</v>
      </c>
      <c r="I579" s="276"/>
      <c r="J579" s="273"/>
      <c r="K579" s="273"/>
      <c r="L579" s="277"/>
      <c r="M579" s="278"/>
      <c r="N579" s="279"/>
      <c r="O579" s="279"/>
      <c r="P579" s="279"/>
      <c r="Q579" s="279"/>
      <c r="R579" s="279"/>
      <c r="S579" s="279"/>
      <c r="T579" s="280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T579" s="281" t="s">
        <v>222</v>
      </c>
      <c r="AU579" s="281" t="s">
        <v>120</v>
      </c>
      <c r="AV579" s="16" t="s">
        <v>84</v>
      </c>
      <c r="AW579" s="16" t="s">
        <v>37</v>
      </c>
      <c r="AX579" s="16" t="s">
        <v>76</v>
      </c>
      <c r="AY579" s="281" t="s">
        <v>203</v>
      </c>
    </row>
    <row r="580" s="13" customFormat="1">
      <c r="A580" s="13"/>
      <c r="B580" s="224"/>
      <c r="C580" s="225"/>
      <c r="D580" s="226" t="s">
        <v>222</v>
      </c>
      <c r="E580" s="227" t="s">
        <v>19</v>
      </c>
      <c r="F580" s="228" t="s">
        <v>1564</v>
      </c>
      <c r="G580" s="225"/>
      <c r="H580" s="229">
        <v>3</v>
      </c>
      <c r="I580" s="230"/>
      <c r="J580" s="225"/>
      <c r="K580" s="225"/>
      <c r="L580" s="231"/>
      <c r="M580" s="232"/>
      <c r="N580" s="233"/>
      <c r="O580" s="233"/>
      <c r="P580" s="233"/>
      <c r="Q580" s="233"/>
      <c r="R580" s="233"/>
      <c r="S580" s="233"/>
      <c r="T580" s="23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5" t="s">
        <v>222</v>
      </c>
      <c r="AU580" s="235" t="s">
        <v>120</v>
      </c>
      <c r="AV580" s="13" t="s">
        <v>120</v>
      </c>
      <c r="AW580" s="13" t="s">
        <v>37</v>
      </c>
      <c r="AX580" s="13" t="s">
        <v>76</v>
      </c>
      <c r="AY580" s="235" t="s">
        <v>203</v>
      </c>
    </row>
    <row r="581" s="13" customFormat="1">
      <c r="A581" s="13"/>
      <c r="B581" s="224"/>
      <c r="C581" s="225"/>
      <c r="D581" s="226" t="s">
        <v>222</v>
      </c>
      <c r="E581" s="227" t="s">
        <v>19</v>
      </c>
      <c r="F581" s="228" t="s">
        <v>1565</v>
      </c>
      <c r="G581" s="225"/>
      <c r="H581" s="229">
        <v>2</v>
      </c>
      <c r="I581" s="230"/>
      <c r="J581" s="225"/>
      <c r="K581" s="225"/>
      <c r="L581" s="231"/>
      <c r="M581" s="232"/>
      <c r="N581" s="233"/>
      <c r="O581" s="233"/>
      <c r="P581" s="233"/>
      <c r="Q581" s="233"/>
      <c r="R581" s="233"/>
      <c r="S581" s="233"/>
      <c r="T581" s="23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5" t="s">
        <v>222</v>
      </c>
      <c r="AU581" s="235" t="s">
        <v>120</v>
      </c>
      <c r="AV581" s="13" t="s">
        <v>120</v>
      </c>
      <c r="AW581" s="13" t="s">
        <v>37</v>
      </c>
      <c r="AX581" s="13" t="s">
        <v>76</v>
      </c>
      <c r="AY581" s="235" t="s">
        <v>203</v>
      </c>
    </row>
    <row r="582" s="15" customFormat="1">
      <c r="A582" s="15"/>
      <c r="B582" s="247"/>
      <c r="C582" s="248"/>
      <c r="D582" s="226" t="s">
        <v>222</v>
      </c>
      <c r="E582" s="249" t="s">
        <v>19</v>
      </c>
      <c r="F582" s="250" t="s">
        <v>290</v>
      </c>
      <c r="G582" s="248"/>
      <c r="H582" s="251">
        <v>5</v>
      </c>
      <c r="I582" s="252"/>
      <c r="J582" s="248"/>
      <c r="K582" s="248"/>
      <c r="L582" s="253"/>
      <c r="M582" s="254"/>
      <c r="N582" s="255"/>
      <c r="O582" s="255"/>
      <c r="P582" s="255"/>
      <c r="Q582" s="255"/>
      <c r="R582" s="255"/>
      <c r="S582" s="255"/>
      <c r="T582" s="256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57" t="s">
        <v>222</v>
      </c>
      <c r="AU582" s="257" t="s">
        <v>120</v>
      </c>
      <c r="AV582" s="15" t="s">
        <v>160</v>
      </c>
      <c r="AW582" s="15" t="s">
        <v>37</v>
      </c>
      <c r="AX582" s="15" t="s">
        <v>76</v>
      </c>
      <c r="AY582" s="257" t="s">
        <v>203</v>
      </c>
    </row>
    <row r="583" s="16" customFormat="1">
      <c r="A583" s="16"/>
      <c r="B583" s="272"/>
      <c r="C583" s="273"/>
      <c r="D583" s="226" t="s">
        <v>222</v>
      </c>
      <c r="E583" s="274" t="s">
        <v>19</v>
      </c>
      <c r="F583" s="275" t="s">
        <v>1566</v>
      </c>
      <c r="G583" s="273"/>
      <c r="H583" s="274" t="s">
        <v>19</v>
      </c>
      <c r="I583" s="276"/>
      <c r="J583" s="273"/>
      <c r="K583" s="273"/>
      <c r="L583" s="277"/>
      <c r="M583" s="278"/>
      <c r="N583" s="279"/>
      <c r="O583" s="279"/>
      <c r="P583" s="279"/>
      <c r="Q583" s="279"/>
      <c r="R583" s="279"/>
      <c r="S583" s="279"/>
      <c r="T583" s="280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T583" s="281" t="s">
        <v>222</v>
      </c>
      <c r="AU583" s="281" t="s">
        <v>120</v>
      </c>
      <c r="AV583" s="16" t="s">
        <v>84</v>
      </c>
      <c r="AW583" s="16" t="s">
        <v>37</v>
      </c>
      <c r="AX583" s="16" t="s">
        <v>76</v>
      </c>
      <c r="AY583" s="281" t="s">
        <v>203</v>
      </c>
    </row>
    <row r="584" s="13" customFormat="1">
      <c r="A584" s="13"/>
      <c r="B584" s="224"/>
      <c r="C584" s="225"/>
      <c r="D584" s="226" t="s">
        <v>222</v>
      </c>
      <c r="E584" s="227" t="s">
        <v>19</v>
      </c>
      <c r="F584" s="228" t="s">
        <v>1567</v>
      </c>
      <c r="G584" s="225"/>
      <c r="H584" s="229">
        <v>2</v>
      </c>
      <c r="I584" s="230"/>
      <c r="J584" s="225"/>
      <c r="K584" s="225"/>
      <c r="L584" s="231"/>
      <c r="M584" s="232"/>
      <c r="N584" s="233"/>
      <c r="O584" s="233"/>
      <c r="P584" s="233"/>
      <c r="Q584" s="233"/>
      <c r="R584" s="233"/>
      <c r="S584" s="233"/>
      <c r="T584" s="23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5" t="s">
        <v>222</v>
      </c>
      <c r="AU584" s="235" t="s">
        <v>120</v>
      </c>
      <c r="AV584" s="13" t="s">
        <v>120</v>
      </c>
      <c r="AW584" s="13" t="s">
        <v>37</v>
      </c>
      <c r="AX584" s="13" t="s">
        <v>76</v>
      </c>
      <c r="AY584" s="235" t="s">
        <v>203</v>
      </c>
    </row>
    <row r="585" s="14" customFormat="1">
      <c r="A585" s="14"/>
      <c r="B585" s="236"/>
      <c r="C585" s="237"/>
      <c r="D585" s="226" t="s">
        <v>222</v>
      </c>
      <c r="E585" s="238" t="s">
        <v>19</v>
      </c>
      <c r="F585" s="239" t="s">
        <v>225</v>
      </c>
      <c r="G585" s="237"/>
      <c r="H585" s="240">
        <v>7</v>
      </c>
      <c r="I585" s="241"/>
      <c r="J585" s="237"/>
      <c r="K585" s="237"/>
      <c r="L585" s="242"/>
      <c r="M585" s="243"/>
      <c r="N585" s="244"/>
      <c r="O585" s="244"/>
      <c r="P585" s="244"/>
      <c r="Q585" s="244"/>
      <c r="R585" s="244"/>
      <c r="S585" s="244"/>
      <c r="T585" s="245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6" t="s">
        <v>222</v>
      </c>
      <c r="AU585" s="246" t="s">
        <v>120</v>
      </c>
      <c r="AV585" s="14" t="s">
        <v>209</v>
      </c>
      <c r="AW585" s="14" t="s">
        <v>37</v>
      </c>
      <c r="AX585" s="14" t="s">
        <v>84</v>
      </c>
      <c r="AY585" s="246" t="s">
        <v>203</v>
      </c>
    </row>
    <row r="586" s="2" customFormat="1" ht="33" customHeight="1">
      <c r="A586" s="39"/>
      <c r="B586" s="40"/>
      <c r="C586" s="262" t="s">
        <v>1568</v>
      </c>
      <c r="D586" s="262" t="s">
        <v>927</v>
      </c>
      <c r="E586" s="263" t="s">
        <v>1569</v>
      </c>
      <c r="F586" s="264" t="s">
        <v>1570</v>
      </c>
      <c r="G586" s="265" t="s">
        <v>409</v>
      </c>
      <c r="H586" s="266">
        <v>2</v>
      </c>
      <c r="I586" s="267"/>
      <c r="J586" s="268">
        <f>ROUND(I586*H586,2)</f>
        <v>0</v>
      </c>
      <c r="K586" s="264" t="s">
        <v>208</v>
      </c>
      <c r="L586" s="269"/>
      <c r="M586" s="270" t="s">
        <v>19</v>
      </c>
      <c r="N586" s="271" t="s">
        <v>48</v>
      </c>
      <c r="O586" s="85"/>
      <c r="P586" s="215">
        <f>O586*H586</f>
        <v>0</v>
      </c>
      <c r="Q586" s="215">
        <v>0.014890000000000001</v>
      </c>
      <c r="R586" s="215">
        <f>Q586*H586</f>
        <v>0.029780000000000001</v>
      </c>
      <c r="S586" s="215">
        <v>0</v>
      </c>
      <c r="T586" s="216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17" t="s">
        <v>432</v>
      </c>
      <c r="AT586" s="217" t="s">
        <v>927</v>
      </c>
      <c r="AU586" s="217" t="s">
        <v>120</v>
      </c>
      <c r="AY586" s="18" t="s">
        <v>203</v>
      </c>
      <c r="BE586" s="218">
        <f>IF(N586="základní",J586,0)</f>
        <v>0</v>
      </c>
      <c r="BF586" s="218">
        <f>IF(N586="snížená",J586,0)</f>
        <v>0</v>
      </c>
      <c r="BG586" s="218">
        <f>IF(N586="zákl. přenesená",J586,0)</f>
        <v>0</v>
      </c>
      <c r="BH586" s="218">
        <f>IF(N586="sníž. přenesená",J586,0)</f>
        <v>0</v>
      </c>
      <c r="BI586" s="218">
        <f>IF(N586="nulová",J586,0)</f>
        <v>0</v>
      </c>
      <c r="BJ586" s="18" t="s">
        <v>120</v>
      </c>
      <c r="BK586" s="218">
        <f>ROUND(I586*H586,2)</f>
        <v>0</v>
      </c>
      <c r="BL586" s="18" t="s">
        <v>294</v>
      </c>
      <c r="BM586" s="217" t="s">
        <v>1571</v>
      </c>
    </row>
    <row r="587" s="13" customFormat="1">
      <c r="A587" s="13"/>
      <c r="B587" s="224"/>
      <c r="C587" s="225"/>
      <c r="D587" s="226" t="s">
        <v>222</v>
      </c>
      <c r="E587" s="227" t="s">
        <v>19</v>
      </c>
      <c r="F587" s="228" t="s">
        <v>1567</v>
      </c>
      <c r="G587" s="225"/>
      <c r="H587" s="229">
        <v>2</v>
      </c>
      <c r="I587" s="230"/>
      <c r="J587" s="225"/>
      <c r="K587" s="225"/>
      <c r="L587" s="231"/>
      <c r="M587" s="232"/>
      <c r="N587" s="233"/>
      <c r="O587" s="233"/>
      <c r="P587" s="233"/>
      <c r="Q587" s="233"/>
      <c r="R587" s="233"/>
      <c r="S587" s="233"/>
      <c r="T587" s="23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5" t="s">
        <v>222</v>
      </c>
      <c r="AU587" s="235" t="s">
        <v>120</v>
      </c>
      <c r="AV587" s="13" t="s">
        <v>120</v>
      </c>
      <c r="AW587" s="13" t="s">
        <v>37</v>
      </c>
      <c r="AX587" s="13" t="s">
        <v>84</v>
      </c>
      <c r="AY587" s="235" t="s">
        <v>203</v>
      </c>
    </row>
    <row r="588" s="2" customFormat="1" ht="33" customHeight="1">
      <c r="A588" s="39"/>
      <c r="B588" s="40"/>
      <c r="C588" s="262" t="s">
        <v>1572</v>
      </c>
      <c r="D588" s="262" t="s">
        <v>927</v>
      </c>
      <c r="E588" s="263" t="s">
        <v>1573</v>
      </c>
      <c r="F588" s="264" t="s">
        <v>1574</v>
      </c>
      <c r="G588" s="265" t="s">
        <v>409</v>
      </c>
      <c r="H588" s="266">
        <v>6</v>
      </c>
      <c r="I588" s="267"/>
      <c r="J588" s="268">
        <f>ROUND(I588*H588,2)</f>
        <v>0</v>
      </c>
      <c r="K588" s="264" t="s">
        <v>208</v>
      </c>
      <c r="L588" s="269"/>
      <c r="M588" s="270" t="s">
        <v>19</v>
      </c>
      <c r="N588" s="271" t="s">
        <v>48</v>
      </c>
      <c r="O588" s="85"/>
      <c r="P588" s="215">
        <f>O588*H588</f>
        <v>0</v>
      </c>
      <c r="Q588" s="215">
        <v>0.01553</v>
      </c>
      <c r="R588" s="215">
        <f>Q588*H588</f>
        <v>0.093179999999999999</v>
      </c>
      <c r="S588" s="215">
        <v>0</v>
      </c>
      <c r="T588" s="216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17" t="s">
        <v>432</v>
      </c>
      <c r="AT588" s="217" t="s">
        <v>927</v>
      </c>
      <c r="AU588" s="217" t="s">
        <v>120</v>
      </c>
      <c r="AY588" s="18" t="s">
        <v>203</v>
      </c>
      <c r="BE588" s="218">
        <f>IF(N588="základní",J588,0)</f>
        <v>0</v>
      </c>
      <c r="BF588" s="218">
        <f>IF(N588="snížená",J588,0)</f>
        <v>0</v>
      </c>
      <c r="BG588" s="218">
        <f>IF(N588="zákl. přenesená",J588,0)</f>
        <v>0</v>
      </c>
      <c r="BH588" s="218">
        <f>IF(N588="sníž. přenesená",J588,0)</f>
        <v>0</v>
      </c>
      <c r="BI588" s="218">
        <f>IF(N588="nulová",J588,0)</f>
        <v>0</v>
      </c>
      <c r="BJ588" s="18" t="s">
        <v>120</v>
      </c>
      <c r="BK588" s="218">
        <f>ROUND(I588*H588,2)</f>
        <v>0</v>
      </c>
      <c r="BL588" s="18" t="s">
        <v>294</v>
      </c>
      <c r="BM588" s="217" t="s">
        <v>1575</v>
      </c>
    </row>
    <row r="589" s="13" customFormat="1">
      <c r="A589" s="13"/>
      <c r="B589" s="224"/>
      <c r="C589" s="225"/>
      <c r="D589" s="226" t="s">
        <v>222</v>
      </c>
      <c r="E589" s="227" t="s">
        <v>19</v>
      </c>
      <c r="F589" s="228" t="s">
        <v>1564</v>
      </c>
      <c r="G589" s="225"/>
      <c r="H589" s="229">
        <v>3</v>
      </c>
      <c r="I589" s="230"/>
      <c r="J589" s="225"/>
      <c r="K589" s="225"/>
      <c r="L589" s="231"/>
      <c r="M589" s="232"/>
      <c r="N589" s="233"/>
      <c r="O589" s="233"/>
      <c r="P589" s="233"/>
      <c r="Q589" s="233"/>
      <c r="R589" s="233"/>
      <c r="S589" s="233"/>
      <c r="T589" s="23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5" t="s">
        <v>222</v>
      </c>
      <c r="AU589" s="235" t="s">
        <v>120</v>
      </c>
      <c r="AV589" s="13" t="s">
        <v>120</v>
      </c>
      <c r="AW589" s="13" t="s">
        <v>37</v>
      </c>
      <c r="AX589" s="13" t="s">
        <v>76</v>
      </c>
      <c r="AY589" s="235" t="s">
        <v>203</v>
      </c>
    </row>
    <row r="590" s="13" customFormat="1">
      <c r="A590" s="13"/>
      <c r="B590" s="224"/>
      <c r="C590" s="225"/>
      <c r="D590" s="226" t="s">
        <v>222</v>
      </c>
      <c r="E590" s="227" t="s">
        <v>19</v>
      </c>
      <c r="F590" s="228" t="s">
        <v>1576</v>
      </c>
      <c r="G590" s="225"/>
      <c r="H590" s="229">
        <v>3</v>
      </c>
      <c r="I590" s="230"/>
      <c r="J590" s="225"/>
      <c r="K590" s="225"/>
      <c r="L590" s="231"/>
      <c r="M590" s="232"/>
      <c r="N590" s="233"/>
      <c r="O590" s="233"/>
      <c r="P590" s="233"/>
      <c r="Q590" s="233"/>
      <c r="R590" s="233"/>
      <c r="S590" s="233"/>
      <c r="T590" s="23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5" t="s">
        <v>222</v>
      </c>
      <c r="AU590" s="235" t="s">
        <v>120</v>
      </c>
      <c r="AV590" s="13" t="s">
        <v>120</v>
      </c>
      <c r="AW590" s="13" t="s">
        <v>37</v>
      </c>
      <c r="AX590" s="13" t="s">
        <v>76</v>
      </c>
      <c r="AY590" s="235" t="s">
        <v>203</v>
      </c>
    </row>
    <row r="591" s="14" customFormat="1">
      <c r="A591" s="14"/>
      <c r="B591" s="236"/>
      <c r="C591" s="237"/>
      <c r="D591" s="226" t="s">
        <v>222</v>
      </c>
      <c r="E591" s="238" t="s">
        <v>19</v>
      </c>
      <c r="F591" s="239" t="s">
        <v>225</v>
      </c>
      <c r="G591" s="237"/>
      <c r="H591" s="240">
        <v>6</v>
      </c>
      <c r="I591" s="241"/>
      <c r="J591" s="237"/>
      <c r="K591" s="237"/>
      <c r="L591" s="242"/>
      <c r="M591" s="243"/>
      <c r="N591" s="244"/>
      <c r="O591" s="244"/>
      <c r="P591" s="244"/>
      <c r="Q591" s="244"/>
      <c r="R591" s="244"/>
      <c r="S591" s="244"/>
      <c r="T591" s="245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6" t="s">
        <v>222</v>
      </c>
      <c r="AU591" s="246" t="s">
        <v>120</v>
      </c>
      <c r="AV591" s="14" t="s">
        <v>209</v>
      </c>
      <c r="AW591" s="14" t="s">
        <v>37</v>
      </c>
      <c r="AX591" s="14" t="s">
        <v>84</v>
      </c>
      <c r="AY591" s="246" t="s">
        <v>203</v>
      </c>
    </row>
    <row r="592" s="2" customFormat="1" ht="55.5" customHeight="1">
      <c r="A592" s="39"/>
      <c r="B592" s="40"/>
      <c r="C592" s="206" t="s">
        <v>1577</v>
      </c>
      <c r="D592" s="206" t="s">
        <v>205</v>
      </c>
      <c r="E592" s="207" t="s">
        <v>1578</v>
      </c>
      <c r="F592" s="208" t="s">
        <v>1579</v>
      </c>
      <c r="G592" s="209" t="s">
        <v>409</v>
      </c>
      <c r="H592" s="210">
        <v>2</v>
      </c>
      <c r="I592" s="211"/>
      <c r="J592" s="212">
        <f>ROUND(I592*H592,2)</f>
        <v>0</v>
      </c>
      <c r="K592" s="208" t="s">
        <v>208</v>
      </c>
      <c r="L592" s="45"/>
      <c r="M592" s="213" t="s">
        <v>19</v>
      </c>
      <c r="N592" s="214" t="s">
        <v>48</v>
      </c>
      <c r="O592" s="85"/>
      <c r="P592" s="215">
        <f>O592*H592</f>
        <v>0</v>
      </c>
      <c r="Q592" s="215">
        <v>0</v>
      </c>
      <c r="R592" s="215">
        <f>Q592*H592</f>
        <v>0</v>
      </c>
      <c r="S592" s="215">
        <v>0</v>
      </c>
      <c r="T592" s="216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17" t="s">
        <v>294</v>
      </c>
      <c r="AT592" s="217" t="s">
        <v>205</v>
      </c>
      <c r="AU592" s="217" t="s">
        <v>120</v>
      </c>
      <c r="AY592" s="18" t="s">
        <v>203</v>
      </c>
      <c r="BE592" s="218">
        <f>IF(N592="základní",J592,0)</f>
        <v>0</v>
      </c>
      <c r="BF592" s="218">
        <f>IF(N592="snížená",J592,0)</f>
        <v>0</v>
      </c>
      <c r="BG592" s="218">
        <f>IF(N592="zákl. přenesená",J592,0)</f>
        <v>0</v>
      </c>
      <c r="BH592" s="218">
        <f>IF(N592="sníž. přenesená",J592,0)</f>
        <v>0</v>
      </c>
      <c r="BI592" s="218">
        <f>IF(N592="nulová",J592,0)</f>
        <v>0</v>
      </c>
      <c r="BJ592" s="18" t="s">
        <v>120</v>
      </c>
      <c r="BK592" s="218">
        <f>ROUND(I592*H592,2)</f>
        <v>0</v>
      </c>
      <c r="BL592" s="18" t="s">
        <v>294</v>
      </c>
      <c r="BM592" s="217" t="s">
        <v>1580</v>
      </c>
    </row>
    <row r="593" s="2" customFormat="1">
      <c r="A593" s="39"/>
      <c r="B593" s="40"/>
      <c r="C593" s="41"/>
      <c r="D593" s="219" t="s">
        <v>211</v>
      </c>
      <c r="E593" s="41"/>
      <c r="F593" s="220" t="s">
        <v>1581</v>
      </c>
      <c r="G593" s="41"/>
      <c r="H593" s="41"/>
      <c r="I593" s="221"/>
      <c r="J593" s="41"/>
      <c r="K593" s="41"/>
      <c r="L593" s="45"/>
      <c r="M593" s="222"/>
      <c r="N593" s="223"/>
      <c r="O593" s="85"/>
      <c r="P593" s="85"/>
      <c r="Q593" s="85"/>
      <c r="R593" s="85"/>
      <c r="S593" s="85"/>
      <c r="T593" s="86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18" t="s">
        <v>211</v>
      </c>
      <c r="AU593" s="18" t="s">
        <v>120</v>
      </c>
    </row>
    <row r="594" s="13" customFormat="1">
      <c r="A594" s="13"/>
      <c r="B594" s="224"/>
      <c r="C594" s="225"/>
      <c r="D594" s="226" t="s">
        <v>222</v>
      </c>
      <c r="E594" s="227" t="s">
        <v>19</v>
      </c>
      <c r="F594" s="228" t="s">
        <v>1582</v>
      </c>
      <c r="G594" s="225"/>
      <c r="H594" s="229">
        <v>1</v>
      </c>
      <c r="I594" s="230"/>
      <c r="J594" s="225"/>
      <c r="K594" s="225"/>
      <c r="L594" s="231"/>
      <c r="M594" s="232"/>
      <c r="N594" s="233"/>
      <c r="O594" s="233"/>
      <c r="P594" s="233"/>
      <c r="Q594" s="233"/>
      <c r="R594" s="233"/>
      <c r="S594" s="233"/>
      <c r="T594" s="23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5" t="s">
        <v>222</v>
      </c>
      <c r="AU594" s="235" t="s">
        <v>120</v>
      </c>
      <c r="AV594" s="13" t="s">
        <v>120</v>
      </c>
      <c r="AW594" s="13" t="s">
        <v>37</v>
      </c>
      <c r="AX594" s="13" t="s">
        <v>76</v>
      </c>
      <c r="AY594" s="235" t="s">
        <v>203</v>
      </c>
    </row>
    <row r="595" s="13" customFormat="1">
      <c r="A595" s="13"/>
      <c r="B595" s="224"/>
      <c r="C595" s="225"/>
      <c r="D595" s="226" t="s">
        <v>222</v>
      </c>
      <c r="E595" s="227" t="s">
        <v>19</v>
      </c>
      <c r="F595" s="228" t="s">
        <v>1583</v>
      </c>
      <c r="G595" s="225"/>
      <c r="H595" s="229">
        <v>1</v>
      </c>
      <c r="I595" s="230"/>
      <c r="J595" s="225"/>
      <c r="K595" s="225"/>
      <c r="L595" s="231"/>
      <c r="M595" s="232"/>
      <c r="N595" s="233"/>
      <c r="O595" s="233"/>
      <c r="P595" s="233"/>
      <c r="Q595" s="233"/>
      <c r="R595" s="233"/>
      <c r="S595" s="233"/>
      <c r="T595" s="23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5" t="s">
        <v>222</v>
      </c>
      <c r="AU595" s="235" t="s">
        <v>120</v>
      </c>
      <c r="AV595" s="13" t="s">
        <v>120</v>
      </c>
      <c r="AW595" s="13" t="s">
        <v>37</v>
      </c>
      <c r="AX595" s="13" t="s">
        <v>76</v>
      </c>
      <c r="AY595" s="235" t="s">
        <v>203</v>
      </c>
    </row>
    <row r="596" s="14" customFormat="1">
      <c r="A596" s="14"/>
      <c r="B596" s="236"/>
      <c r="C596" s="237"/>
      <c r="D596" s="226" t="s">
        <v>222</v>
      </c>
      <c r="E596" s="238" t="s">
        <v>19</v>
      </c>
      <c r="F596" s="239" t="s">
        <v>225</v>
      </c>
      <c r="G596" s="237"/>
      <c r="H596" s="240">
        <v>2</v>
      </c>
      <c r="I596" s="241"/>
      <c r="J596" s="237"/>
      <c r="K596" s="237"/>
      <c r="L596" s="242"/>
      <c r="M596" s="243"/>
      <c r="N596" s="244"/>
      <c r="O596" s="244"/>
      <c r="P596" s="244"/>
      <c r="Q596" s="244"/>
      <c r="R596" s="244"/>
      <c r="S596" s="244"/>
      <c r="T596" s="245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6" t="s">
        <v>222</v>
      </c>
      <c r="AU596" s="246" t="s">
        <v>120</v>
      </c>
      <c r="AV596" s="14" t="s">
        <v>209</v>
      </c>
      <c r="AW596" s="14" t="s">
        <v>37</v>
      </c>
      <c r="AX596" s="14" t="s">
        <v>84</v>
      </c>
      <c r="AY596" s="246" t="s">
        <v>203</v>
      </c>
    </row>
    <row r="597" s="2" customFormat="1" ht="24.15" customHeight="1">
      <c r="A597" s="39"/>
      <c r="B597" s="40"/>
      <c r="C597" s="262" t="s">
        <v>1584</v>
      </c>
      <c r="D597" s="262" t="s">
        <v>927</v>
      </c>
      <c r="E597" s="263" t="s">
        <v>1585</v>
      </c>
      <c r="F597" s="264" t="s">
        <v>1586</v>
      </c>
      <c r="G597" s="265" t="s">
        <v>409</v>
      </c>
      <c r="H597" s="266">
        <v>2</v>
      </c>
      <c r="I597" s="267"/>
      <c r="J597" s="268">
        <f>ROUND(I597*H597,2)</f>
        <v>0</v>
      </c>
      <c r="K597" s="264" t="s">
        <v>208</v>
      </c>
      <c r="L597" s="269"/>
      <c r="M597" s="270" t="s">
        <v>19</v>
      </c>
      <c r="N597" s="271" t="s">
        <v>48</v>
      </c>
      <c r="O597" s="85"/>
      <c r="P597" s="215">
        <f>O597*H597</f>
        <v>0</v>
      </c>
      <c r="Q597" s="215">
        <v>0.044999999999999998</v>
      </c>
      <c r="R597" s="215">
        <f>Q597*H597</f>
        <v>0.089999999999999997</v>
      </c>
      <c r="S597" s="215">
        <v>0</v>
      </c>
      <c r="T597" s="216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17" t="s">
        <v>432</v>
      </c>
      <c r="AT597" s="217" t="s">
        <v>927</v>
      </c>
      <c r="AU597" s="217" t="s">
        <v>120</v>
      </c>
      <c r="AY597" s="18" t="s">
        <v>203</v>
      </c>
      <c r="BE597" s="218">
        <f>IF(N597="základní",J597,0)</f>
        <v>0</v>
      </c>
      <c r="BF597" s="218">
        <f>IF(N597="snížená",J597,0)</f>
        <v>0</v>
      </c>
      <c r="BG597" s="218">
        <f>IF(N597="zákl. přenesená",J597,0)</f>
        <v>0</v>
      </c>
      <c r="BH597" s="218">
        <f>IF(N597="sníž. přenesená",J597,0)</f>
        <v>0</v>
      </c>
      <c r="BI597" s="218">
        <f>IF(N597="nulová",J597,0)</f>
        <v>0</v>
      </c>
      <c r="BJ597" s="18" t="s">
        <v>120</v>
      </c>
      <c r="BK597" s="218">
        <f>ROUND(I597*H597,2)</f>
        <v>0</v>
      </c>
      <c r="BL597" s="18" t="s">
        <v>294</v>
      </c>
      <c r="BM597" s="217" t="s">
        <v>1587</v>
      </c>
    </row>
    <row r="598" s="2" customFormat="1" ht="76.35" customHeight="1">
      <c r="A598" s="39"/>
      <c r="B598" s="40"/>
      <c r="C598" s="206" t="s">
        <v>1588</v>
      </c>
      <c r="D598" s="206" t="s">
        <v>205</v>
      </c>
      <c r="E598" s="207" t="s">
        <v>607</v>
      </c>
      <c r="F598" s="208" t="s">
        <v>608</v>
      </c>
      <c r="G598" s="209" t="s">
        <v>528</v>
      </c>
      <c r="H598" s="258"/>
      <c r="I598" s="211"/>
      <c r="J598" s="212">
        <f>ROUND(I598*H598,2)</f>
        <v>0</v>
      </c>
      <c r="K598" s="208" t="s">
        <v>208</v>
      </c>
      <c r="L598" s="45"/>
      <c r="M598" s="213" t="s">
        <v>19</v>
      </c>
      <c r="N598" s="214" t="s">
        <v>48</v>
      </c>
      <c r="O598" s="85"/>
      <c r="P598" s="215">
        <f>O598*H598</f>
        <v>0</v>
      </c>
      <c r="Q598" s="215">
        <v>0</v>
      </c>
      <c r="R598" s="215">
        <f>Q598*H598</f>
        <v>0</v>
      </c>
      <c r="S598" s="215">
        <v>0</v>
      </c>
      <c r="T598" s="216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17" t="s">
        <v>294</v>
      </c>
      <c r="AT598" s="217" t="s">
        <v>205</v>
      </c>
      <c r="AU598" s="217" t="s">
        <v>120</v>
      </c>
      <c r="AY598" s="18" t="s">
        <v>203</v>
      </c>
      <c r="BE598" s="218">
        <f>IF(N598="základní",J598,0)</f>
        <v>0</v>
      </c>
      <c r="BF598" s="218">
        <f>IF(N598="snížená",J598,0)</f>
        <v>0</v>
      </c>
      <c r="BG598" s="218">
        <f>IF(N598="zákl. přenesená",J598,0)</f>
        <v>0</v>
      </c>
      <c r="BH598" s="218">
        <f>IF(N598="sníž. přenesená",J598,0)</f>
        <v>0</v>
      </c>
      <c r="BI598" s="218">
        <f>IF(N598="nulová",J598,0)</f>
        <v>0</v>
      </c>
      <c r="BJ598" s="18" t="s">
        <v>120</v>
      </c>
      <c r="BK598" s="218">
        <f>ROUND(I598*H598,2)</f>
        <v>0</v>
      </c>
      <c r="BL598" s="18" t="s">
        <v>294</v>
      </c>
      <c r="BM598" s="217" t="s">
        <v>1589</v>
      </c>
    </row>
    <row r="599" s="2" customFormat="1">
      <c r="A599" s="39"/>
      <c r="B599" s="40"/>
      <c r="C599" s="41"/>
      <c r="D599" s="219" t="s">
        <v>211</v>
      </c>
      <c r="E599" s="41"/>
      <c r="F599" s="220" t="s">
        <v>610</v>
      </c>
      <c r="G599" s="41"/>
      <c r="H599" s="41"/>
      <c r="I599" s="221"/>
      <c r="J599" s="41"/>
      <c r="K599" s="41"/>
      <c r="L599" s="45"/>
      <c r="M599" s="222"/>
      <c r="N599" s="223"/>
      <c r="O599" s="85"/>
      <c r="P599" s="85"/>
      <c r="Q599" s="85"/>
      <c r="R599" s="85"/>
      <c r="S599" s="85"/>
      <c r="T599" s="86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211</v>
      </c>
      <c r="AU599" s="18" t="s">
        <v>120</v>
      </c>
    </row>
    <row r="600" s="12" customFormat="1" ht="22.8" customHeight="1">
      <c r="A600" s="12"/>
      <c r="B600" s="190"/>
      <c r="C600" s="191"/>
      <c r="D600" s="192" t="s">
        <v>75</v>
      </c>
      <c r="E600" s="204" t="s">
        <v>611</v>
      </c>
      <c r="F600" s="204" t="s">
        <v>612</v>
      </c>
      <c r="G600" s="191"/>
      <c r="H600" s="191"/>
      <c r="I600" s="194"/>
      <c r="J600" s="205">
        <f>BK600</f>
        <v>0</v>
      </c>
      <c r="K600" s="191"/>
      <c r="L600" s="196"/>
      <c r="M600" s="197"/>
      <c r="N600" s="198"/>
      <c r="O600" s="198"/>
      <c r="P600" s="199">
        <f>SUM(P601:P642)</f>
        <v>0</v>
      </c>
      <c r="Q600" s="198"/>
      <c r="R600" s="199">
        <f>SUM(R601:R642)</f>
        <v>0.49978359999999999</v>
      </c>
      <c r="S600" s="198"/>
      <c r="T600" s="200">
        <f>SUM(T601:T642)</f>
        <v>0</v>
      </c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R600" s="201" t="s">
        <v>120</v>
      </c>
      <c r="AT600" s="202" t="s">
        <v>75</v>
      </c>
      <c r="AU600" s="202" t="s">
        <v>84</v>
      </c>
      <c r="AY600" s="201" t="s">
        <v>203</v>
      </c>
      <c r="BK600" s="203">
        <f>SUM(BK601:BK642)</f>
        <v>0</v>
      </c>
    </row>
    <row r="601" s="2" customFormat="1" ht="21.75" customHeight="1">
      <c r="A601" s="39"/>
      <c r="B601" s="40"/>
      <c r="C601" s="206" t="s">
        <v>1590</v>
      </c>
      <c r="D601" s="206" t="s">
        <v>205</v>
      </c>
      <c r="E601" s="207" t="s">
        <v>1591</v>
      </c>
      <c r="F601" s="208" t="s">
        <v>1592</v>
      </c>
      <c r="G601" s="209" t="s">
        <v>555</v>
      </c>
      <c r="H601" s="210">
        <v>38.200000000000003</v>
      </c>
      <c r="I601" s="211"/>
      <c r="J601" s="212">
        <f>ROUND(I601*H601,2)</f>
        <v>0</v>
      </c>
      <c r="K601" s="208" t="s">
        <v>19</v>
      </c>
      <c r="L601" s="45"/>
      <c r="M601" s="213" t="s">
        <v>19</v>
      </c>
      <c r="N601" s="214" t="s">
        <v>48</v>
      </c>
      <c r="O601" s="85"/>
      <c r="P601" s="215">
        <f>O601*H601</f>
        <v>0</v>
      </c>
      <c r="Q601" s="215">
        <v>0.00172</v>
      </c>
      <c r="R601" s="215">
        <f>Q601*H601</f>
        <v>0.065703999999999999</v>
      </c>
      <c r="S601" s="215">
        <v>0</v>
      </c>
      <c r="T601" s="216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17" t="s">
        <v>294</v>
      </c>
      <c r="AT601" s="217" t="s">
        <v>205</v>
      </c>
      <c r="AU601" s="217" t="s">
        <v>120</v>
      </c>
      <c r="AY601" s="18" t="s">
        <v>203</v>
      </c>
      <c r="BE601" s="218">
        <f>IF(N601="základní",J601,0)</f>
        <v>0</v>
      </c>
      <c r="BF601" s="218">
        <f>IF(N601="snížená",J601,0)</f>
        <v>0</v>
      </c>
      <c r="BG601" s="218">
        <f>IF(N601="zákl. přenesená",J601,0)</f>
        <v>0</v>
      </c>
      <c r="BH601" s="218">
        <f>IF(N601="sníž. přenesená",J601,0)</f>
        <v>0</v>
      </c>
      <c r="BI601" s="218">
        <f>IF(N601="nulová",J601,0)</f>
        <v>0</v>
      </c>
      <c r="BJ601" s="18" t="s">
        <v>120</v>
      </c>
      <c r="BK601" s="218">
        <f>ROUND(I601*H601,2)</f>
        <v>0</v>
      </c>
      <c r="BL601" s="18" t="s">
        <v>294</v>
      </c>
      <c r="BM601" s="217" t="s">
        <v>1593</v>
      </c>
    </row>
    <row r="602" s="13" customFormat="1">
      <c r="A602" s="13"/>
      <c r="B602" s="224"/>
      <c r="C602" s="225"/>
      <c r="D602" s="226" t="s">
        <v>222</v>
      </c>
      <c r="E602" s="227" t="s">
        <v>19</v>
      </c>
      <c r="F602" s="228" t="s">
        <v>1594</v>
      </c>
      <c r="G602" s="225"/>
      <c r="H602" s="229">
        <v>38.200000000000003</v>
      </c>
      <c r="I602" s="230"/>
      <c r="J602" s="225"/>
      <c r="K602" s="225"/>
      <c r="L602" s="231"/>
      <c r="M602" s="232"/>
      <c r="N602" s="233"/>
      <c r="O602" s="233"/>
      <c r="P602" s="233"/>
      <c r="Q602" s="233"/>
      <c r="R602" s="233"/>
      <c r="S602" s="233"/>
      <c r="T602" s="23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5" t="s">
        <v>222</v>
      </c>
      <c r="AU602" s="235" t="s">
        <v>120</v>
      </c>
      <c r="AV602" s="13" t="s">
        <v>120</v>
      </c>
      <c r="AW602" s="13" t="s">
        <v>37</v>
      </c>
      <c r="AX602" s="13" t="s">
        <v>84</v>
      </c>
      <c r="AY602" s="235" t="s">
        <v>203</v>
      </c>
    </row>
    <row r="603" s="2" customFormat="1" ht="49.05" customHeight="1">
      <c r="A603" s="39"/>
      <c r="B603" s="40"/>
      <c r="C603" s="206" t="s">
        <v>1595</v>
      </c>
      <c r="D603" s="206" t="s">
        <v>205</v>
      </c>
      <c r="E603" s="207" t="s">
        <v>1596</v>
      </c>
      <c r="F603" s="208" t="s">
        <v>1597</v>
      </c>
      <c r="G603" s="209" t="s">
        <v>118</v>
      </c>
      <c r="H603" s="210">
        <v>5</v>
      </c>
      <c r="I603" s="211"/>
      <c r="J603" s="212">
        <f>ROUND(I603*H603,2)</f>
        <v>0</v>
      </c>
      <c r="K603" s="208" t="s">
        <v>208</v>
      </c>
      <c r="L603" s="45"/>
      <c r="M603" s="213" t="s">
        <v>19</v>
      </c>
      <c r="N603" s="214" t="s">
        <v>48</v>
      </c>
      <c r="O603" s="85"/>
      <c r="P603" s="215">
        <f>O603*H603</f>
        <v>0</v>
      </c>
      <c r="Q603" s="215">
        <v>0.0063099999999999996</v>
      </c>
      <c r="R603" s="215">
        <f>Q603*H603</f>
        <v>0.031549999999999995</v>
      </c>
      <c r="S603" s="215">
        <v>0</v>
      </c>
      <c r="T603" s="216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17" t="s">
        <v>294</v>
      </c>
      <c r="AT603" s="217" t="s">
        <v>205</v>
      </c>
      <c r="AU603" s="217" t="s">
        <v>120</v>
      </c>
      <c r="AY603" s="18" t="s">
        <v>203</v>
      </c>
      <c r="BE603" s="218">
        <f>IF(N603="základní",J603,0)</f>
        <v>0</v>
      </c>
      <c r="BF603" s="218">
        <f>IF(N603="snížená",J603,0)</f>
        <v>0</v>
      </c>
      <c r="BG603" s="218">
        <f>IF(N603="zákl. přenesená",J603,0)</f>
        <v>0</v>
      </c>
      <c r="BH603" s="218">
        <f>IF(N603="sníž. přenesená",J603,0)</f>
        <v>0</v>
      </c>
      <c r="BI603" s="218">
        <f>IF(N603="nulová",J603,0)</f>
        <v>0</v>
      </c>
      <c r="BJ603" s="18" t="s">
        <v>120</v>
      </c>
      <c r="BK603" s="218">
        <f>ROUND(I603*H603,2)</f>
        <v>0</v>
      </c>
      <c r="BL603" s="18" t="s">
        <v>294</v>
      </c>
      <c r="BM603" s="217" t="s">
        <v>1598</v>
      </c>
    </row>
    <row r="604" s="2" customFormat="1">
      <c r="A604" s="39"/>
      <c r="B604" s="40"/>
      <c r="C604" s="41"/>
      <c r="D604" s="219" t="s">
        <v>211</v>
      </c>
      <c r="E604" s="41"/>
      <c r="F604" s="220" t="s">
        <v>1599</v>
      </c>
      <c r="G604" s="41"/>
      <c r="H604" s="41"/>
      <c r="I604" s="221"/>
      <c r="J604" s="41"/>
      <c r="K604" s="41"/>
      <c r="L604" s="45"/>
      <c r="M604" s="222"/>
      <c r="N604" s="223"/>
      <c r="O604" s="85"/>
      <c r="P604" s="85"/>
      <c r="Q604" s="85"/>
      <c r="R604" s="85"/>
      <c r="S604" s="85"/>
      <c r="T604" s="86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211</v>
      </c>
      <c r="AU604" s="18" t="s">
        <v>120</v>
      </c>
    </row>
    <row r="605" s="13" customFormat="1">
      <c r="A605" s="13"/>
      <c r="B605" s="224"/>
      <c r="C605" s="225"/>
      <c r="D605" s="226" t="s">
        <v>222</v>
      </c>
      <c r="E605" s="227" t="s">
        <v>19</v>
      </c>
      <c r="F605" s="228" t="s">
        <v>1600</v>
      </c>
      <c r="G605" s="225"/>
      <c r="H605" s="229">
        <v>5</v>
      </c>
      <c r="I605" s="230"/>
      <c r="J605" s="225"/>
      <c r="K605" s="225"/>
      <c r="L605" s="231"/>
      <c r="M605" s="232"/>
      <c r="N605" s="233"/>
      <c r="O605" s="233"/>
      <c r="P605" s="233"/>
      <c r="Q605" s="233"/>
      <c r="R605" s="233"/>
      <c r="S605" s="233"/>
      <c r="T605" s="23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5" t="s">
        <v>222</v>
      </c>
      <c r="AU605" s="235" t="s">
        <v>120</v>
      </c>
      <c r="AV605" s="13" t="s">
        <v>120</v>
      </c>
      <c r="AW605" s="13" t="s">
        <v>37</v>
      </c>
      <c r="AX605" s="13" t="s">
        <v>84</v>
      </c>
      <c r="AY605" s="235" t="s">
        <v>203</v>
      </c>
    </row>
    <row r="606" s="2" customFormat="1" ht="33" customHeight="1">
      <c r="A606" s="39"/>
      <c r="B606" s="40"/>
      <c r="C606" s="206" t="s">
        <v>1601</v>
      </c>
      <c r="D606" s="206" t="s">
        <v>205</v>
      </c>
      <c r="E606" s="207" t="s">
        <v>1602</v>
      </c>
      <c r="F606" s="208" t="s">
        <v>1603</v>
      </c>
      <c r="G606" s="209" t="s">
        <v>555</v>
      </c>
      <c r="H606" s="210">
        <v>3.7000000000000002</v>
      </c>
      <c r="I606" s="211"/>
      <c r="J606" s="212">
        <f>ROUND(I606*H606,2)</f>
        <v>0</v>
      </c>
      <c r="K606" s="208" t="s">
        <v>208</v>
      </c>
      <c r="L606" s="45"/>
      <c r="M606" s="213" t="s">
        <v>19</v>
      </c>
      <c r="N606" s="214" t="s">
        <v>48</v>
      </c>
      <c r="O606" s="85"/>
      <c r="P606" s="215">
        <f>O606*H606</f>
        <v>0</v>
      </c>
      <c r="Q606" s="215">
        <v>0.0028700000000000002</v>
      </c>
      <c r="R606" s="215">
        <f>Q606*H606</f>
        <v>0.010619000000000002</v>
      </c>
      <c r="S606" s="215">
        <v>0</v>
      </c>
      <c r="T606" s="216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17" t="s">
        <v>294</v>
      </c>
      <c r="AT606" s="217" t="s">
        <v>205</v>
      </c>
      <c r="AU606" s="217" t="s">
        <v>120</v>
      </c>
      <c r="AY606" s="18" t="s">
        <v>203</v>
      </c>
      <c r="BE606" s="218">
        <f>IF(N606="základní",J606,0)</f>
        <v>0</v>
      </c>
      <c r="BF606" s="218">
        <f>IF(N606="snížená",J606,0)</f>
        <v>0</v>
      </c>
      <c r="BG606" s="218">
        <f>IF(N606="zákl. přenesená",J606,0)</f>
        <v>0</v>
      </c>
      <c r="BH606" s="218">
        <f>IF(N606="sníž. přenesená",J606,0)</f>
        <v>0</v>
      </c>
      <c r="BI606" s="218">
        <f>IF(N606="nulová",J606,0)</f>
        <v>0</v>
      </c>
      <c r="BJ606" s="18" t="s">
        <v>120</v>
      </c>
      <c r="BK606" s="218">
        <f>ROUND(I606*H606,2)</f>
        <v>0</v>
      </c>
      <c r="BL606" s="18" t="s">
        <v>294</v>
      </c>
      <c r="BM606" s="217" t="s">
        <v>1604</v>
      </c>
    </row>
    <row r="607" s="2" customFormat="1">
      <c r="A607" s="39"/>
      <c r="B607" s="40"/>
      <c r="C607" s="41"/>
      <c r="D607" s="219" t="s">
        <v>211</v>
      </c>
      <c r="E607" s="41"/>
      <c r="F607" s="220" t="s">
        <v>1605</v>
      </c>
      <c r="G607" s="41"/>
      <c r="H607" s="41"/>
      <c r="I607" s="221"/>
      <c r="J607" s="41"/>
      <c r="K607" s="41"/>
      <c r="L607" s="45"/>
      <c r="M607" s="222"/>
      <c r="N607" s="223"/>
      <c r="O607" s="85"/>
      <c r="P607" s="85"/>
      <c r="Q607" s="85"/>
      <c r="R607" s="85"/>
      <c r="S607" s="85"/>
      <c r="T607" s="86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211</v>
      </c>
      <c r="AU607" s="18" t="s">
        <v>120</v>
      </c>
    </row>
    <row r="608" s="13" customFormat="1">
      <c r="A608" s="13"/>
      <c r="B608" s="224"/>
      <c r="C608" s="225"/>
      <c r="D608" s="226" t="s">
        <v>222</v>
      </c>
      <c r="E608" s="227" t="s">
        <v>19</v>
      </c>
      <c r="F608" s="228" t="s">
        <v>1606</v>
      </c>
      <c r="G608" s="225"/>
      <c r="H608" s="229">
        <v>3.7000000000000002</v>
      </c>
      <c r="I608" s="230"/>
      <c r="J608" s="225"/>
      <c r="K608" s="225"/>
      <c r="L608" s="231"/>
      <c r="M608" s="232"/>
      <c r="N608" s="233"/>
      <c r="O608" s="233"/>
      <c r="P608" s="233"/>
      <c r="Q608" s="233"/>
      <c r="R608" s="233"/>
      <c r="S608" s="233"/>
      <c r="T608" s="23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5" t="s">
        <v>222</v>
      </c>
      <c r="AU608" s="235" t="s">
        <v>120</v>
      </c>
      <c r="AV608" s="13" t="s">
        <v>120</v>
      </c>
      <c r="AW608" s="13" t="s">
        <v>37</v>
      </c>
      <c r="AX608" s="13" t="s">
        <v>84</v>
      </c>
      <c r="AY608" s="235" t="s">
        <v>203</v>
      </c>
    </row>
    <row r="609" s="2" customFormat="1" ht="24.15" customHeight="1">
      <c r="A609" s="39"/>
      <c r="B609" s="40"/>
      <c r="C609" s="206" t="s">
        <v>1607</v>
      </c>
      <c r="D609" s="206" t="s">
        <v>205</v>
      </c>
      <c r="E609" s="207" t="s">
        <v>1608</v>
      </c>
      <c r="F609" s="208" t="s">
        <v>1609</v>
      </c>
      <c r="G609" s="209" t="s">
        <v>555</v>
      </c>
      <c r="H609" s="210">
        <v>17.100000000000001</v>
      </c>
      <c r="I609" s="211"/>
      <c r="J609" s="212">
        <f>ROUND(I609*H609,2)</f>
        <v>0</v>
      </c>
      <c r="K609" s="208" t="s">
        <v>208</v>
      </c>
      <c r="L609" s="45"/>
      <c r="M609" s="213" t="s">
        <v>19</v>
      </c>
      <c r="N609" s="214" t="s">
        <v>48</v>
      </c>
      <c r="O609" s="85"/>
      <c r="P609" s="215">
        <f>O609*H609</f>
        <v>0</v>
      </c>
      <c r="Q609" s="215">
        <v>0.0028300000000000001</v>
      </c>
      <c r="R609" s="215">
        <f>Q609*H609</f>
        <v>0.048393000000000005</v>
      </c>
      <c r="S609" s="215">
        <v>0</v>
      </c>
      <c r="T609" s="216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17" t="s">
        <v>209</v>
      </c>
      <c r="AT609" s="217" t="s">
        <v>205</v>
      </c>
      <c r="AU609" s="217" t="s">
        <v>120</v>
      </c>
      <c r="AY609" s="18" t="s">
        <v>203</v>
      </c>
      <c r="BE609" s="218">
        <f>IF(N609="základní",J609,0)</f>
        <v>0</v>
      </c>
      <c r="BF609" s="218">
        <f>IF(N609="snížená",J609,0)</f>
        <v>0</v>
      </c>
      <c r="BG609" s="218">
        <f>IF(N609="zákl. přenesená",J609,0)</f>
        <v>0</v>
      </c>
      <c r="BH609" s="218">
        <f>IF(N609="sníž. přenesená",J609,0)</f>
        <v>0</v>
      </c>
      <c r="BI609" s="218">
        <f>IF(N609="nulová",J609,0)</f>
        <v>0</v>
      </c>
      <c r="BJ609" s="18" t="s">
        <v>120</v>
      </c>
      <c r="BK609" s="218">
        <f>ROUND(I609*H609,2)</f>
        <v>0</v>
      </c>
      <c r="BL609" s="18" t="s">
        <v>209</v>
      </c>
      <c r="BM609" s="217" t="s">
        <v>1610</v>
      </c>
    </row>
    <row r="610" s="2" customFormat="1">
      <c r="A610" s="39"/>
      <c r="B610" s="40"/>
      <c r="C610" s="41"/>
      <c r="D610" s="219" t="s">
        <v>211</v>
      </c>
      <c r="E610" s="41"/>
      <c r="F610" s="220" t="s">
        <v>1611</v>
      </c>
      <c r="G610" s="41"/>
      <c r="H610" s="41"/>
      <c r="I610" s="221"/>
      <c r="J610" s="41"/>
      <c r="K610" s="41"/>
      <c r="L610" s="45"/>
      <c r="M610" s="222"/>
      <c r="N610" s="223"/>
      <c r="O610" s="85"/>
      <c r="P610" s="85"/>
      <c r="Q610" s="85"/>
      <c r="R610" s="85"/>
      <c r="S610" s="85"/>
      <c r="T610" s="86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211</v>
      </c>
      <c r="AU610" s="18" t="s">
        <v>120</v>
      </c>
    </row>
    <row r="611" s="2" customFormat="1" ht="44.25" customHeight="1">
      <c r="A611" s="39"/>
      <c r="B611" s="40"/>
      <c r="C611" s="206" t="s">
        <v>1612</v>
      </c>
      <c r="D611" s="206" t="s">
        <v>205</v>
      </c>
      <c r="E611" s="207" t="s">
        <v>1613</v>
      </c>
      <c r="F611" s="208" t="s">
        <v>1614</v>
      </c>
      <c r="G611" s="209" t="s">
        <v>409</v>
      </c>
      <c r="H611" s="210">
        <v>1</v>
      </c>
      <c r="I611" s="211"/>
      <c r="J611" s="212">
        <f>ROUND(I611*H611,2)</f>
        <v>0</v>
      </c>
      <c r="K611" s="208" t="s">
        <v>208</v>
      </c>
      <c r="L611" s="45"/>
      <c r="M611" s="213" t="s">
        <v>19</v>
      </c>
      <c r="N611" s="214" t="s">
        <v>48</v>
      </c>
      <c r="O611" s="85"/>
      <c r="P611" s="215">
        <f>O611*H611</f>
        <v>0</v>
      </c>
      <c r="Q611" s="215">
        <v>0.010999999999999999</v>
      </c>
      <c r="R611" s="215">
        <f>Q611*H611</f>
        <v>0.010999999999999999</v>
      </c>
      <c r="S611" s="215">
        <v>0</v>
      </c>
      <c r="T611" s="216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17" t="s">
        <v>209</v>
      </c>
      <c r="AT611" s="217" t="s">
        <v>205</v>
      </c>
      <c r="AU611" s="217" t="s">
        <v>120</v>
      </c>
      <c r="AY611" s="18" t="s">
        <v>203</v>
      </c>
      <c r="BE611" s="218">
        <f>IF(N611="základní",J611,0)</f>
        <v>0</v>
      </c>
      <c r="BF611" s="218">
        <f>IF(N611="snížená",J611,0)</f>
        <v>0</v>
      </c>
      <c r="BG611" s="218">
        <f>IF(N611="zákl. přenesená",J611,0)</f>
        <v>0</v>
      </c>
      <c r="BH611" s="218">
        <f>IF(N611="sníž. přenesená",J611,0)</f>
        <v>0</v>
      </c>
      <c r="BI611" s="218">
        <f>IF(N611="nulová",J611,0)</f>
        <v>0</v>
      </c>
      <c r="BJ611" s="18" t="s">
        <v>120</v>
      </c>
      <c r="BK611" s="218">
        <f>ROUND(I611*H611,2)</f>
        <v>0</v>
      </c>
      <c r="BL611" s="18" t="s">
        <v>209</v>
      </c>
      <c r="BM611" s="217" t="s">
        <v>1615</v>
      </c>
    </row>
    <row r="612" s="2" customFormat="1">
      <c r="A612" s="39"/>
      <c r="B612" s="40"/>
      <c r="C612" s="41"/>
      <c r="D612" s="219" t="s">
        <v>211</v>
      </c>
      <c r="E612" s="41"/>
      <c r="F612" s="220" t="s">
        <v>1616</v>
      </c>
      <c r="G612" s="41"/>
      <c r="H612" s="41"/>
      <c r="I612" s="221"/>
      <c r="J612" s="41"/>
      <c r="K612" s="41"/>
      <c r="L612" s="45"/>
      <c r="M612" s="222"/>
      <c r="N612" s="223"/>
      <c r="O612" s="85"/>
      <c r="P612" s="85"/>
      <c r="Q612" s="85"/>
      <c r="R612" s="85"/>
      <c r="S612" s="85"/>
      <c r="T612" s="86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211</v>
      </c>
      <c r="AU612" s="18" t="s">
        <v>120</v>
      </c>
    </row>
    <row r="613" s="2" customFormat="1" ht="37.8" customHeight="1">
      <c r="A613" s="39"/>
      <c r="B613" s="40"/>
      <c r="C613" s="206" t="s">
        <v>1617</v>
      </c>
      <c r="D613" s="206" t="s">
        <v>205</v>
      </c>
      <c r="E613" s="207" t="s">
        <v>1618</v>
      </c>
      <c r="F613" s="208" t="s">
        <v>1619</v>
      </c>
      <c r="G613" s="209" t="s">
        <v>555</v>
      </c>
      <c r="H613" s="210">
        <v>27</v>
      </c>
      <c r="I613" s="211"/>
      <c r="J613" s="212">
        <f>ROUND(I613*H613,2)</f>
        <v>0</v>
      </c>
      <c r="K613" s="208" t="s">
        <v>208</v>
      </c>
      <c r="L613" s="45"/>
      <c r="M613" s="213" t="s">
        <v>19</v>
      </c>
      <c r="N613" s="214" t="s">
        <v>48</v>
      </c>
      <c r="O613" s="85"/>
      <c r="P613" s="215">
        <f>O613*H613</f>
        <v>0</v>
      </c>
      <c r="Q613" s="215">
        <v>0.0065300000000000002</v>
      </c>
      <c r="R613" s="215">
        <f>Q613*H613</f>
        <v>0.17630999999999999</v>
      </c>
      <c r="S613" s="215">
        <v>0</v>
      </c>
      <c r="T613" s="216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17" t="s">
        <v>294</v>
      </c>
      <c r="AT613" s="217" t="s">
        <v>205</v>
      </c>
      <c r="AU613" s="217" t="s">
        <v>120</v>
      </c>
      <c r="AY613" s="18" t="s">
        <v>203</v>
      </c>
      <c r="BE613" s="218">
        <f>IF(N613="základní",J613,0)</f>
        <v>0</v>
      </c>
      <c r="BF613" s="218">
        <f>IF(N613="snížená",J613,0)</f>
        <v>0</v>
      </c>
      <c r="BG613" s="218">
        <f>IF(N613="zákl. přenesená",J613,0)</f>
        <v>0</v>
      </c>
      <c r="BH613" s="218">
        <f>IF(N613="sníž. přenesená",J613,0)</f>
        <v>0</v>
      </c>
      <c r="BI613" s="218">
        <f>IF(N613="nulová",J613,0)</f>
        <v>0</v>
      </c>
      <c r="BJ613" s="18" t="s">
        <v>120</v>
      </c>
      <c r="BK613" s="218">
        <f>ROUND(I613*H613,2)</f>
        <v>0</v>
      </c>
      <c r="BL613" s="18" t="s">
        <v>294</v>
      </c>
      <c r="BM613" s="217" t="s">
        <v>1620</v>
      </c>
    </row>
    <row r="614" s="2" customFormat="1">
      <c r="A614" s="39"/>
      <c r="B614" s="40"/>
      <c r="C614" s="41"/>
      <c r="D614" s="219" t="s">
        <v>211</v>
      </c>
      <c r="E614" s="41"/>
      <c r="F614" s="220" t="s">
        <v>1621</v>
      </c>
      <c r="G614" s="41"/>
      <c r="H614" s="41"/>
      <c r="I614" s="221"/>
      <c r="J614" s="41"/>
      <c r="K614" s="41"/>
      <c r="L614" s="45"/>
      <c r="M614" s="222"/>
      <c r="N614" s="223"/>
      <c r="O614" s="85"/>
      <c r="P614" s="85"/>
      <c r="Q614" s="85"/>
      <c r="R614" s="85"/>
      <c r="S614" s="85"/>
      <c r="T614" s="86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211</v>
      </c>
      <c r="AU614" s="18" t="s">
        <v>120</v>
      </c>
    </row>
    <row r="615" s="13" customFormat="1">
      <c r="A615" s="13"/>
      <c r="B615" s="224"/>
      <c r="C615" s="225"/>
      <c r="D615" s="226" t="s">
        <v>222</v>
      </c>
      <c r="E615" s="227" t="s">
        <v>19</v>
      </c>
      <c r="F615" s="228" t="s">
        <v>1622</v>
      </c>
      <c r="G615" s="225"/>
      <c r="H615" s="229">
        <v>27</v>
      </c>
      <c r="I615" s="230"/>
      <c r="J615" s="225"/>
      <c r="K615" s="225"/>
      <c r="L615" s="231"/>
      <c r="M615" s="232"/>
      <c r="N615" s="233"/>
      <c r="O615" s="233"/>
      <c r="P615" s="233"/>
      <c r="Q615" s="233"/>
      <c r="R615" s="233"/>
      <c r="S615" s="233"/>
      <c r="T615" s="23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5" t="s">
        <v>222</v>
      </c>
      <c r="AU615" s="235" t="s">
        <v>120</v>
      </c>
      <c r="AV615" s="13" t="s">
        <v>120</v>
      </c>
      <c r="AW615" s="13" t="s">
        <v>37</v>
      </c>
      <c r="AX615" s="13" t="s">
        <v>84</v>
      </c>
      <c r="AY615" s="235" t="s">
        <v>203</v>
      </c>
    </row>
    <row r="616" s="2" customFormat="1" ht="37.8" customHeight="1">
      <c r="A616" s="39"/>
      <c r="B616" s="40"/>
      <c r="C616" s="206" t="s">
        <v>1623</v>
      </c>
      <c r="D616" s="206" t="s">
        <v>205</v>
      </c>
      <c r="E616" s="207" t="s">
        <v>1624</v>
      </c>
      <c r="F616" s="208" t="s">
        <v>1625</v>
      </c>
      <c r="G616" s="209" t="s">
        <v>555</v>
      </c>
      <c r="H616" s="210">
        <v>20.66</v>
      </c>
      <c r="I616" s="211"/>
      <c r="J616" s="212">
        <f>ROUND(I616*H616,2)</f>
        <v>0</v>
      </c>
      <c r="K616" s="208" t="s">
        <v>208</v>
      </c>
      <c r="L616" s="45"/>
      <c r="M616" s="213" t="s">
        <v>19</v>
      </c>
      <c r="N616" s="214" t="s">
        <v>48</v>
      </c>
      <c r="O616" s="85"/>
      <c r="P616" s="215">
        <f>O616*H616</f>
        <v>0</v>
      </c>
      <c r="Q616" s="215">
        <v>0.0022599999999999999</v>
      </c>
      <c r="R616" s="215">
        <f>Q616*H616</f>
        <v>0.0466916</v>
      </c>
      <c r="S616" s="215">
        <v>0</v>
      </c>
      <c r="T616" s="216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17" t="s">
        <v>294</v>
      </c>
      <c r="AT616" s="217" t="s">
        <v>205</v>
      </c>
      <c r="AU616" s="217" t="s">
        <v>120</v>
      </c>
      <c r="AY616" s="18" t="s">
        <v>203</v>
      </c>
      <c r="BE616" s="218">
        <f>IF(N616="základní",J616,0)</f>
        <v>0</v>
      </c>
      <c r="BF616" s="218">
        <f>IF(N616="snížená",J616,0)</f>
        <v>0</v>
      </c>
      <c r="BG616" s="218">
        <f>IF(N616="zákl. přenesená",J616,0)</f>
        <v>0</v>
      </c>
      <c r="BH616" s="218">
        <f>IF(N616="sníž. přenesená",J616,0)</f>
        <v>0</v>
      </c>
      <c r="BI616" s="218">
        <f>IF(N616="nulová",J616,0)</f>
        <v>0</v>
      </c>
      <c r="BJ616" s="18" t="s">
        <v>120</v>
      </c>
      <c r="BK616" s="218">
        <f>ROUND(I616*H616,2)</f>
        <v>0</v>
      </c>
      <c r="BL616" s="18" t="s">
        <v>294</v>
      </c>
      <c r="BM616" s="217" t="s">
        <v>1626</v>
      </c>
    </row>
    <row r="617" s="2" customFormat="1">
      <c r="A617" s="39"/>
      <c r="B617" s="40"/>
      <c r="C617" s="41"/>
      <c r="D617" s="219" t="s">
        <v>211</v>
      </c>
      <c r="E617" s="41"/>
      <c r="F617" s="220" t="s">
        <v>1627</v>
      </c>
      <c r="G617" s="41"/>
      <c r="H617" s="41"/>
      <c r="I617" s="221"/>
      <c r="J617" s="41"/>
      <c r="K617" s="41"/>
      <c r="L617" s="45"/>
      <c r="M617" s="222"/>
      <c r="N617" s="223"/>
      <c r="O617" s="85"/>
      <c r="P617" s="85"/>
      <c r="Q617" s="85"/>
      <c r="R617" s="85"/>
      <c r="S617" s="85"/>
      <c r="T617" s="86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211</v>
      </c>
      <c r="AU617" s="18" t="s">
        <v>120</v>
      </c>
    </row>
    <row r="618" s="13" customFormat="1">
      <c r="A618" s="13"/>
      <c r="B618" s="224"/>
      <c r="C618" s="225"/>
      <c r="D618" s="226" t="s">
        <v>222</v>
      </c>
      <c r="E618" s="227" t="s">
        <v>19</v>
      </c>
      <c r="F618" s="228" t="s">
        <v>1628</v>
      </c>
      <c r="G618" s="225"/>
      <c r="H618" s="229">
        <v>15</v>
      </c>
      <c r="I618" s="230"/>
      <c r="J618" s="225"/>
      <c r="K618" s="225"/>
      <c r="L618" s="231"/>
      <c r="M618" s="232"/>
      <c r="N618" s="233"/>
      <c r="O618" s="233"/>
      <c r="P618" s="233"/>
      <c r="Q618" s="233"/>
      <c r="R618" s="233"/>
      <c r="S618" s="233"/>
      <c r="T618" s="23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5" t="s">
        <v>222</v>
      </c>
      <c r="AU618" s="235" t="s">
        <v>120</v>
      </c>
      <c r="AV618" s="13" t="s">
        <v>120</v>
      </c>
      <c r="AW618" s="13" t="s">
        <v>37</v>
      </c>
      <c r="AX618" s="13" t="s">
        <v>76</v>
      </c>
      <c r="AY618" s="235" t="s">
        <v>203</v>
      </c>
    </row>
    <row r="619" s="13" customFormat="1">
      <c r="A619" s="13"/>
      <c r="B619" s="224"/>
      <c r="C619" s="225"/>
      <c r="D619" s="226" t="s">
        <v>222</v>
      </c>
      <c r="E619" s="227" t="s">
        <v>19</v>
      </c>
      <c r="F619" s="228" t="s">
        <v>1629</v>
      </c>
      <c r="G619" s="225"/>
      <c r="H619" s="229">
        <v>3</v>
      </c>
      <c r="I619" s="230"/>
      <c r="J619" s="225"/>
      <c r="K619" s="225"/>
      <c r="L619" s="231"/>
      <c r="M619" s="232"/>
      <c r="N619" s="233"/>
      <c r="O619" s="233"/>
      <c r="P619" s="233"/>
      <c r="Q619" s="233"/>
      <c r="R619" s="233"/>
      <c r="S619" s="233"/>
      <c r="T619" s="23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5" t="s">
        <v>222</v>
      </c>
      <c r="AU619" s="235" t="s">
        <v>120</v>
      </c>
      <c r="AV619" s="13" t="s">
        <v>120</v>
      </c>
      <c r="AW619" s="13" t="s">
        <v>37</v>
      </c>
      <c r="AX619" s="13" t="s">
        <v>76</v>
      </c>
      <c r="AY619" s="235" t="s">
        <v>203</v>
      </c>
    </row>
    <row r="620" s="13" customFormat="1">
      <c r="A620" s="13"/>
      <c r="B620" s="224"/>
      <c r="C620" s="225"/>
      <c r="D620" s="226" t="s">
        <v>222</v>
      </c>
      <c r="E620" s="227" t="s">
        <v>19</v>
      </c>
      <c r="F620" s="228" t="s">
        <v>1630</v>
      </c>
      <c r="G620" s="225"/>
      <c r="H620" s="229">
        <v>1.76</v>
      </c>
      <c r="I620" s="230"/>
      <c r="J620" s="225"/>
      <c r="K620" s="225"/>
      <c r="L620" s="231"/>
      <c r="M620" s="232"/>
      <c r="N620" s="233"/>
      <c r="O620" s="233"/>
      <c r="P620" s="233"/>
      <c r="Q620" s="233"/>
      <c r="R620" s="233"/>
      <c r="S620" s="233"/>
      <c r="T620" s="23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5" t="s">
        <v>222</v>
      </c>
      <c r="AU620" s="235" t="s">
        <v>120</v>
      </c>
      <c r="AV620" s="13" t="s">
        <v>120</v>
      </c>
      <c r="AW620" s="13" t="s">
        <v>37</v>
      </c>
      <c r="AX620" s="13" t="s">
        <v>76</v>
      </c>
      <c r="AY620" s="235" t="s">
        <v>203</v>
      </c>
    </row>
    <row r="621" s="13" customFormat="1">
      <c r="A621" s="13"/>
      <c r="B621" s="224"/>
      <c r="C621" s="225"/>
      <c r="D621" s="226" t="s">
        <v>222</v>
      </c>
      <c r="E621" s="227" t="s">
        <v>19</v>
      </c>
      <c r="F621" s="228" t="s">
        <v>1631</v>
      </c>
      <c r="G621" s="225"/>
      <c r="H621" s="229">
        <v>0.90000000000000002</v>
      </c>
      <c r="I621" s="230"/>
      <c r="J621" s="225"/>
      <c r="K621" s="225"/>
      <c r="L621" s="231"/>
      <c r="M621" s="232"/>
      <c r="N621" s="233"/>
      <c r="O621" s="233"/>
      <c r="P621" s="233"/>
      <c r="Q621" s="233"/>
      <c r="R621" s="233"/>
      <c r="S621" s="233"/>
      <c r="T621" s="23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5" t="s">
        <v>222</v>
      </c>
      <c r="AU621" s="235" t="s">
        <v>120</v>
      </c>
      <c r="AV621" s="13" t="s">
        <v>120</v>
      </c>
      <c r="AW621" s="13" t="s">
        <v>37</v>
      </c>
      <c r="AX621" s="13" t="s">
        <v>76</v>
      </c>
      <c r="AY621" s="235" t="s">
        <v>203</v>
      </c>
    </row>
    <row r="622" s="14" customFormat="1">
      <c r="A622" s="14"/>
      <c r="B622" s="236"/>
      <c r="C622" s="237"/>
      <c r="D622" s="226" t="s">
        <v>222</v>
      </c>
      <c r="E622" s="238" t="s">
        <v>19</v>
      </c>
      <c r="F622" s="239" t="s">
        <v>225</v>
      </c>
      <c r="G622" s="237"/>
      <c r="H622" s="240">
        <v>20.66</v>
      </c>
      <c r="I622" s="241"/>
      <c r="J622" s="237"/>
      <c r="K622" s="237"/>
      <c r="L622" s="242"/>
      <c r="M622" s="243"/>
      <c r="N622" s="244"/>
      <c r="O622" s="244"/>
      <c r="P622" s="244"/>
      <c r="Q622" s="244"/>
      <c r="R622" s="244"/>
      <c r="S622" s="244"/>
      <c r="T622" s="245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6" t="s">
        <v>222</v>
      </c>
      <c r="AU622" s="246" t="s">
        <v>120</v>
      </c>
      <c r="AV622" s="14" t="s">
        <v>209</v>
      </c>
      <c r="AW622" s="14" t="s">
        <v>37</v>
      </c>
      <c r="AX622" s="14" t="s">
        <v>84</v>
      </c>
      <c r="AY622" s="246" t="s">
        <v>203</v>
      </c>
    </row>
    <row r="623" s="2" customFormat="1" ht="55.5" customHeight="1">
      <c r="A623" s="39"/>
      <c r="B623" s="40"/>
      <c r="C623" s="206" t="s">
        <v>1632</v>
      </c>
      <c r="D623" s="206" t="s">
        <v>205</v>
      </c>
      <c r="E623" s="207" t="s">
        <v>1633</v>
      </c>
      <c r="F623" s="208" t="s">
        <v>1634</v>
      </c>
      <c r="G623" s="209" t="s">
        <v>409</v>
      </c>
      <c r="H623" s="210">
        <v>36</v>
      </c>
      <c r="I623" s="211"/>
      <c r="J623" s="212">
        <f>ROUND(I623*H623,2)</f>
        <v>0</v>
      </c>
      <c r="K623" s="208" t="s">
        <v>208</v>
      </c>
      <c r="L623" s="45"/>
      <c r="M623" s="213" t="s">
        <v>19</v>
      </c>
      <c r="N623" s="214" t="s">
        <v>48</v>
      </c>
      <c r="O623" s="85"/>
      <c r="P623" s="215">
        <f>O623*H623</f>
        <v>0</v>
      </c>
      <c r="Q623" s="215">
        <v>0</v>
      </c>
      <c r="R623" s="215">
        <f>Q623*H623</f>
        <v>0</v>
      </c>
      <c r="S623" s="215">
        <v>0</v>
      </c>
      <c r="T623" s="216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17" t="s">
        <v>294</v>
      </c>
      <c r="AT623" s="217" t="s">
        <v>205</v>
      </c>
      <c r="AU623" s="217" t="s">
        <v>120</v>
      </c>
      <c r="AY623" s="18" t="s">
        <v>203</v>
      </c>
      <c r="BE623" s="218">
        <f>IF(N623="základní",J623,0)</f>
        <v>0</v>
      </c>
      <c r="BF623" s="218">
        <f>IF(N623="snížená",J623,0)</f>
        <v>0</v>
      </c>
      <c r="BG623" s="218">
        <f>IF(N623="zákl. přenesená",J623,0)</f>
        <v>0</v>
      </c>
      <c r="BH623" s="218">
        <f>IF(N623="sníž. přenesená",J623,0)</f>
        <v>0</v>
      </c>
      <c r="BI623" s="218">
        <f>IF(N623="nulová",J623,0)</f>
        <v>0</v>
      </c>
      <c r="BJ623" s="18" t="s">
        <v>120</v>
      </c>
      <c r="BK623" s="218">
        <f>ROUND(I623*H623,2)</f>
        <v>0</v>
      </c>
      <c r="BL623" s="18" t="s">
        <v>294</v>
      </c>
      <c r="BM623" s="217" t="s">
        <v>1635</v>
      </c>
    </row>
    <row r="624" s="2" customFormat="1">
      <c r="A624" s="39"/>
      <c r="B624" s="40"/>
      <c r="C624" s="41"/>
      <c r="D624" s="219" t="s">
        <v>211</v>
      </c>
      <c r="E624" s="41"/>
      <c r="F624" s="220" t="s">
        <v>1636</v>
      </c>
      <c r="G624" s="41"/>
      <c r="H624" s="41"/>
      <c r="I624" s="221"/>
      <c r="J624" s="41"/>
      <c r="K624" s="41"/>
      <c r="L624" s="45"/>
      <c r="M624" s="222"/>
      <c r="N624" s="223"/>
      <c r="O624" s="85"/>
      <c r="P624" s="85"/>
      <c r="Q624" s="85"/>
      <c r="R624" s="85"/>
      <c r="S624" s="85"/>
      <c r="T624" s="86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211</v>
      </c>
      <c r="AU624" s="18" t="s">
        <v>120</v>
      </c>
    </row>
    <row r="625" s="13" customFormat="1">
      <c r="A625" s="13"/>
      <c r="B625" s="224"/>
      <c r="C625" s="225"/>
      <c r="D625" s="226" t="s">
        <v>222</v>
      </c>
      <c r="E625" s="227" t="s">
        <v>19</v>
      </c>
      <c r="F625" s="228" t="s">
        <v>1637</v>
      </c>
      <c r="G625" s="225"/>
      <c r="H625" s="229">
        <v>20</v>
      </c>
      <c r="I625" s="230"/>
      <c r="J625" s="225"/>
      <c r="K625" s="225"/>
      <c r="L625" s="231"/>
      <c r="M625" s="232"/>
      <c r="N625" s="233"/>
      <c r="O625" s="233"/>
      <c r="P625" s="233"/>
      <c r="Q625" s="233"/>
      <c r="R625" s="233"/>
      <c r="S625" s="233"/>
      <c r="T625" s="23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5" t="s">
        <v>222</v>
      </c>
      <c r="AU625" s="235" t="s">
        <v>120</v>
      </c>
      <c r="AV625" s="13" t="s">
        <v>120</v>
      </c>
      <c r="AW625" s="13" t="s">
        <v>37</v>
      </c>
      <c r="AX625" s="13" t="s">
        <v>76</v>
      </c>
      <c r="AY625" s="235" t="s">
        <v>203</v>
      </c>
    </row>
    <row r="626" s="13" customFormat="1">
      <c r="A626" s="13"/>
      <c r="B626" s="224"/>
      <c r="C626" s="225"/>
      <c r="D626" s="226" t="s">
        <v>222</v>
      </c>
      <c r="E626" s="227" t="s">
        <v>19</v>
      </c>
      <c r="F626" s="228" t="s">
        <v>1638</v>
      </c>
      <c r="G626" s="225"/>
      <c r="H626" s="229">
        <v>10</v>
      </c>
      <c r="I626" s="230"/>
      <c r="J626" s="225"/>
      <c r="K626" s="225"/>
      <c r="L626" s="231"/>
      <c r="M626" s="232"/>
      <c r="N626" s="233"/>
      <c r="O626" s="233"/>
      <c r="P626" s="233"/>
      <c r="Q626" s="233"/>
      <c r="R626" s="233"/>
      <c r="S626" s="233"/>
      <c r="T626" s="23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5" t="s">
        <v>222</v>
      </c>
      <c r="AU626" s="235" t="s">
        <v>120</v>
      </c>
      <c r="AV626" s="13" t="s">
        <v>120</v>
      </c>
      <c r="AW626" s="13" t="s">
        <v>37</v>
      </c>
      <c r="AX626" s="13" t="s">
        <v>76</v>
      </c>
      <c r="AY626" s="235" t="s">
        <v>203</v>
      </c>
    </row>
    <row r="627" s="13" customFormat="1">
      <c r="A627" s="13"/>
      <c r="B627" s="224"/>
      <c r="C627" s="225"/>
      <c r="D627" s="226" t="s">
        <v>222</v>
      </c>
      <c r="E627" s="227" t="s">
        <v>19</v>
      </c>
      <c r="F627" s="228" t="s">
        <v>1639</v>
      </c>
      <c r="G627" s="225"/>
      <c r="H627" s="229">
        <v>4</v>
      </c>
      <c r="I627" s="230"/>
      <c r="J627" s="225"/>
      <c r="K627" s="225"/>
      <c r="L627" s="231"/>
      <c r="M627" s="232"/>
      <c r="N627" s="233"/>
      <c r="O627" s="233"/>
      <c r="P627" s="233"/>
      <c r="Q627" s="233"/>
      <c r="R627" s="233"/>
      <c r="S627" s="233"/>
      <c r="T627" s="23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5" t="s">
        <v>222</v>
      </c>
      <c r="AU627" s="235" t="s">
        <v>120</v>
      </c>
      <c r="AV627" s="13" t="s">
        <v>120</v>
      </c>
      <c r="AW627" s="13" t="s">
        <v>37</v>
      </c>
      <c r="AX627" s="13" t="s">
        <v>76</v>
      </c>
      <c r="AY627" s="235" t="s">
        <v>203</v>
      </c>
    </row>
    <row r="628" s="13" customFormat="1">
      <c r="A628" s="13"/>
      <c r="B628" s="224"/>
      <c r="C628" s="225"/>
      <c r="D628" s="226" t="s">
        <v>222</v>
      </c>
      <c r="E628" s="227" t="s">
        <v>19</v>
      </c>
      <c r="F628" s="228" t="s">
        <v>1640</v>
      </c>
      <c r="G628" s="225"/>
      <c r="H628" s="229">
        <v>2</v>
      </c>
      <c r="I628" s="230"/>
      <c r="J628" s="225"/>
      <c r="K628" s="225"/>
      <c r="L628" s="231"/>
      <c r="M628" s="232"/>
      <c r="N628" s="233"/>
      <c r="O628" s="233"/>
      <c r="P628" s="233"/>
      <c r="Q628" s="233"/>
      <c r="R628" s="233"/>
      <c r="S628" s="233"/>
      <c r="T628" s="23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5" t="s">
        <v>222</v>
      </c>
      <c r="AU628" s="235" t="s">
        <v>120</v>
      </c>
      <c r="AV628" s="13" t="s">
        <v>120</v>
      </c>
      <c r="AW628" s="13" t="s">
        <v>37</v>
      </c>
      <c r="AX628" s="13" t="s">
        <v>76</v>
      </c>
      <c r="AY628" s="235" t="s">
        <v>203</v>
      </c>
    </row>
    <row r="629" s="14" customFormat="1">
      <c r="A629" s="14"/>
      <c r="B629" s="236"/>
      <c r="C629" s="237"/>
      <c r="D629" s="226" t="s">
        <v>222</v>
      </c>
      <c r="E629" s="238" t="s">
        <v>19</v>
      </c>
      <c r="F629" s="239" t="s">
        <v>225</v>
      </c>
      <c r="G629" s="237"/>
      <c r="H629" s="240">
        <v>36</v>
      </c>
      <c r="I629" s="241"/>
      <c r="J629" s="237"/>
      <c r="K629" s="237"/>
      <c r="L629" s="242"/>
      <c r="M629" s="243"/>
      <c r="N629" s="244"/>
      <c r="O629" s="244"/>
      <c r="P629" s="244"/>
      <c r="Q629" s="244"/>
      <c r="R629" s="244"/>
      <c r="S629" s="244"/>
      <c r="T629" s="245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6" t="s">
        <v>222</v>
      </c>
      <c r="AU629" s="246" t="s">
        <v>120</v>
      </c>
      <c r="AV629" s="14" t="s">
        <v>209</v>
      </c>
      <c r="AW629" s="14" t="s">
        <v>37</v>
      </c>
      <c r="AX629" s="14" t="s">
        <v>84</v>
      </c>
      <c r="AY629" s="246" t="s">
        <v>203</v>
      </c>
    </row>
    <row r="630" s="2" customFormat="1" ht="44.25" customHeight="1">
      <c r="A630" s="39"/>
      <c r="B630" s="40"/>
      <c r="C630" s="206" t="s">
        <v>1641</v>
      </c>
      <c r="D630" s="206" t="s">
        <v>205</v>
      </c>
      <c r="E630" s="207" t="s">
        <v>1642</v>
      </c>
      <c r="F630" s="208" t="s">
        <v>1643</v>
      </c>
      <c r="G630" s="209" t="s">
        <v>555</v>
      </c>
      <c r="H630" s="210">
        <v>3.7000000000000002</v>
      </c>
      <c r="I630" s="211"/>
      <c r="J630" s="212">
        <f>ROUND(I630*H630,2)</f>
        <v>0</v>
      </c>
      <c r="K630" s="208" t="s">
        <v>208</v>
      </c>
      <c r="L630" s="45"/>
      <c r="M630" s="213" t="s">
        <v>19</v>
      </c>
      <c r="N630" s="214" t="s">
        <v>48</v>
      </c>
      <c r="O630" s="85"/>
      <c r="P630" s="215">
        <f>O630*H630</f>
        <v>0</v>
      </c>
      <c r="Q630" s="215">
        <v>0.0028900000000000002</v>
      </c>
      <c r="R630" s="215">
        <f>Q630*H630</f>
        <v>0.010693000000000001</v>
      </c>
      <c r="S630" s="215">
        <v>0</v>
      </c>
      <c r="T630" s="216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17" t="s">
        <v>294</v>
      </c>
      <c r="AT630" s="217" t="s">
        <v>205</v>
      </c>
      <c r="AU630" s="217" t="s">
        <v>120</v>
      </c>
      <c r="AY630" s="18" t="s">
        <v>203</v>
      </c>
      <c r="BE630" s="218">
        <f>IF(N630="základní",J630,0)</f>
        <v>0</v>
      </c>
      <c r="BF630" s="218">
        <f>IF(N630="snížená",J630,0)</f>
        <v>0</v>
      </c>
      <c r="BG630" s="218">
        <f>IF(N630="zákl. přenesená",J630,0)</f>
        <v>0</v>
      </c>
      <c r="BH630" s="218">
        <f>IF(N630="sníž. přenesená",J630,0)</f>
        <v>0</v>
      </c>
      <c r="BI630" s="218">
        <f>IF(N630="nulová",J630,0)</f>
        <v>0</v>
      </c>
      <c r="BJ630" s="18" t="s">
        <v>120</v>
      </c>
      <c r="BK630" s="218">
        <f>ROUND(I630*H630,2)</f>
        <v>0</v>
      </c>
      <c r="BL630" s="18" t="s">
        <v>294</v>
      </c>
      <c r="BM630" s="217" t="s">
        <v>1644</v>
      </c>
    </row>
    <row r="631" s="2" customFormat="1">
      <c r="A631" s="39"/>
      <c r="B631" s="40"/>
      <c r="C631" s="41"/>
      <c r="D631" s="219" t="s">
        <v>211</v>
      </c>
      <c r="E631" s="41"/>
      <c r="F631" s="220" t="s">
        <v>1645</v>
      </c>
      <c r="G631" s="41"/>
      <c r="H631" s="41"/>
      <c r="I631" s="221"/>
      <c r="J631" s="41"/>
      <c r="K631" s="41"/>
      <c r="L631" s="45"/>
      <c r="M631" s="222"/>
      <c r="N631" s="223"/>
      <c r="O631" s="85"/>
      <c r="P631" s="85"/>
      <c r="Q631" s="85"/>
      <c r="R631" s="85"/>
      <c r="S631" s="85"/>
      <c r="T631" s="86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211</v>
      </c>
      <c r="AU631" s="18" t="s">
        <v>120</v>
      </c>
    </row>
    <row r="632" s="13" customFormat="1">
      <c r="A632" s="13"/>
      <c r="B632" s="224"/>
      <c r="C632" s="225"/>
      <c r="D632" s="226" t="s">
        <v>222</v>
      </c>
      <c r="E632" s="227" t="s">
        <v>19</v>
      </c>
      <c r="F632" s="228" t="s">
        <v>1646</v>
      </c>
      <c r="G632" s="225"/>
      <c r="H632" s="229">
        <v>3.7000000000000002</v>
      </c>
      <c r="I632" s="230"/>
      <c r="J632" s="225"/>
      <c r="K632" s="225"/>
      <c r="L632" s="231"/>
      <c r="M632" s="232"/>
      <c r="N632" s="233"/>
      <c r="O632" s="233"/>
      <c r="P632" s="233"/>
      <c r="Q632" s="233"/>
      <c r="R632" s="233"/>
      <c r="S632" s="233"/>
      <c r="T632" s="23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5" t="s">
        <v>222</v>
      </c>
      <c r="AU632" s="235" t="s">
        <v>120</v>
      </c>
      <c r="AV632" s="13" t="s">
        <v>120</v>
      </c>
      <c r="AW632" s="13" t="s">
        <v>37</v>
      </c>
      <c r="AX632" s="13" t="s">
        <v>84</v>
      </c>
      <c r="AY632" s="235" t="s">
        <v>203</v>
      </c>
    </row>
    <row r="633" s="2" customFormat="1" ht="44.25" customHeight="1">
      <c r="A633" s="39"/>
      <c r="B633" s="40"/>
      <c r="C633" s="206" t="s">
        <v>1647</v>
      </c>
      <c r="D633" s="206" t="s">
        <v>205</v>
      </c>
      <c r="E633" s="207" t="s">
        <v>1648</v>
      </c>
      <c r="F633" s="208" t="s">
        <v>1649</v>
      </c>
      <c r="G633" s="209" t="s">
        <v>409</v>
      </c>
      <c r="H633" s="210">
        <v>5</v>
      </c>
      <c r="I633" s="211"/>
      <c r="J633" s="212">
        <f>ROUND(I633*H633,2)</f>
        <v>0</v>
      </c>
      <c r="K633" s="208" t="s">
        <v>208</v>
      </c>
      <c r="L633" s="45"/>
      <c r="M633" s="213" t="s">
        <v>19</v>
      </c>
      <c r="N633" s="214" t="s">
        <v>48</v>
      </c>
      <c r="O633" s="85"/>
      <c r="P633" s="215">
        <f>O633*H633</f>
        <v>0</v>
      </c>
      <c r="Q633" s="215">
        <v>0.0053899999999999998</v>
      </c>
      <c r="R633" s="215">
        <f>Q633*H633</f>
        <v>0.026949999999999998</v>
      </c>
      <c r="S633" s="215">
        <v>0</v>
      </c>
      <c r="T633" s="216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17" t="s">
        <v>294</v>
      </c>
      <c r="AT633" s="217" t="s">
        <v>205</v>
      </c>
      <c r="AU633" s="217" t="s">
        <v>120</v>
      </c>
      <c r="AY633" s="18" t="s">
        <v>203</v>
      </c>
      <c r="BE633" s="218">
        <f>IF(N633="základní",J633,0)</f>
        <v>0</v>
      </c>
      <c r="BF633" s="218">
        <f>IF(N633="snížená",J633,0)</f>
        <v>0</v>
      </c>
      <c r="BG633" s="218">
        <f>IF(N633="zákl. přenesená",J633,0)</f>
        <v>0</v>
      </c>
      <c r="BH633" s="218">
        <f>IF(N633="sníž. přenesená",J633,0)</f>
        <v>0</v>
      </c>
      <c r="BI633" s="218">
        <f>IF(N633="nulová",J633,0)</f>
        <v>0</v>
      </c>
      <c r="BJ633" s="18" t="s">
        <v>120</v>
      </c>
      <c r="BK633" s="218">
        <f>ROUND(I633*H633,2)</f>
        <v>0</v>
      </c>
      <c r="BL633" s="18" t="s">
        <v>294</v>
      </c>
      <c r="BM633" s="217" t="s">
        <v>1650</v>
      </c>
    </row>
    <row r="634" s="2" customFormat="1">
      <c r="A634" s="39"/>
      <c r="B634" s="40"/>
      <c r="C634" s="41"/>
      <c r="D634" s="219" t="s">
        <v>211</v>
      </c>
      <c r="E634" s="41"/>
      <c r="F634" s="220" t="s">
        <v>1651</v>
      </c>
      <c r="G634" s="41"/>
      <c r="H634" s="41"/>
      <c r="I634" s="221"/>
      <c r="J634" s="41"/>
      <c r="K634" s="41"/>
      <c r="L634" s="45"/>
      <c r="M634" s="222"/>
      <c r="N634" s="223"/>
      <c r="O634" s="85"/>
      <c r="P634" s="85"/>
      <c r="Q634" s="85"/>
      <c r="R634" s="85"/>
      <c r="S634" s="85"/>
      <c r="T634" s="86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211</v>
      </c>
      <c r="AU634" s="18" t="s">
        <v>120</v>
      </c>
    </row>
    <row r="635" s="2" customFormat="1" ht="33" customHeight="1">
      <c r="A635" s="39"/>
      <c r="B635" s="40"/>
      <c r="C635" s="206" t="s">
        <v>1652</v>
      </c>
      <c r="D635" s="206" t="s">
        <v>205</v>
      </c>
      <c r="E635" s="207" t="s">
        <v>1653</v>
      </c>
      <c r="F635" s="208" t="s">
        <v>1654</v>
      </c>
      <c r="G635" s="209" t="s">
        <v>555</v>
      </c>
      <c r="H635" s="210">
        <v>19.100000000000001</v>
      </c>
      <c r="I635" s="211"/>
      <c r="J635" s="212">
        <f>ROUND(I635*H635,2)</f>
        <v>0</v>
      </c>
      <c r="K635" s="208" t="s">
        <v>208</v>
      </c>
      <c r="L635" s="45"/>
      <c r="M635" s="213" t="s">
        <v>19</v>
      </c>
      <c r="N635" s="214" t="s">
        <v>48</v>
      </c>
      <c r="O635" s="85"/>
      <c r="P635" s="215">
        <f>O635*H635</f>
        <v>0</v>
      </c>
      <c r="Q635" s="215">
        <v>0.0016299999999999999</v>
      </c>
      <c r="R635" s="215">
        <f>Q635*H635</f>
        <v>0.031133000000000001</v>
      </c>
      <c r="S635" s="215">
        <v>0</v>
      </c>
      <c r="T635" s="216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17" t="s">
        <v>294</v>
      </c>
      <c r="AT635" s="217" t="s">
        <v>205</v>
      </c>
      <c r="AU635" s="217" t="s">
        <v>120</v>
      </c>
      <c r="AY635" s="18" t="s">
        <v>203</v>
      </c>
      <c r="BE635" s="218">
        <f>IF(N635="základní",J635,0)</f>
        <v>0</v>
      </c>
      <c r="BF635" s="218">
        <f>IF(N635="snížená",J635,0)</f>
        <v>0</v>
      </c>
      <c r="BG635" s="218">
        <f>IF(N635="zákl. přenesená",J635,0)</f>
        <v>0</v>
      </c>
      <c r="BH635" s="218">
        <f>IF(N635="sníž. přenesená",J635,0)</f>
        <v>0</v>
      </c>
      <c r="BI635" s="218">
        <f>IF(N635="nulová",J635,0)</f>
        <v>0</v>
      </c>
      <c r="BJ635" s="18" t="s">
        <v>120</v>
      </c>
      <c r="BK635" s="218">
        <f>ROUND(I635*H635,2)</f>
        <v>0</v>
      </c>
      <c r="BL635" s="18" t="s">
        <v>294</v>
      </c>
      <c r="BM635" s="217" t="s">
        <v>1655</v>
      </c>
    </row>
    <row r="636" s="2" customFormat="1">
      <c r="A636" s="39"/>
      <c r="B636" s="40"/>
      <c r="C636" s="41"/>
      <c r="D636" s="219" t="s">
        <v>211</v>
      </c>
      <c r="E636" s="41"/>
      <c r="F636" s="220" t="s">
        <v>1656</v>
      </c>
      <c r="G636" s="41"/>
      <c r="H636" s="41"/>
      <c r="I636" s="221"/>
      <c r="J636" s="41"/>
      <c r="K636" s="41"/>
      <c r="L636" s="45"/>
      <c r="M636" s="222"/>
      <c r="N636" s="223"/>
      <c r="O636" s="85"/>
      <c r="P636" s="85"/>
      <c r="Q636" s="85"/>
      <c r="R636" s="85"/>
      <c r="S636" s="85"/>
      <c r="T636" s="86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T636" s="18" t="s">
        <v>211</v>
      </c>
      <c r="AU636" s="18" t="s">
        <v>120</v>
      </c>
    </row>
    <row r="637" s="13" customFormat="1">
      <c r="A637" s="13"/>
      <c r="B637" s="224"/>
      <c r="C637" s="225"/>
      <c r="D637" s="226" t="s">
        <v>222</v>
      </c>
      <c r="E637" s="227" t="s">
        <v>19</v>
      </c>
      <c r="F637" s="228" t="s">
        <v>1657</v>
      </c>
      <c r="G637" s="225"/>
      <c r="H637" s="229">
        <v>19.100000000000001</v>
      </c>
      <c r="I637" s="230"/>
      <c r="J637" s="225"/>
      <c r="K637" s="225"/>
      <c r="L637" s="231"/>
      <c r="M637" s="232"/>
      <c r="N637" s="233"/>
      <c r="O637" s="233"/>
      <c r="P637" s="233"/>
      <c r="Q637" s="233"/>
      <c r="R637" s="233"/>
      <c r="S637" s="233"/>
      <c r="T637" s="23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5" t="s">
        <v>222</v>
      </c>
      <c r="AU637" s="235" t="s">
        <v>120</v>
      </c>
      <c r="AV637" s="13" t="s">
        <v>120</v>
      </c>
      <c r="AW637" s="13" t="s">
        <v>37</v>
      </c>
      <c r="AX637" s="13" t="s">
        <v>84</v>
      </c>
      <c r="AY637" s="235" t="s">
        <v>203</v>
      </c>
    </row>
    <row r="638" s="2" customFormat="1" ht="24.15" customHeight="1">
      <c r="A638" s="39"/>
      <c r="B638" s="40"/>
      <c r="C638" s="206" t="s">
        <v>1658</v>
      </c>
      <c r="D638" s="206" t="s">
        <v>205</v>
      </c>
      <c r="E638" s="207" t="s">
        <v>1659</v>
      </c>
      <c r="F638" s="208" t="s">
        <v>1660</v>
      </c>
      <c r="G638" s="209" t="s">
        <v>555</v>
      </c>
      <c r="H638" s="210">
        <v>19.399999999999999</v>
      </c>
      <c r="I638" s="211"/>
      <c r="J638" s="212">
        <f>ROUND(I638*H638,2)</f>
        <v>0</v>
      </c>
      <c r="K638" s="208" t="s">
        <v>208</v>
      </c>
      <c r="L638" s="45"/>
      <c r="M638" s="213" t="s">
        <v>19</v>
      </c>
      <c r="N638" s="214" t="s">
        <v>48</v>
      </c>
      <c r="O638" s="85"/>
      <c r="P638" s="215">
        <f>O638*H638</f>
        <v>0</v>
      </c>
      <c r="Q638" s="215">
        <v>0.0020999999999999999</v>
      </c>
      <c r="R638" s="215">
        <f>Q638*H638</f>
        <v>0.040739999999999991</v>
      </c>
      <c r="S638" s="215">
        <v>0</v>
      </c>
      <c r="T638" s="216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17" t="s">
        <v>294</v>
      </c>
      <c r="AT638" s="217" t="s">
        <v>205</v>
      </c>
      <c r="AU638" s="217" t="s">
        <v>120</v>
      </c>
      <c r="AY638" s="18" t="s">
        <v>203</v>
      </c>
      <c r="BE638" s="218">
        <f>IF(N638="základní",J638,0)</f>
        <v>0</v>
      </c>
      <c r="BF638" s="218">
        <f>IF(N638="snížená",J638,0)</f>
        <v>0</v>
      </c>
      <c r="BG638" s="218">
        <f>IF(N638="zákl. přenesená",J638,0)</f>
        <v>0</v>
      </c>
      <c r="BH638" s="218">
        <f>IF(N638="sníž. přenesená",J638,0)</f>
        <v>0</v>
      </c>
      <c r="BI638" s="218">
        <f>IF(N638="nulová",J638,0)</f>
        <v>0</v>
      </c>
      <c r="BJ638" s="18" t="s">
        <v>120</v>
      </c>
      <c r="BK638" s="218">
        <f>ROUND(I638*H638,2)</f>
        <v>0</v>
      </c>
      <c r="BL638" s="18" t="s">
        <v>294</v>
      </c>
      <c r="BM638" s="217" t="s">
        <v>1661</v>
      </c>
    </row>
    <row r="639" s="2" customFormat="1">
      <c r="A639" s="39"/>
      <c r="B639" s="40"/>
      <c r="C639" s="41"/>
      <c r="D639" s="219" t="s">
        <v>211</v>
      </c>
      <c r="E639" s="41"/>
      <c r="F639" s="220" t="s">
        <v>1662</v>
      </c>
      <c r="G639" s="41"/>
      <c r="H639" s="41"/>
      <c r="I639" s="221"/>
      <c r="J639" s="41"/>
      <c r="K639" s="41"/>
      <c r="L639" s="45"/>
      <c r="M639" s="222"/>
      <c r="N639" s="223"/>
      <c r="O639" s="85"/>
      <c r="P639" s="85"/>
      <c r="Q639" s="85"/>
      <c r="R639" s="85"/>
      <c r="S639" s="85"/>
      <c r="T639" s="86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T639" s="18" t="s">
        <v>211</v>
      </c>
      <c r="AU639" s="18" t="s">
        <v>120</v>
      </c>
    </row>
    <row r="640" s="13" customFormat="1">
      <c r="A640" s="13"/>
      <c r="B640" s="224"/>
      <c r="C640" s="225"/>
      <c r="D640" s="226" t="s">
        <v>222</v>
      </c>
      <c r="E640" s="227" t="s">
        <v>19</v>
      </c>
      <c r="F640" s="228" t="s">
        <v>1663</v>
      </c>
      <c r="G640" s="225"/>
      <c r="H640" s="229">
        <v>19.399999999999999</v>
      </c>
      <c r="I640" s="230"/>
      <c r="J640" s="225"/>
      <c r="K640" s="225"/>
      <c r="L640" s="231"/>
      <c r="M640" s="232"/>
      <c r="N640" s="233"/>
      <c r="O640" s="233"/>
      <c r="P640" s="233"/>
      <c r="Q640" s="233"/>
      <c r="R640" s="233"/>
      <c r="S640" s="233"/>
      <c r="T640" s="23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5" t="s">
        <v>222</v>
      </c>
      <c r="AU640" s="235" t="s">
        <v>120</v>
      </c>
      <c r="AV640" s="13" t="s">
        <v>120</v>
      </c>
      <c r="AW640" s="13" t="s">
        <v>37</v>
      </c>
      <c r="AX640" s="13" t="s">
        <v>84</v>
      </c>
      <c r="AY640" s="235" t="s">
        <v>203</v>
      </c>
    </row>
    <row r="641" s="2" customFormat="1" ht="49.05" customHeight="1">
      <c r="A641" s="39"/>
      <c r="B641" s="40"/>
      <c r="C641" s="206" t="s">
        <v>1664</v>
      </c>
      <c r="D641" s="206" t="s">
        <v>205</v>
      </c>
      <c r="E641" s="207" t="s">
        <v>646</v>
      </c>
      <c r="F641" s="208" t="s">
        <v>647</v>
      </c>
      <c r="G641" s="209" t="s">
        <v>528</v>
      </c>
      <c r="H641" s="258"/>
      <c r="I641" s="211"/>
      <c r="J641" s="212">
        <f>ROUND(I641*H641,2)</f>
        <v>0</v>
      </c>
      <c r="K641" s="208" t="s">
        <v>208</v>
      </c>
      <c r="L641" s="45"/>
      <c r="M641" s="213" t="s">
        <v>19</v>
      </c>
      <c r="N641" s="214" t="s">
        <v>48</v>
      </c>
      <c r="O641" s="85"/>
      <c r="P641" s="215">
        <f>O641*H641</f>
        <v>0</v>
      </c>
      <c r="Q641" s="215">
        <v>0</v>
      </c>
      <c r="R641" s="215">
        <f>Q641*H641</f>
        <v>0</v>
      </c>
      <c r="S641" s="215">
        <v>0</v>
      </c>
      <c r="T641" s="216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17" t="s">
        <v>294</v>
      </c>
      <c r="AT641" s="217" t="s">
        <v>205</v>
      </c>
      <c r="AU641" s="217" t="s">
        <v>120</v>
      </c>
      <c r="AY641" s="18" t="s">
        <v>203</v>
      </c>
      <c r="BE641" s="218">
        <f>IF(N641="základní",J641,0)</f>
        <v>0</v>
      </c>
      <c r="BF641" s="218">
        <f>IF(N641="snížená",J641,0)</f>
        <v>0</v>
      </c>
      <c r="BG641" s="218">
        <f>IF(N641="zákl. přenesená",J641,0)</f>
        <v>0</v>
      </c>
      <c r="BH641" s="218">
        <f>IF(N641="sníž. přenesená",J641,0)</f>
        <v>0</v>
      </c>
      <c r="BI641" s="218">
        <f>IF(N641="nulová",J641,0)</f>
        <v>0</v>
      </c>
      <c r="BJ641" s="18" t="s">
        <v>120</v>
      </c>
      <c r="BK641" s="218">
        <f>ROUND(I641*H641,2)</f>
        <v>0</v>
      </c>
      <c r="BL641" s="18" t="s">
        <v>294</v>
      </c>
      <c r="BM641" s="217" t="s">
        <v>1665</v>
      </c>
    </row>
    <row r="642" s="2" customFormat="1">
      <c r="A642" s="39"/>
      <c r="B642" s="40"/>
      <c r="C642" s="41"/>
      <c r="D642" s="219" t="s">
        <v>211</v>
      </c>
      <c r="E642" s="41"/>
      <c r="F642" s="220" t="s">
        <v>649</v>
      </c>
      <c r="G642" s="41"/>
      <c r="H642" s="41"/>
      <c r="I642" s="221"/>
      <c r="J642" s="41"/>
      <c r="K642" s="41"/>
      <c r="L642" s="45"/>
      <c r="M642" s="222"/>
      <c r="N642" s="223"/>
      <c r="O642" s="85"/>
      <c r="P642" s="85"/>
      <c r="Q642" s="85"/>
      <c r="R642" s="85"/>
      <c r="S642" s="85"/>
      <c r="T642" s="86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T642" s="18" t="s">
        <v>211</v>
      </c>
      <c r="AU642" s="18" t="s">
        <v>120</v>
      </c>
    </row>
    <row r="643" s="12" customFormat="1" ht="22.8" customHeight="1">
      <c r="A643" s="12"/>
      <c r="B643" s="190"/>
      <c r="C643" s="191"/>
      <c r="D643" s="192" t="s">
        <v>75</v>
      </c>
      <c r="E643" s="204" t="s">
        <v>662</v>
      </c>
      <c r="F643" s="204" t="s">
        <v>663</v>
      </c>
      <c r="G643" s="191"/>
      <c r="H643" s="191"/>
      <c r="I643" s="194"/>
      <c r="J643" s="205">
        <f>BK643</f>
        <v>0</v>
      </c>
      <c r="K643" s="191"/>
      <c r="L643" s="196"/>
      <c r="M643" s="197"/>
      <c r="N643" s="198"/>
      <c r="O643" s="198"/>
      <c r="P643" s="199">
        <f>SUM(P644:P735)</f>
        <v>0</v>
      </c>
      <c r="Q643" s="198"/>
      <c r="R643" s="199">
        <f>SUM(R644:R735)</f>
        <v>1.9782612399999997</v>
      </c>
      <c r="S643" s="198"/>
      <c r="T643" s="200">
        <f>SUM(T644:T735)</f>
        <v>0</v>
      </c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R643" s="201" t="s">
        <v>120</v>
      </c>
      <c r="AT643" s="202" t="s">
        <v>75</v>
      </c>
      <c r="AU643" s="202" t="s">
        <v>84</v>
      </c>
      <c r="AY643" s="201" t="s">
        <v>203</v>
      </c>
      <c r="BK643" s="203">
        <f>SUM(BK644:BK735)</f>
        <v>0</v>
      </c>
    </row>
    <row r="644" s="2" customFormat="1" ht="24.15" customHeight="1">
      <c r="A644" s="39"/>
      <c r="B644" s="40"/>
      <c r="C644" s="206" t="s">
        <v>1666</v>
      </c>
      <c r="D644" s="206" t="s">
        <v>205</v>
      </c>
      <c r="E644" s="207" t="s">
        <v>1667</v>
      </c>
      <c r="F644" s="208" t="s">
        <v>1668</v>
      </c>
      <c r="G644" s="209" t="s">
        <v>409</v>
      </c>
      <c r="H644" s="210">
        <v>1</v>
      </c>
      <c r="I644" s="211"/>
      <c r="J644" s="212">
        <f>ROUND(I644*H644,2)</f>
        <v>0</v>
      </c>
      <c r="K644" s="208" t="s">
        <v>208</v>
      </c>
      <c r="L644" s="45"/>
      <c r="M644" s="213" t="s">
        <v>19</v>
      </c>
      <c r="N644" s="214" t="s">
        <v>48</v>
      </c>
      <c r="O644" s="85"/>
      <c r="P644" s="215">
        <f>O644*H644</f>
        <v>0</v>
      </c>
      <c r="Q644" s="215">
        <v>0.00042000000000000002</v>
      </c>
      <c r="R644" s="215">
        <f>Q644*H644</f>
        <v>0.00042000000000000002</v>
      </c>
      <c r="S644" s="215">
        <v>0</v>
      </c>
      <c r="T644" s="216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17" t="s">
        <v>294</v>
      </c>
      <c r="AT644" s="217" t="s">
        <v>205</v>
      </c>
      <c r="AU644" s="217" t="s">
        <v>120</v>
      </c>
      <c r="AY644" s="18" t="s">
        <v>203</v>
      </c>
      <c r="BE644" s="218">
        <f>IF(N644="základní",J644,0)</f>
        <v>0</v>
      </c>
      <c r="BF644" s="218">
        <f>IF(N644="snížená",J644,0)</f>
        <v>0</v>
      </c>
      <c r="BG644" s="218">
        <f>IF(N644="zákl. přenesená",J644,0)</f>
        <v>0</v>
      </c>
      <c r="BH644" s="218">
        <f>IF(N644="sníž. přenesená",J644,0)</f>
        <v>0</v>
      </c>
      <c r="BI644" s="218">
        <f>IF(N644="nulová",J644,0)</f>
        <v>0</v>
      </c>
      <c r="BJ644" s="18" t="s">
        <v>120</v>
      </c>
      <c r="BK644" s="218">
        <f>ROUND(I644*H644,2)</f>
        <v>0</v>
      </c>
      <c r="BL644" s="18" t="s">
        <v>294</v>
      </c>
      <c r="BM644" s="217" t="s">
        <v>1669</v>
      </c>
    </row>
    <row r="645" s="2" customFormat="1">
      <c r="A645" s="39"/>
      <c r="B645" s="40"/>
      <c r="C645" s="41"/>
      <c r="D645" s="219" t="s">
        <v>211</v>
      </c>
      <c r="E645" s="41"/>
      <c r="F645" s="220" t="s">
        <v>1670</v>
      </c>
      <c r="G645" s="41"/>
      <c r="H645" s="41"/>
      <c r="I645" s="221"/>
      <c r="J645" s="41"/>
      <c r="K645" s="41"/>
      <c r="L645" s="45"/>
      <c r="M645" s="222"/>
      <c r="N645" s="223"/>
      <c r="O645" s="85"/>
      <c r="P645" s="85"/>
      <c r="Q645" s="85"/>
      <c r="R645" s="85"/>
      <c r="S645" s="85"/>
      <c r="T645" s="86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T645" s="18" t="s">
        <v>211</v>
      </c>
      <c r="AU645" s="18" t="s">
        <v>120</v>
      </c>
    </row>
    <row r="646" s="13" customFormat="1">
      <c r="A646" s="13"/>
      <c r="B646" s="224"/>
      <c r="C646" s="225"/>
      <c r="D646" s="226" t="s">
        <v>222</v>
      </c>
      <c r="E646" s="227" t="s">
        <v>19</v>
      </c>
      <c r="F646" s="228" t="s">
        <v>1671</v>
      </c>
      <c r="G646" s="225"/>
      <c r="H646" s="229">
        <v>1</v>
      </c>
      <c r="I646" s="230"/>
      <c r="J646" s="225"/>
      <c r="K646" s="225"/>
      <c r="L646" s="231"/>
      <c r="M646" s="232"/>
      <c r="N646" s="233"/>
      <c r="O646" s="233"/>
      <c r="P646" s="233"/>
      <c r="Q646" s="233"/>
      <c r="R646" s="233"/>
      <c r="S646" s="233"/>
      <c r="T646" s="23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5" t="s">
        <v>222</v>
      </c>
      <c r="AU646" s="235" t="s">
        <v>120</v>
      </c>
      <c r="AV646" s="13" t="s">
        <v>120</v>
      </c>
      <c r="AW646" s="13" t="s">
        <v>37</v>
      </c>
      <c r="AX646" s="13" t="s">
        <v>84</v>
      </c>
      <c r="AY646" s="235" t="s">
        <v>203</v>
      </c>
    </row>
    <row r="647" s="2" customFormat="1" ht="37.8" customHeight="1">
      <c r="A647" s="39"/>
      <c r="B647" s="40"/>
      <c r="C647" s="262" t="s">
        <v>1672</v>
      </c>
      <c r="D647" s="262" t="s">
        <v>927</v>
      </c>
      <c r="E647" s="263" t="s">
        <v>1673</v>
      </c>
      <c r="F647" s="264" t="s">
        <v>1674</v>
      </c>
      <c r="G647" s="265" t="s">
        <v>409</v>
      </c>
      <c r="H647" s="266">
        <v>1</v>
      </c>
      <c r="I647" s="267"/>
      <c r="J647" s="268">
        <f>ROUND(I647*H647,2)</f>
        <v>0</v>
      </c>
      <c r="K647" s="264" t="s">
        <v>208</v>
      </c>
      <c r="L647" s="269"/>
      <c r="M647" s="270" t="s">
        <v>19</v>
      </c>
      <c r="N647" s="271" t="s">
        <v>48</v>
      </c>
      <c r="O647" s="85"/>
      <c r="P647" s="215">
        <f>O647*H647</f>
        <v>0</v>
      </c>
      <c r="Q647" s="215">
        <v>0.029999999999999999</v>
      </c>
      <c r="R647" s="215">
        <f>Q647*H647</f>
        <v>0.029999999999999999</v>
      </c>
      <c r="S647" s="215">
        <v>0</v>
      </c>
      <c r="T647" s="216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17" t="s">
        <v>432</v>
      </c>
      <c r="AT647" s="217" t="s">
        <v>927</v>
      </c>
      <c r="AU647" s="217" t="s">
        <v>120</v>
      </c>
      <c r="AY647" s="18" t="s">
        <v>203</v>
      </c>
      <c r="BE647" s="218">
        <f>IF(N647="základní",J647,0)</f>
        <v>0</v>
      </c>
      <c r="BF647" s="218">
        <f>IF(N647="snížená",J647,0)</f>
        <v>0</v>
      </c>
      <c r="BG647" s="218">
        <f>IF(N647="zákl. přenesená",J647,0)</f>
        <v>0</v>
      </c>
      <c r="BH647" s="218">
        <f>IF(N647="sníž. přenesená",J647,0)</f>
        <v>0</v>
      </c>
      <c r="BI647" s="218">
        <f>IF(N647="nulová",J647,0)</f>
        <v>0</v>
      </c>
      <c r="BJ647" s="18" t="s">
        <v>120</v>
      </c>
      <c r="BK647" s="218">
        <f>ROUND(I647*H647,2)</f>
        <v>0</v>
      </c>
      <c r="BL647" s="18" t="s">
        <v>294</v>
      </c>
      <c r="BM647" s="217" t="s">
        <v>1675</v>
      </c>
    </row>
    <row r="648" s="2" customFormat="1" ht="33" customHeight="1">
      <c r="A648" s="39"/>
      <c r="B648" s="40"/>
      <c r="C648" s="206" t="s">
        <v>1676</v>
      </c>
      <c r="D648" s="206" t="s">
        <v>205</v>
      </c>
      <c r="E648" s="207" t="s">
        <v>1677</v>
      </c>
      <c r="F648" s="208" t="s">
        <v>1678</v>
      </c>
      <c r="G648" s="209" t="s">
        <v>118</v>
      </c>
      <c r="H648" s="210">
        <v>27.596</v>
      </c>
      <c r="I648" s="211"/>
      <c r="J648" s="212">
        <f>ROUND(I648*H648,2)</f>
        <v>0</v>
      </c>
      <c r="K648" s="208" t="s">
        <v>208</v>
      </c>
      <c r="L648" s="45"/>
      <c r="M648" s="213" t="s">
        <v>19</v>
      </c>
      <c r="N648" s="214" t="s">
        <v>48</v>
      </c>
      <c r="O648" s="85"/>
      <c r="P648" s="215">
        <f>O648*H648</f>
        <v>0</v>
      </c>
      <c r="Q648" s="215">
        <v>0.00025999999999999998</v>
      </c>
      <c r="R648" s="215">
        <f>Q648*H648</f>
        <v>0.0071749599999999993</v>
      </c>
      <c r="S648" s="215">
        <v>0</v>
      </c>
      <c r="T648" s="216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17" t="s">
        <v>294</v>
      </c>
      <c r="AT648" s="217" t="s">
        <v>205</v>
      </c>
      <c r="AU648" s="217" t="s">
        <v>120</v>
      </c>
      <c r="AY648" s="18" t="s">
        <v>203</v>
      </c>
      <c r="BE648" s="218">
        <f>IF(N648="základní",J648,0)</f>
        <v>0</v>
      </c>
      <c r="BF648" s="218">
        <f>IF(N648="snížená",J648,0)</f>
        <v>0</v>
      </c>
      <c r="BG648" s="218">
        <f>IF(N648="zákl. přenesená",J648,0)</f>
        <v>0</v>
      </c>
      <c r="BH648" s="218">
        <f>IF(N648="sníž. přenesená",J648,0)</f>
        <v>0</v>
      </c>
      <c r="BI648" s="218">
        <f>IF(N648="nulová",J648,0)</f>
        <v>0</v>
      </c>
      <c r="BJ648" s="18" t="s">
        <v>120</v>
      </c>
      <c r="BK648" s="218">
        <f>ROUND(I648*H648,2)</f>
        <v>0</v>
      </c>
      <c r="BL648" s="18" t="s">
        <v>294</v>
      </c>
      <c r="BM648" s="217" t="s">
        <v>1679</v>
      </c>
    </row>
    <row r="649" s="2" customFormat="1">
      <c r="A649" s="39"/>
      <c r="B649" s="40"/>
      <c r="C649" s="41"/>
      <c r="D649" s="219" t="s">
        <v>211</v>
      </c>
      <c r="E649" s="41"/>
      <c r="F649" s="220" t="s">
        <v>1680</v>
      </c>
      <c r="G649" s="41"/>
      <c r="H649" s="41"/>
      <c r="I649" s="221"/>
      <c r="J649" s="41"/>
      <c r="K649" s="41"/>
      <c r="L649" s="45"/>
      <c r="M649" s="222"/>
      <c r="N649" s="223"/>
      <c r="O649" s="85"/>
      <c r="P649" s="85"/>
      <c r="Q649" s="85"/>
      <c r="R649" s="85"/>
      <c r="S649" s="85"/>
      <c r="T649" s="86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211</v>
      </c>
      <c r="AU649" s="18" t="s">
        <v>120</v>
      </c>
    </row>
    <row r="650" s="13" customFormat="1">
      <c r="A650" s="13"/>
      <c r="B650" s="224"/>
      <c r="C650" s="225"/>
      <c r="D650" s="226" t="s">
        <v>222</v>
      </c>
      <c r="E650" s="227" t="s">
        <v>19</v>
      </c>
      <c r="F650" s="228" t="s">
        <v>1681</v>
      </c>
      <c r="G650" s="225"/>
      <c r="H650" s="229">
        <v>8.5500000000000007</v>
      </c>
      <c r="I650" s="230"/>
      <c r="J650" s="225"/>
      <c r="K650" s="225"/>
      <c r="L650" s="231"/>
      <c r="M650" s="232"/>
      <c r="N650" s="233"/>
      <c r="O650" s="233"/>
      <c r="P650" s="233"/>
      <c r="Q650" s="233"/>
      <c r="R650" s="233"/>
      <c r="S650" s="233"/>
      <c r="T650" s="23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5" t="s">
        <v>222</v>
      </c>
      <c r="AU650" s="235" t="s">
        <v>120</v>
      </c>
      <c r="AV650" s="13" t="s">
        <v>120</v>
      </c>
      <c r="AW650" s="13" t="s">
        <v>37</v>
      </c>
      <c r="AX650" s="13" t="s">
        <v>76</v>
      </c>
      <c r="AY650" s="235" t="s">
        <v>203</v>
      </c>
    </row>
    <row r="651" s="13" customFormat="1">
      <c r="A651" s="13"/>
      <c r="B651" s="224"/>
      <c r="C651" s="225"/>
      <c r="D651" s="226" t="s">
        <v>222</v>
      </c>
      <c r="E651" s="227" t="s">
        <v>19</v>
      </c>
      <c r="F651" s="228" t="s">
        <v>1682</v>
      </c>
      <c r="G651" s="225"/>
      <c r="H651" s="229">
        <v>9.2460000000000004</v>
      </c>
      <c r="I651" s="230"/>
      <c r="J651" s="225"/>
      <c r="K651" s="225"/>
      <c r="L651" s="231"/>
      <c r="M651" s="232"/>
      <c r="N651" s="233"/>
      <c r="O651" s="233"/>
      <c r="P651" s="233"/>
      <c r="Q651" s="233"/>
      <c r="R651" s="233"/>
      <c r="S651" s="233"/>
      <c r="T651" s="23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5" t="s">
        <v>222</v>
      </c>
      <c r="AU651" s="235" t="s">
        <v>120</v>
      </c>
      <c r="AV651" s="13" t="s">
        <v>120</v>
      </c>
      <c r="AW651" s="13" t="s">
        <v>37</v>
      </c>
      <c r="AX651" s="13" t="s">
        <v>76</v>
      </c>
      <c r="AY651" s="235" t="s">
        <v>203</v>
      </c>
    </row>
    <row r="652" s="13" customFormat="1">
      <c r="A652" s="13"/>
      <c r="B652" s="224"/>
      <c r="C652" s="225"/>
      <c r="D652" s="226" t="s">
        <v>222</v>
      </c>
      <c r="E652" s="227" t="s">
        <v>19</v>
      </c>
      <c r="F652" s="228" t="s">
        <v>1683</v>
      </c>
      <c r="G652" s="225"/>
      <c r="H652" s="229">
        <v>9.8000000000000007</v>
      </c>
      <c r="I652" s="230"/>
      <c r="J652" s="225"/>
      <c r="K652" s="225"/>
      <c r="L652" s="231"/>
      <c r="M652" s="232"/>
      <c r="N652" s="233"/>
      <c r="O652" s="233"/>
      <c r="P652" s="233"/>
      <c r="Q652" s="233"/>
      <c r="R652" s="233"/>
      <c r="S652" s="233"/>
      <c r="T652" s="23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5" t="s">
        <v>222</v>
      </c>
      <c r="AU652" s="235" t="s">
        <v>120</v>
      </c>
      <c r="AV652" s="13" t="s">
        <v>120</v>
      </c>
      <c r="AW652" s="13" t="s">
        <v>37</v>
      </c>
      <c r="AX652" s="13" t="s">
        <v>76</v>
      </c>
      <c r="AY652" s="235" t="s">
        <v>203</v>
      </c>
    </row>
    <row r="653" s="14" customFormat="1">
      <c r="A653" s="14"/>
      <c r="B653" s="236"/>
      <c r="C653" s="237"/>
      <c r="D653" s="226" t="s">
        <v>222</v>
      </c>
      <c r="E653" s="238" t="s">
        <v>19</v>
      </c>
      <c r="F653" s="239" t="s">
        <v>225</v>
      </c>
      <c r="G653" s="237"/>
      <c r="H653" s="240">
        <v>27.596</v>
      </c>
      <c r="I653" s="241"/>
      <c r="J653" s="237"/>
      <c r="K653" s="237"/>
      <c r="L653" s="242"/>
      <c r="M653" s="243"/>
      <c r="N653" s="244"/>
      <c r="O653" s="244"/>
      <c r="P653" s="244"/>
      <c r="Q653" s="244"/>
      <c r="R653" s="244"/>
      <c r="S653" s="244"/>
      <c r="T653" s="245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46" t="s">
        <v>222</v>
      </c>
      <c r="AU653" s="246" t="s">
        <v>120</v>
      </c>
      <c r="AV653" s="14" t="s">
        <v>209</v>
      </c>
      <c r="AW653" s="14" t="s">
        <v>37</v>
      </c>
      <c r="AX653" s="14" t="s">
        <v>84</v>
      </c>
      <c r="AY653" s="246" t="s">
        <v>203</v>
      </c>
    </row>
    <row r="654" s="2" customFormat="1" ht="24.15" customHeight="1">
      <c r="A654" s="39"/>
      <c r="B654" s="40"/>
      <c r="C654" s="262" t="s">
        <v>1684</v>
      </c>
      <c r="D654" s="262" t="s">
        <v>927</v>
      </c>
      <c r="E654" s="263" t="s">
        <v>1685</v>
      </c>
      <c r="F654" s="264" t="s">
        <v>1686</v>
      </c>
      <c r="G654" s="265" t="s">
        <v>118</v>
      </c>
      <c r="H654" s="266">
        <v>30.356000000000002</v>
      </c>
      <c r="I654" s="267"/>
      <c r="J654" s="268">
        <f>ROUND(I654*H654,2)</f>
        <v>0</v>
      </c>
      <c r="K654" s="264" t="s">
        <v>208</v>
      </c>
      <c r="L654" s="269"/>
      <c r="M654" s="270" t="s">
        <v>19</v>
      </c>
      <c r="N654" s="271" t="s">
        <v>48</v>
      </c>
      <c r="O654" s="85"/>
      <c r="P654" s="215">
        <f>O654*H654</f>
        <v>0</v>
      </c>
      <c r="Q654" s="215">
        <v>0.036810000000000002</v>
      </c>
      <c r="R654" s="215">
        <f>Q654*H654</f>
        <v>1.1174043600000001</v>
      </c>
      <c r="S654" s="215">
        <v>0</v>
      </c>
      <c r="T654" s="216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17" t="s">
        <v>432</v>
      </c>
      <c r="AT654" s="217" t="s">
        <v>927</v>
      </c>
      <c r="AU654" s="217" t="s">
        <v>120</v>
      </c>
      <c r="AY654" s="18" t="s">
        <v>203</v>
      </c>
      <c r="BE654" s="218">
        <f>IF(N654="základní",J654,0)</f>
        <v>0</v>
      </c>
      <c r="BF654" s="218">
        <f>IF(N654="snížená",J654,0)</f>
        <v>0</v>
      </c>
      <c r="BG654" s="218">
        <f>IF(N654="zákl. přenesená",J654,0)</f>
        <v>0</v>
      </c>
      <c r="BH654" s="218">
        <f>IF(N654="sníž. přenesená",J654,0)</f>
        <v>0</v>
      </c>
      <c r="BI654" s="218">
        <f>IF(N654="nulová",J654,0)</f>
        <v>0</v>
      </c>
      <c r="BJ654" s="18" t="s">
        <v>120</v>
      </c>
      <c r="BK654" s="218">
        <f>ROUND(I654*H654,2)</f>
        <v>0</v>
      </c>
      <c r="BL654" s="18" t="s">
        <v>294</v>
      </c>
      <c r="BM654" s="217" t="s">
        <v>1687</v>
      </c>
    </row>
    <row r="655" s="13" customFormat="1">
      <c r="A655" s="13"/>
      <c r="B655" s="224"/>
      <c r="C655" s="225"/>
      <c r="D655" s="226" t="s">
        <v>222</v>
      </c>
      <c r="E655" s="225"/>
      <c r="F655" s="228" t="s">
        <v>1688</v>
      </c>
      <c r="G655" s="225"/>
      <c r="H655" s="229">
        <v>30.356000000000002</v>
      </c>
      <c r="I655" s="230"/>
      <c r="J655" s="225"/>
      <c r="K655" s="225"/>
      <c r="L655" s="231"/>
      <c r="M655" s="232"/>
      <c r="N655" s="233"/>
      <c r="O655" s="233"/>
      <c r="P655" s="233"/>
      <c r="Q655" s="233"/>
      <c r="R655" s="233"/>
      <c r="S655" s="233"/>
      <c r="T655" s="23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5" t="s">
        <v>222</v>
      </c>
      <c r="AU655" s="235" t="s">
        <v>120</v>
      </c>
      <c r="AV655" s="13" t="s">
        <v>120</v>
      </c>
      <c r="AW655" s="13" t="s">
        <v>4</v>
      </c>
      <c r="AX655" s="13" t="s">
        <v>84</v>
      </c>
      <c r="AY655" s="235" t="s">
        <v>203</v>
      </c>
    </row>
    <row r="656" s="2" customFormat="1" ht="24.15" customHeight="1">
      <c r="A656" s="39"/>
      <c r="B656" s="40"/>
      <c r="C656" s="206" t="s">
        <v>1689</v>
      </c>
      <c r="D656" s="206" t="s">
        <v>205</v>
      </c>
      <c r="E656" s="207" t="s">
        <v>1690</v>
      </c>
      <c r="F656" s="208" t="s">
        <v>1691</v>
      </c>
      <c r="G656" s="209" t="s">
        <v>409</v>
      </c>
      <c r="H656" s="210">
        <v>1</v>
      </c>
      <c r="I656" s="211"/>
      <c r="J656" s="212">
        <f>ROUND(I656*H656,2)</f>
        <v>0</v>
      </c>
      <c r="K656" s="208" t="s">
        <v>208</v>
      </c>
      <c r="L656" s="45"/>
      <c r="M656" s="213" t="s">
        <v>19</v>
      </c>
      <c r="N656" s="214" t="s">
        <v>48</v>
      </c>
      <c r="O656" s="85"/>
      <c r="P656" s="215">
        <f>O656*H656</f>
        <v>0</v>
      </c>
      <c r="Q656" s="215">
        <v>0.00025999999999999998</v>
      </c>
      <c r="R656" s="215">
        <f>Q656*H656</f>
        <v>0.00025999999999999998</v>
      </c>
      <c r="S656" s="215">
        <v>0</v>
      </c>
      <c r="T656" s="216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17" t="s">
        <v>294</v>
      </c>
      <c r="AT656" s="217" t="s">
        <v>205</v>
      </c>
      <c r="AU656" s="217" t="s">
        <v>120</v>
      </c>
      <c r="AY656" s="18" t="s">
        <v>203</v>
      </c>
      <c r="BE656" s="218">
        <f>IF(N656="základní",J656,0)</f>
        <v>0</v>
      </c>
      <c r="BF656" s="218">
        <f>IF(N656="snížená",J656,0)</f>
        <v>0</v>
      </c>
      <c r="BG656" s="218">
        <f>IF(N656="zákl. přenesená",J656,0)</f>
        <v>0</v>
      </c>
      <c r="BH656" s="218">
        <f>IF(N656="sníž. přenesená",J656,0)</f>
        <v>0</v>
      </c>
      <c r="BI656" s="218">
        <f>IF(N656="nulová",J656,0)</f>
        <v>0</v>
      </c>
      <c r="BJ656" s="18" t="s">
        <v>120</v>
      </c>
      <c r="BK656" s="218">
        <f>ROUND(I656*H656,2)</f>
        <v>0</v>
      </c>
      <c r="BL656" s="18" t="s">
        <v>294</v>
      </c>
      <c r="BM656" s="217" t="s">
        <v>1692</v>
      </c>
    </row>
    <row r="657" s="2" customFormat="1">
      <c r="A657" s="39"/>
      <c r="B657" s="40"/>
      <c r="C657" s="41"/>
      <c r="D657" s="219" t="s">
        <v>211</v>
      </c>
      <c r="E657" s="41"/>
      <c r="F657" s="220" t="s">
        <v>1693</v>
      </c>
      <c r="G657" s="41"/>
      <c r="H657" s="41"/>
      <c r="I657" s="221"/>
      <c r="J657" s="41"/>
      <c r="K657" s="41"/>
      <c r="L657" s="45"/>
      <c r="M657" s="222"/>
      <c r="N657" s="223"/>
      <c r="O657" s="85"/>
      <c r="P657" s="85"/>
      <c r="Q657" s="85"/>
      <c r="R657" s="85"/>
      <c r="S657" s="85"/>
      <c r="T657" s="86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211</v>
      </c>
      <c r="AU657" s="18" t="s">
        <v>120</v>
      </c>
    </row>
    <row r="658" s="13" customFormat="1">
      <c r="A658" s="13"/>
      <c r="B658" s="224"/>
      <c r="C658" s="225"/>
      <c r="D658" s="226" t="s">
        <v>222</v>
      </c>
      <c r="E658" s="227" t="s">
        <v>19</v>
      </c>
      <c r="F658" s="228" t="s">
        <v>1694</v>
      </c>
      <c r="G658" s="225"/>
      <c r="H658" s="229">
        <v>1</v>
      </c>
      <c r="I658" s="230"/>
      <c r="J658" s="225"/>
      <c r="K658" s="225"/>
      <c r="L658" s="231"/>
      <c r="M658" s="232"/>
      <c r="N658" s="233"/>
      <c r="O658" s="233"/>
      <c r="P658" s="233"/>
      <c r="Q658" s="233"/>
      <c r="R658" s="233"/>
      <c r="S658" s="233"/>
      <c r="T658" s="23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5" t="s">
        <v>222</v>
      </c>
      <c r="AU658" s="235" t="s">
        <v>120</v>
      </c>
      <c r="AV658" s="13" t="s">
        <v>120</v>
      </c>
      <c r="AW658" s="13" t="s">
        <v>37</v>
      </c>
      <c r="AX658" s="13" t="s">
        <v>84</v>
      </c>
      <c r="AY658" s="235" t="s">
        <v>203</v>
      </c>
    </row>
    <row r="659" s="2" customFormat="1" ht="21.75" customHeight="1">
      <c r="A659" s="39"/>
      <c r="B659" s="40"/>
      <c r="C659" s="262" t="s">
        <v>1695</v>
      </c>
      <c r="D659" s="262" t="s">
        <v>927</v>
      </c>
      <c r="E659" s="263" t="s">
        <v>1696</v>
      </c>
      <c r="F659" s="264" t="s">
        <v>1697</v>
      </c>
      <c r="G659" s="265" t="s">
        <v>118</v>
      </c>
      <c r="H659" s="266">
        <v>0.55000000000000004</v>
      </c>
      <c r="I659" s="267"/>
      <c r="J659" s="268">
        <f>ROUND(I659*H659,2)</f>
        <v>0</v>
      </c>
      <c r="K659" s="264" t="s">
        <v>208</v>
      </c>
      <c r="L659" s="269"/>
      <c r="M659" s="270" t="s">
        <v>19</v>
      </c>
      <c r="N659" s="271" t="s">
        <v>48</v>
      </c>
      <c r="O659" s="85"/>
      <c r="P659" s="215">
        <f>O659*H659</f>
        <v>0</v>
      </c>
      <c r="Q659" s="215">
        <v>0.040280000000000003</v>
      </c>
      <c r="R659" s="215">
        <f>Q659*H659</f>
        <v>0.022154000000000004</v>
      </c>
      <c r="S659" s="215">
        <v>0</v>
      </c>
      <c r="T659" s="216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17" t="s">
        <v>432</v>
      </c>
      <c r="AT659" s="217" t="s">
        <v>927</v>
      </c>
      <c r="AU659" s="217" t="s">
        <v>120</v>
      </c>
      <c r="AY659" s="18" t="s">
        <v>203</v>
      </c>
      <c r="BE659" s="218">
        <f>IF(N659="základní",J659,0)</f>
        <v>0</v>
      </c>
      <c r="BF659" s="218">
        <f>IF(N659="snížená",J659,0)</f>
        <v>0</v>
      </c>
      <c r="BG659" s="218">
        <f>IF(N659="zákl. přenesená",J659,0)</f>
        <v>0</v>
      </c>
      <c r="BH659" s="218">
        <f>IF(N659="sníž. přenesená",J659,0)</f>
        <v>0</v>
      </c>
      <c r="BI659" s="218">
        <f>IF(N659="nulová",J659,0)</f>
        <v>0</v>
      </c>
      <c r="BJ659" s="18" t="s">
        <v>120</v>
      </c>
      <c r="BK659" s="218">
        <f>ROUND(I659*H659,2)</f>
        <v>0</v>
      </c>
      <c r="BL659" s="18" t="s">
        <v>294</v>
      </c>
      <c r="BM659" s="217" t="s">
        <v>1698</v>
      </c>
    </row>
    <row r="660" s="13" customFormat="1">
      <c r="A660" s="13"/>
      <c r="B660" s="224"/>
      <c r="C660" s="225"/>
      <c r="D660" s="226" t="s">
        <v>222</v>
      </c>
      <c r="E660" s="227" t="s">
        <v>19</v>
      </c>
      <c r="F660" s="228" t="s">
        <v>1699</v>
      </c>
      <c r="G660" s="225"/>
      <c r="H660" s="229">
        <v>0.5</v>
      </c>
      <c r="I660" s="230"/>
      <c r="J660" s="225"/>
      <c r="K660" s="225"/>
      <c r="L660" s="231"/>
      <c r="M660" s="232"/>
      <c r="N660" s="233"/>
      <c r="O660" s="233"/>
      <c r="P660" s="233"/>
      <c r="Q660" s="233"/>
      <c r="R660" s="233"/>
      <c r="S660" s="233"/>
      <c r="T660" s="23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5" t="s">
        <v>222</v>
      </c>
      <c r="AU660" s="235" t="s">
        <v>120</v>
      </c>
      <c r="AV660" s="13" t="s">
        <v>120</v>
      </c>
      <c r="AW660" s="13" t="s">
        <v>37</v>
      </c>
      <c r="AX660" s="13" t="s">
        <v>84</v>
      </c>
      <c r="AY660" s="235" t="s">
        <v>203</v>
      </c>
    </row>
    <row r="661" s="13" customFormat="1">
      <c r="A661" s="13"/>
      <c r="B661" s="224"/>
      <c r="C661" s="225"/>
      <c r="D661" s="226" t="s">
        <v>222</v>
      </c>
      <c r="E661" s="225"/>
      <c r="F661" s="228" t="s">
        <v>1700</v>
      </c>
      <c r="G661" s="225"/>
      <c r="H661" s="229">
        <v>0.55000000000000004</v>
      </c>
      <c r="I661" s="230"/>
      <c r="J661" s="225"/>
      <c r="K661" s="225"/>
      <c r="L661" s="231"/>
      <c r="M661" s="232"/>
      <c r="N661" s="233"/>
      <c r="O661" s="233"/>
      <c r="P661" s="233"/>
      <c r="Q661" s="233"/>
      <c r="R661" s="233"/>
      <c r="S661" s="233"/>
      <c r="T661" s="23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5" t="s">
        <v>222</v>
      </c>
      <c r="AU661" s="235" t="s">
        <v>120</v>
      </c>
      <c r="AV661" s="13" t="s">
        <v>120</v>
      </c>
      <c r="AW661" s="13" t="s">
        <v>4</v>
      </c>
      <c r="AX661" s="13" t="s">
        <v>84</v>
      </c>
      <c r="AY661" s="235" t="s">
        <v>203</v>
      </c>
    </row>
    <row r="662" s="2" customFormat="1" ht="37.8" customHeight="1">
      <c r="A662" s="39"/>
      <c r="B662" s="40"/>
      <c r="C662" s="206" t="s">
        <v>1701</v>
      </c>
      <c r="D662" s="206" t="s">
        <v>205</v>
      </c>
      <c r="E662" s="207" t="s">
        <v>1702</v>
      </c>
      <c r="F662" s="208" t="s">
        <v>1703</v>
      </c>
      <c r="G662" s="209" t="s">
        <v>409</v>
      </c>
      <c r="H662" s="210">
        <v>2</v>
      </c>
      <c r="I662" s="211"/>
      <c r="J662" s="212">
        <f>ROUND(I662*H662,2)</f>
        <v>0</v>
      </c>
      <c r="K662" s="208" t="s">
        <v>208</v>
      </c>
      <c r="L662" s="45"/>
      <c r="M662" s="213" t="s">
        <v>19</v>
      </c>
      <c r="N662" s="214" t="s">
        <v>48</v>
      </c>
      <c r="O662" s="85"/>
      <c r="P662" s="215">
        <f>O662*H662</f>
        <v>0</v>
      </c>
      <c r="Q662" s="215">
        <v>0</v>
      </c>
      <c r="R662" s="215">
        <f>Q662*H662</f>
        <v>0</v>
      </c>
      <c r="S662" s="215">
        <v>0</v>
      </c>
      <c r="T662" s="216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17" t="s">
        <v>294</v>
      </c>
      <c r="AT662" s="217" t="s">
        <v>205</v>
      </c>
      <c r="AU662" s="217" t="s">
        <v>120</v>
      </c>
      <c r="AY662" s="18" t="s">
        <v>203</v>
      </c>
      <c r="BE662" s="218">
        <f>IF(N662="základní",J662,0)</f>
        <v>0</v>
      </c>
      <c r="BF662" s="218">
        <f>IF(N662="snížená",J662,0)</f>
        <v>0</v>
      </c>
      <c r="BG662" s="218">
        <f>IF(N662="zákl. přenesená",J662,0)</f>
        <v>0</v>
      </c>
      <c r="BH662" s="218">
        <f>IF(N662="sníž. přenesená",J662,0)</f>
        <v>0</v>
      </c>
      <c r="BI662" s="218">
        <f>IF(N662="nulová",J662,0)</f>
        <v>0</v>
      </c>
      <c r="BJ662" s="18" t="s">
        <v>120</v>
      </c>
      <c r="BK662" s="218">
        <f>ROUND(I662*H662,2)</f>
        <v>0</v>
      </c>
      <c r="BL662" s="18" t="s">
        <v>294</v>
      </c>
      <c r="BM662" s="217" t="s">
        <v>1704</v>
      </c>
    </row>
    <row r="663" s="2" customFormat="1">
      <c r="A663" s="39"/>
      <c r="B663" s="40"/>
      <c r="C663" s="41"/>
      <c r="D663" s="219" t="s">
        <v>211</v>
      </c>
      <c r="E663" s="41"/>
      <c r="F663" s="220" t="s">
        <v>1705</v>
      </c>
      <c r="G663" s="41"/>
      <c r="H663" s="41"/>
      <c r="I663" s="221"/>
      <c r="J663" s="41"/>
      <c r="K663" s="41"/>
      <c r="L663" s="45"/>
      <c r="M663" s="222"/>
      <c r="N663" s="223"/>
      <c r="O663" s="85"/>
      <c r="P663" s="85"/>
      <c r="Q663" s="85"/>
      <c r="R663" s="85"/>
      <c r="S663" s="85"/>
      <c r="T663" s="86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211</v>
      </c>
      <c r="AU663" s="18" t="s">
        <v>120</v>
      </c>
    </row>
    <row r="664" s="16" customFormat="1">
      <c r="A664" s="16"/>
      <c r="B664" s="272"/>
      <c r="C664" s="273"/>
      <c r="D664" s="226" t="s">
        <v>222</v>
      </c>
      <c r="E664" s="274" t="s">
        <v>19</v>
      </c>
      <c r="F664" s="275" t="s">
        <v>1566</v>
      </c>
      <c r="G664" s="273"/>
      <c r="H664" s="274" t="s">
        <v>19</v>
      </c>
      <c r="I664" s="276"/>
      <c r="J664" s="273"/>
      <c r="K664" s="273"/>
      <c r="L664" s="277"/>
      <c r="M664" s="278"/>
      <c r="N664" s="279"/>
      <c r="O664" s="279"/>
      <c r="P664" s="279"/>
      <c r="Q664" s="279"/>
      <c r="R664" s="279"/>
      <c r="S664" s="279"/>
      <c r="T664" s="280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T664" s="281" t="s">
        <v>222</v>
      </c>
      <c r="AU664" s="281" t="s">
        <v>120</v>
      </c>
      <c r="AV664" s="16" t="s">
        <v>84</v>
      </c>
      <c r="AW664" s="16" t="s">
        <v>37</v>
      </c>
      <c r="AX664" s="16" t="s">
        <v>76</v>
      </c>
      <c r="AY664" s="281" t="s">
        <v>203</v>
      </c>
    </row>
    <row r="665" s="13" customFormat="1">
      <c r="A665" s="13"/>
      <c r="B665" s="224"/>
      <c r="C665" s="225"/>
      <c r="D665" s="226" t="s">
        <v>222</v>
      </c>
      <c r="E665" s="227" t="s">
        <v>19</v>
      </c>
      <c r="F665" s="228" t="s">
        <v>1567</v>
      </c>
      <c r="G665" s="225"/>
      <c r="H665" s="229">
        <v>2</v>
      </c>
      <c r="I665" s="230"/>
      <c r="J665" s="225"/>
      <c r="K665" s="225"/>
      <c r="L665" s="231"/>
      <c r="M665" s="232"/>
      <c r="N665" s="233"/>
      <c r="O665" s="233"/>
      <c r="P665" s="233"/>
      <c r="Q665" s="233"/>
      <c r="R665" s="233"/>
      <c r="S665" s="233"/>
      <c r="T665" s="23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5" t="s">
        <v>222</v>
      </c>
      <c r="AU665" s="235" t="s">
        <v>120</v>
      </c>
      <c r="AV665" s="13" t="s">
        <v>120</v>
      </c>
      <c r="AW665" s="13" t="s">
        <v>37</v>
      </c>
      <c r="AX665" s="13" t="s">
        <v>76</v>
      </c>
      <c r="AY665" s="235" t="s">
        <v>203</v>
      </c>
    </row>
    <row r="666" s="14" customFormat="1">
      <c r="A666" s="14"/>
      <c r="B666" s="236"/>
      <c r="C666" s="237"/>
      <c r="D666" s="226" t="s">
        <v>222</v>
      </c>
      <c r="E666" s="238" t="s">
        <v>19</v>
      </c>
      <c r="F666" s="239" t="s">
        <v>225</v>
      </c>
      <c r="G666" s="237"/>
      <c r="H666" s="240">
        <v>2</v>
      </c>
      <c r="I666" s="241"/>
      <c r="J666" s="237"/>
      <c r="K666" s="237"/>
      <c r="L666" s="242"/>
      <c r="M666" s="243"/>
      <c r="N666" s="244"/>
      <c r="O666" s="244"/>
      <c r="P666" s="244"/>
      <c r="Q666" s="244"/>
      <c r="R666" s="244"/>
      <c r="S666" s="244"/>
      <c r="T666" s="245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46" t="s">
        <v>222</v>
      </c>
      <c r="AU666" s="246" t="s">
        <v>120</v>
      </c>
      <c r="AV666" s="14" t="s">
        <v>209</v>
      </c>
      <c r="AW666" s="14" t="s">
        <v>37</v>
      </c>
      <c r="AX666" s="14" t="s">
        <v>84</v>
      </c>
      <c r="AY666" s="246" t="s">
        <v>203</v>
      </c>
    </row>
    <row r="667" s="2" customFormat="1" ht="24.15" customHeight="1">
      <c r="A667" s="39"/>
      <c r="B667" s="40"/>
      <c r="C667" s="262" t="s">
        <v>1706</v>
      </c>
      <c r="D667" s="262" t="s">
        <v>927</v>
      </c>
      <c r="E667" s="263" t="s">
        <v>1707</v>
      </c>
      <c r="F667" s="264" t="s">
        <v>1708</v>
      </c>
      <c r="G667" s="265" t="s">
        <v>409</v>
      </c>
      <c r="H667" s="266">
        <v>2</v>
      </c>
      <c r="I667" s="267"/>
      <c r="J667" s="268">
        <f>ROUND(I667*H667,2)</f>
        <v>0</v>
      </c>
      <c r="K667" s="264" t="s">
        <v>208</v>
      </c>
      <c r="L667" s="269"/>
      <c r="M667" s="270" t="s">
        <v>19</v>
      </c>
      <c r="N667" s="271" t="s">
        <v>48</v>
      </c>
      <c r="O667" s="85"/>
      <c r="P667" s="215">
        <f>O667*H667</f>
        <v>0</v>
      </c>
      <c r="Q667" s="215">
        <v>0.017500000000000002</v>
      </c>
      <c r="R667" s="215">
        <f>Q667*H667</f>
        <v>0.035000000000000003</v>
      </c>
      <c r="S667" s="215">
        <v>0</v>
      </c>
      <c r="T667" s="216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17" t="s">
        <v>432</v>
      </c>
      <c r="AT667" s="217" t="s">
        <v>927</v>
      </c>
      <c r="AU667" s="217" t="s">
        <v>120</v>
      </c>
      <c r="AY667" s="18" t="s">
        <v>203</v>
      </c>
      <c r="BE667" s="218">
        <f>IF(N667="základní",J667,0)</f>
        <v>0</v>
      </c>
      <c r="BF667" s="218">
        <f>IF(N667="snížená",J667,0)</f>
        <v>0</v>
      </c>
      <c r="BG667" s="218">
        <f>IF(N667="zákl. přenesená",J667,0)</f>
        <v>0</v>
      </c>
      <c r="BH667" s="218">
        <f>IF(N667="sníž. přenesená",J667,0)</f>
        <v>0</v>
      </c>
      <c r="BI667" s="218">
        <f>IF(N667="nulová",J667,0)</f>
        <v>0</v>
      </c>
      <c r="BJ667" s="18" t="s">
        <v>120</v>
      </c>
      <c r="BK667" s="218">
        <f>ROUND(I667*H667,2)</f>
        <v>0</v>
      </c>
      <c r="BL667" s="18" t="s">
        <v>294</v>
      </c>
      <c r="BM667" s="217" t="s">
        <v>1709</v>
      </c>
    </row>
    <row r="668" s="13" customFormat="1">
      <c r="A668" s="13"/>
      <c r="B668" s="224"/>
      <c r="C668" s="225"/>
      <c r="D668" s="226" t="s">
        <v>222</v>
      </c>
      <c r="E668" s="227" t="s">
        <v>19</v>
      </c>
      <c r="F668" s="228" t="s">
        <v>1567</v>
      </c>
      <c r="G668" s="225"/>
      <c r="H668" s="229">
        <v>2</v>
      </c>
      <c r="I668" s="230"/>
      <c r="J668" s="225"/>
      <c r="K668" s="225"/>
      <c r="L668" s="231"/>
      <c r="M668" s="232"/>
      <c r="N668" s="233"/>
      <c r="O668" s="233"/>
      <c r="P668" s="233"/>
      <c r="Q668" s="233"/>
      <c r="R668" s="233"/>
      <c r="S668" s="233"/>
      <c r="T668" s="23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5" t="s">
        <v>222</v>
      </c>
      <c r="AU668" s="235" t="s">
        <v>120</v>
      </c>
      <c r="AV668" s="13" t="s">
        <v>120</v>
      </c>
      <c r="AW668" s="13" t="s">
        <v>37</v>
      </c>
      <c r="AX668" s="13" t="s">
        <v>84</v>
      </c>
      <c r="AY668" s="235" t="s">
        <v>203</v>
      </c>
    </row>
    <row r="669" s="2" customFormat="1" ht="37.8" customHeight="1">
      <c r="A669" s="39"/>
      <c r="B669" s="40"/>
      <c r="C669" s="206" t="s">
        <v>1710</v>
      </c>
      <c r="D669" s="206" t="s">
        <v>205</v>
      </c>
      <c r="E669" s="207" t="s">
        <v>1711</v>
      </c>
      <c r="F669" s="208" t="s">
        <v>1712</v>
      </c>
      <c r="G669" s="209" t="s">
        <v>409</v>
      </c>
      <c r="H669" s="210">
        <v>8</v>
      </c>
      <c r="I669" s="211"/>
      <c r="J669" s="212">
        <f>ROUND(I669*H669,2)</f>
        <v>0</v>
      </c>
      <c r="K669" s="208" t="s">
        <v>208</v>
      </c>
      <c r="L669" s="45"/>
      <c r="M669" s="213" t="s">
        <v>19</v>
      </c>
      <c r="N669" s="214" t="s">
        <v>48</v>
      </c>
      <c r="O669" s="85"/>
      <c r="P669" s="215">
        <f>O669*H669</f>
        <v>0</v>
      </c>
      <c r="Q669" s="215">
        <v>0</v>
      </c>
      <c r="R669" s="215">
        <f>Q669*H669</f>
        <v>0</v>
      </c>
      <c r="S669" s="215">
        <v>0</v>
      </c>
      <c r="T669" s="216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17" t="s">
        <v>294</v>
      </c>
      <c r="AT669" s="217" t="s">
        <v>205</v>
      </c>
      <c r="AU669" s="217" t="s">
        <v>120</v>
      </c>
      <c r="AY669" s="18" t="s">
        <v>203</v>
      </c>
      <c r="BE669" s="218">
        <f>IF(N669="základní",J669,0)</f>
        <v>0</v>
      </c>
      <c r="BF669" s="218">
        <f>IF(N669="snížená",J669,0)</f>
        <v>0</v>
      </c>
      <c r="BG669" s="218">
        <f>IF(N669="zákl. přenesená",J669,0)</f>
        <v>0</v>
      </c>
      <c r="BH669" s="218">
        <f>IF(N669="sníž. přenesená",J669,0)</f>
        <v>0</v>
      </c>
      <c r="BI669" s="218">
        <f>IF(N669="nulová",J669,0)</f>
        <v>0</v>
      </c>
      <c r="BJ669" s="18" t="s">
        <v>120</v>
      </c>
      <c r="BK669" s="218">
        <f>ROUND(I669*H669,2)</f>
        <v>0</v>
      </c>
      <c r="BL669" s="18" t="s">
        <v>294</v>
      </c>
      <c r="BM669" s="217" t="s">
        <v>1713</v>
      </c>
    </row>
    <row r="670" s="2" customFormat="1">
      <c r="A670" s="39"/>
      <c r="B670" s="40"/>
      <c r="C670" s="41"/>
      <c r="D670" s="219" t="s">
        <v>211</v>
      </c>
      <c r="E670" s="41"/>
      <c r="F670" s="220" t="s">
        <v>1714</v>
      </c>
      <c r="G670" s="41"/>
      <c r="H670" s="41"/>
      <c r="I670" s="221"/>
      <c r="J670" s="41"/>
      <c r="K670" s="41"/>
      <c r="L670" s="45"/>
      <c r="M670" s="222"/>
      <c r="N670" s="223"/>
      <c r="O670" s="85"/>
      <c r="P670" s="85"/>
      <c r="Q670" s="85"/>
      <c r="R670" s="85"/>
      <c r="S670" s="85"/>
      <c r="T670" s="86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T670" s="18" t="s">
        <v>211</v>
      </c>
      <c r="AU670" s="18" t="s">
        <v>120</v>
      </c>
    </row>
    <row r="671" s="13" customFormat="1">
      <c r="A671" s="13"/>
      <c r="B671" s="224"/>
      <c r="C671" s="225"/>
      <c r="D671" s="226" t="s">
        <v>222</v>
      </c>
      <c r="E671" s="227" t="s">
        <v>19</v>
      </c>
      <c r="F671" s="228" t="s">
        <v>1564</v>
      </c>
      <c r="G671" s="225"/>
      <c r="H671" s="229">
        <v>3</v>
      </c>
      <c r="I671" s="230"/>
      <c r="J671" s="225"/>
      <c r="K671" s="225"/>
      <c r="L671" s="231"/>
      <c r="M671" s="232"/>
      <c r="N671" s="233"/>
      <c r="O671" s="233"/>
      <c r="P671" s="233"/>
      <c r="Q671" s="233"/>
      <c r="R671" s="233"/>
      <c r="S671" s="233"/>
      <c r="T671" s="23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5" t="s">
        <v>222</v>
      </c>
      <c r="AU671" s="235" t="s">
        <v>120</v>
      </c>
      <c r="AV671" s="13" t="s">
        <v>120</v>
      </c>
      <c r="AW671" s="13" t="s">
        <v>37</v>
      </c>
      <c r="AX671" s="13" t="s">
        <v>76</v>
      </c>
      <c r="AY671" s="235" t="s">
        <v>203</v>
      </c>
    </row>
    <row r="672" s="13" customFormat="1">
      <c r="A672" s="13"/>
      <c r="B672" s="224"/>
      <c r="C672" s="225"/>
      <c r="D672" s="226" t="s">
        <v>222</v>
      </c>
      <c r="E672" s="227" t="s">
        <v>19</v>
      </c>
      <c r="F672" s="228" t="s">
        <v>1576</v>
      </c>
      <c r="G672" s="225"/>
      <c r="H672" s="229">
        <v>3</v>
      </c>
      <c r="I672" s="230"/>
      <c r="J672" s="225"/>
      <c r="K672" s="225"/>
      <c r="L672" s="231"/>
      <c r="M672" s="232"/>
      <c r="N672" s="233"/>
      <c r="O672" s="233"/>
      <c r="P672" s="233"/>
      <c r="Q672" s="233"/>
      <c r="R672" s="233"/>
      <c r="S672" s="233"/>
      <c r="T672" s="23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5" t="s">
        <v>222</v>
      </c>
      <c r="AU672" s="235" t="s">
        <v>120</v>
      </c>
      <c r="AV672" s="13" t="s">
        <v>120</v>
      </c>
      <c r="AW672" s="13" t="s">
        <v>37</v>
      </c>
      <c r="AX672" s="13" t="s">
        <v>76</v>
      </c>
      <c r="AY672" s="235" t="s">
        <v>203</v>
      </c>
    </row>
    <row r="673" s="13" customFormat="1">
      <c r="A673" s="13"/>
      <c r="B673" s="224"/>
      <c r="C673" s="225"/>
      <c r="D673" s="226" t="s">
        <v>222</v>
      </c>
      <c r="E673" s="227" t="s">
        <v>19</v>
      </c>
      <c r="F673" s="228" t="s">
        <v>1715</v>
      </c>
      <c r="G673" s="225"/>
      <c r="H673" s="229">
        <v>2</v>
      </c>
      <c r="I673" s="230"/>
      <c r="J673" s="225"/>
      <c r="K673" s="225"/>
      <c r="L673" s="231"/>
      <c r="M673" s="232"/>
      <c r="N673" s="233"/>
      <c r="O673" s="233"/>
      <c r="P673" s="233"/>
      <c r="Q673" s="233"/>
      <c r="R673" s="233"/>
      <c r="S673" s="233"/>
      <c r="T673" s="23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5" t="s">
        <v>222</v>
      </c>
      <c r="AU673" s="235" t="s">
        <v>120</v>
      </c>
      <c r="AV673" s="13" t="s">
        <v>120</v>
      </c>
      <c r="AW673" s="13" t="s">
        <v>37</v>
      </c>
      <c r="AX673" s="13" t="s">
        <v>76</v>
      </c>
      <c r="AY673" s="235" t="s">
        <v>203</v>
      </c>
    </row>
    <row r="674" s="14" customFormat="1">
      <c r="A674" s="14"/>
      <c r="B674" s="236"/>
      <c r="C674" s="237"/>
      <c r="D674" s="226" t="s">
        <v>222</v>
      </c>
      <c r="E674" s="238" t="s">
        <v>19</v>
      </c>
      <c r="F674" s="239" t="s">
        <v>225</v>
      </c>
      <c r="G674" s="237"/>
      <c r="H674" s="240">
        <v>8</v>
      </c>
      <c r="I674" s="241"/>
      <c r="J674" s="237"/>
      <c r="K674" s="237"/>
      <c r="L674" s="242"/>
      <c r="M674" s="243"/>
      <c r="N674" s="244"/>
      <c r="O674" s="244"/>
      <c r="P674" s="244"/>
      <c r="Q674" s="244"/>
      <c r="R674" s="244"/>
      <c r="S674" s="244"/>
      <c r="T674" s="245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46" t="s">
        <v>222</v>
      </c>
      <c r="AU674" s="246" t="s">
        <v>120</v>
      </c>
      <c r="AV674" s="14" t="s">
        <v>209</v>
      </c>
      <c r="AW674" s="14" t="s">
        <v>37</v>
      </c>
      <c r="AX674" s="14" t="s">
        <v>84</v>
      </c>
      <c r="AY674" s="246" t="s">
        <v>203</v>
      </c>
    </row>
    <row r="675" s="2" customFormat="1" ht="24.15" customHeight="1">
      <c r="A675" s="39"/>
      <c r="B675" s="40"/>
      <c r="C675" s="262" t="s">
        <v>1716</v>
      </c>
      <c r="D675" s="262" t="s">
        <v>927</v>
      </c>
      <c r="E675" s="263" t="s">
        <v>1717</v>
      </c>
      <c r="F675" s="264" t="s">
        <v>1718</v>
      </c>
      <c r="G675" s="265" t="s">
        <v>409</v>
      </c>
      <c r="H675" s="266">
        <v>1</v>
      </c>
      <c r="I675" s="267"/>
      <c r="J675" s="268">
        <f>ROUND(I675*H675,2)</f>
        <v>0</v>
      </c>
      <c r="K675" s="264" t="s">
        <v>208</v>
      </c>
      <c r="L675" s="269"/>
      <c r="M675" s="270" t="s">
        <v>19</v>
      </c>
      <c r="N675" s="271" t="s">
        <v>48</v>
      </c>
      <c r="O675" s="85"/>
      <c r="P675" s="215">
        <f>O675*H675</f>
        <v>0</v>
      </c>
      <c r="Q675" s="215">
        <v>0.022499999999999999</v>
      </c>
      <c r="R675" s="215">
        <f>Q675*H675</f>
        <v>0.022499999999999999</v>
      </c>
      <c r="S675" s="215">
        <v>0</v>
      </c>
      <c r="T675" s="216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17" t="s">
        <v>432</v>
      </c>
      <c r="AT675" s="217" t="s">
        <v>927</v>
      </c>
      <c r="AU675" s="217" t="s">
        <v>120</v>
      </c>
      <c r="AY675" s="18" t="s">
        <v>203</v>
      </c>
      <c r="BE675" s="218">
        <f>IF(N675="základní",J675,0)</f>
        <v>0</v>
      </c>
      <c r="BF675" s="218">
        <f>IF(N675="snížená",J675,0)</f>
        <v>0</v>
      </c>
      <c r="BG675" s="218">
        <f>IF(N675="zákl. přenesená",J675,0)</f>
        <v>0</v>
      </c>
      <c r="BH675" s="218">
        <f>IF(N675="sníž. přenesená",J675,0)</f>
        <v>0</v>
      </c>
      <c r="BI675" s="218">
        <f>IF(N675="nulová",J675,0)</f>
        <v>0</v>
      </c>
      <c r="BJ675" s="18" t="s">
        <v>120</v>
      </c>
      <c r="BK675" s="218">
        <f>ROUND(I675*H675,2)</f>
        <v>0</v>
      </c>
      <c r="BL675" s="18" t="s">
        <v>294</v>
      </c>
      <c r="BM675" s="217" t="s">
        <v>1719</v>
      </c>
    </row>
    <row r="676" s="2" customFormat="1" ht="24.15" customHeight="1">
      <c r="A676" s="39"/>
      <c r="B676" s="40"/>
      <c r="C676" s="262" t="s">
        <v>1720</v>
      </c>
      <c r="D676" s="262" t="s">
        <v>927</v>
      </c>
      <c r="E676" s="263" t="s">
        <v>1721</v>
      </c>
      <c r="F676" s="264" t="s">
        <v>1722</v>
      </c>
      <c r="G676" s="265" t="s">
        <v>409</v>
      </c>
      <c r="H676" s="266">
        <v>7</v>
      </c>
      <c r="I676" s="267"/>
      <c r="J676" s="268">
        <f>ROUND(I676*H676,2)</f>
        <v>0</v>
      </c>
      <c r="K676" s="264" t="s">
        <v>208</v>
      </c>
      <c r="L676" s="269"/>
      <c r="M676" s="270" t="s">
        <v>19</v>
      </c>
      <c r="N676" s="271" t="s">
        <v>48</v>
      </c>
      <c r="O676" s="85"/>
      <c r="P676" s="215">
        <f>O676*H676</f>
        <v>0</v>
      </c>
      <c r="Q676" s="215">
        <v>0.020500000000000001</v>
      </c>
      <c r="R676" s="215">
        <f>Q676*H676</f>
        <v>0.14350000000000002</v>
      </c>
      <c r="S676" s="215">
        <v>0</v>
      </c>
      <c r="T676" s="216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17" t="s">
        <v>432</v>
      </c>
      <c r="AT676" s="217" t="s">
        <v>927</v>
      </c>
      <c r="AU676" s="217" t="s">
        <v>120</v>
      </c>
      <c r="AY676" s="18" t="s">
        <v>203</v>
      </c>
      <c r="BE676" s="218">
        <f>IF(N676="základní",J676,0)</f>
        <v>0</v>
      </c>
      <c r="BF676" s="218">
        <f>IF(N676="snížená",J676,0)</f>
        <v>0</v>
      </c>
      <c r="BG676" s="218">
        <f>IF(N676="zákl. přenesená",J676,0)</f>
        <v>0</v>
      </c>
      <c r="BH676" s="218">
        <f>IF(N676="sníž. přenesená",J676,0)</f>
        <v>0</v>
      </c>
      <c r="BI676" s="218">
        <f>IF(N676="nulová",J676,0)</f>
        <v>0</v>
      </c>
      <c r="BJ676" s="18" t="s">
        <v>120</v>
      </c>
      <c r="BK676" s="218">
        <f>ROUND(I676*H676,2)</f>
        <v>0</v>
      </c>
      <c r="BL676" s="18" t="s">
        <v>294</v>
      </c>
      <c r="BM676" s="217" t="s">
        <v>1723</v>
      </c>
    </row>
    <row r="677" s="2" customFormat="1" ht="37.8" customHeight="1">
      <c r="A677" s="39"/>
      <c r="B677" s="40"/>
      <c r="C677" s="206" t="s">
        <v>1724</v>
      </c>
      <c r="D677" s="206" t="s">
        <v>205</v>
      </c>
      <c r="E677" s="207" t="s">
        <v>1725</v>
      </c>
      <c r="F677" s="208" t="s">
        <v>1726</v>
      </c>
      <c r="G677" s="209" t="s">
        <v>409</v>
      </c>
      <c r="H677" s="210">
        <v>5</v>
      </c>
      <c r="I677" s="211"/>
      <c r="J677" s="212">
        <f>ROUND(I677*H677,2)</f>
        <v>0</v>
      </c>
      <c r="K677" s="208" t="s">
        <v>208</v>
      </c>
      <c r="L677" s="45"/>
      <c r="M677" s="213" t="s">
        <v>19</v>
      </c>
      <c r="N677" s="214" t="s">
        <v>48</v>
      </c>
      <c r="O677" s="85"/>
      <c r="P677" s="215">
        <f>O677*H677</f>
        <v>0</v>
      </c>
      <c r="Q677" s="215">
        <v>0</v>
      </c>
      <c r="R677" s="215">
        <f>Q677*H677</f>
        <v>0</v>
      </c>
      <c r="S677" s="215">
        <v>0</v>
      </c>
      <c r="T677" s="216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17" t="s">
        <v>294</v>
      </c>
      <c r="AT677" s="217" t="s">
        <v>205</v>
      </c>
      <c r="AU677" s="217" t="s">
        <v>120</v>
      </c>
      <c r="AY677" s="18" t="s">
        <v>203</v>
      </c>
      <c r="BE677" s="218">
        <f>IF(N677="základní",J677,0)</f>
        <v>0</v>
      </c>
      <c r="BF677" s="218">
        <f>IF(N677="snížená",J677,0)</f>
        <v>0</v>
      </c>
      <c r="BG677" s="218">
        <f>IF(N677="zákl. přenesená",J677,0)</f>
        <v>0</v>
      </c>
      <c r="BH677" s="218">
        <f>IF(N677="sníž. přenesená",J677,0)</f>
        <v>0</v>
      </c>
      <c r="BI677" s="218">
        <f>IF(N677="nulová",J677,0)</f>
        <v>0</v>
      </c>
      <c r="BJ677" s="18" t="s">
        <v>120</v>
      </c>
      <c r="BK677" s="218">
        <f>ROUND(I677*H677,2)</f>
        <v>0</v>
      </c>
      <c r="BL677" s="18" t="s">
        <v>294</v>
      </c>
      <c r="BM677" s="217" t="s">
        <v>1727</v>
      </c>
    </row>
    <row r="678" s="2" customFormat="1">
      <c r="A678" s="39"/>
      <c r="B678" s="40"/>
      <c r="C678" s="41"/>
      <c r="D678" s="219" t="s">
        <v>211</v>
      </c>
      <c r="E678" s="41"/>
      <c r="F678" s="220" t="s">
        <v>1728</v>
      </c>
      <c r="G678" s="41"/>
      <c r="H678" s="41"/>
      <c r="I678" s="221"/>
      <c r="J678" s="41"/>
      <c r="K678" s="41"/>
      <c r="L678" s="45"/>
      <c r="M678" s="222"/>
      <c r="N678" s="223"/>
      <c r="O678" s="85"/>
      <c r="P678" s="85"/>
      <c r="Q678" s="85"/>
      <c r="R678" s="85"/>
      <c r="S678" s="85"/>
      <c r="T678" s="86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T678" s="18" t="s">
        <v>211</v>
      </c>
      <c r="AU678" s="18" t="s">
        <v>120</v>
      </c>
    </row>
    <row r="679" s="16" customFormat="1">
      <c r="A679" s="16"/>
      <c r="B679" s="272"/>
      <c r="C679" s="273"/>
      <c r="D679" s="226" t="s">
        <v>222</v>
      </c>
      <c r="E679" s="274" t="s">
        <v>19</v>
      </c>
      <c r="F679" s="275" t="s">
        <v>1729</v>
      </c>
      <c r="G679" s="273"/>
      <c r="H679" s="274" t="s">
        <v>19</v>
      </c>
      <c r="I679" s="276"/>
      <c r="J679" s="273"/>
      <c r="K679" s="273"/>
      <c r="L679" s="277"/>
      <c r="M679" s="278"/>
      <c r="N679" s="279"/>
      <c r="O679" s="279"/>
      <c r="P679" s="279"/>
      <c r="Q679" s="279"/>
      <c r="R679" s="279"/>
      <c r="S679" s="279"/>
      <c r="T679" s="280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T679" s="281" t="s">
        <v>222</v>
      </c>
      <c r="AU679" s="281" t="s">
        <v>120</v>
      </c>
      <c r="AV679" s="16" t="s">
        <v>84</v>
      </c>
      <c r="AW679" s="16" t="s">
        <v>37</v>
      </c>
      <c r="AX679" s="16" t="s">
        <v>76</v>
      </c>
      <c r="AY679" s="281" t="s">
        <v>203</v>
      </c>
    </row>
    <row r="680" s="13" customFormat="1">
      <c r="A680" s="13"/>
      <c r="B680" s="224"/>
      <c r="C680" s="225"/>
      <c r="D680" s="226" t="s">
        <v>222</v>
      </c>
      <c r="E680" s="227" t="s">
        <v>19</v>
      </c>
      <c r="F680" s="228" t="s">
        <v>1117</v>
      </c>
      <c r="G680" s="225"/>
      <c r="H680" s="229">
        <v>1</v>
      </c>
      <c r="I680" s="230"/>
      <c r="J680" s="225"/>
      <c r="K680" s="225"/>
      <c r="L680" s="231"/>
      <c r="M680" s="232"/>
      <c r="N680" s="233"/>
      <c r="O680" s="233"/>
      <c r="P680" s="233"/>
      <c r="Q680" s="233"/>
      <c r="R680" s="233"/>
      <c r="S680" s="233"/>
      <c r="T680" s="23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5" t="s">
        <v>222</v>
      </c>
      <c r="AU680" s="235" t="s">
        <v>120</v>
      </c>
      <c r="AV680" s="13" t="s">
        <v>120</v>
      </c>
      <c r="AW680" s="13" t="s">
        <v>37</v>
      </c>
      <c r="AX680" s="13" t="s">
        <v>76</v>
      </c>
      <c r="AY680" s="235" t="s">
        <v>203</v>
      </c>
    </row>
    <row r="681" s="13" customFormat="1">
      <c r="A681" s="13"/>
      <c r="B681" s="224"/>
      <c r="C681" s="225"/>
      <c r="D681" s="226" t="s">
        <v>222</v>
      </c>
      <c r="E681" s="227" t="s">
        <v>19</v>
      </c>
      <c r="F681" s="228" t="s">
        <v>1118</v>
      </c>
      <c r="G681" s="225"/>
      <c r="H681" s="229">
        <v>1</v>
      </c>
      <c r="I681" s="230"/>
      <c r="J681" s="225"/>
      <c r="K681" s="225"/>
      <c r="L681" s="231"/>
      <c r="M681" s="232"/>
      <c r="N681" s="233"/>
      <c r="O681" s="233"/>
      <c r="P681" s="233"/>
      <c r="Q681" s="233"/>
      <c r="R681" s="233"/>
      <c r="S681" s="233"/>
      <c r="T681" s="23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5" t="s">
        <v>222</v>
      </c>
      <c r="AU681" s="235" t="s">
        <v>120</v>
      </c>
      <c r="AV681" s="13" t="s">
        <v>120</v>
      </c>
      <c r="AW681" s="13" t="s">
        <v>37</v>
      </c>
      <c r="AX681" s="13" t="s">
        <v>76</v>
      </c>
      <c r="AY681" s="235" t="s">
        <v>203</v>
      </c>
    </row>
    <row r="682" s="13" customFormat="1">
      <c r="A682" s="13"/>
      <c r="B682" s="224"/>
      <c r="C682" s="225"/>
      <c r="D682" s="226" t="s">
        <v>222</v>
      </c>
      <c r="E682" s="227" t="s">
        <v>19</v>
      </c>
      <c r="F682" s="228" t="s">
        <v>1730</v>
      </c>
      <c r="G682" s="225"/>
      <c r="H682" s="229">
        <v>1</v>
      </c>
      <c r="I682" s="230"/>
      <c r="J682" s="225"/>
      <c r="K682" s="225"/>
      <c r="L682" s="231"/>
      <c r="M682" s="232"/>
      <c r="N682" s="233"/>
      <c r="O682" s="233"/>
      <c r="P682" s="233"/>
      <c r="Q682" s="233"/>
      <c r="R682" s="233"/>
      <c r="S682" s="233"/>
      <c r="T682" s="23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5" t="s">
        <v>222</v>
      </c>
      <c r="AU682" s="235" t="s">
        <v>120</v>
      </c>
      <c r="AV682" s="13" t="s">
        <v>120</v>
      </c>
      <c r="AW682" s="13" t="s">
        <v>37</v>
      </c>
      <c r="AX682" s="13" t="s">
        <v>76</v>
      </c>
      <c r="AY682" s="235" t="s">
        <v>203</v>
      </c>
    </row>
    <row r="683" s="16" customFormat="1">
      <c r="A683" s="16"/>
      <c r="B683" s="272"/>
      <c r="C683" s="273"/>
      <c r="D683" s="226" t="s">
        <v>222</v>
      </c>
      <c r="E683" s="274" t="s">
        <v>19</v>
      </c>
      <c r="F683" s="275" t="s">
        <v>1731</v>
      </c>
      <c r="G683" s="273"/>
      <c r="H683" s="274" t="s">
        <v>19</v>
      </c>
      <c r="I683" s="276"/>
      <c r="J683" s="273"/>
      <c r="K683" s="273"/>
      <c r="L683" s="277"/>
      <c r="M683" s="278"/>
      <c r="N683" s="279"/>
      <c r="O683" s="279"/>
      <c r="P683" s="279"/>
      <c r="Q683" s="279"/>
      <c r="R683" s="279"/>
      <c r="S683" s="279"/>
      <c r="T683" s="280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T683" s="281" t="s">
        <v>222</v>
      </c>
      <c r="AU683" s="281" t="s">
        <v>120</v>
      </c>
      <c r="AV683" s="16" t="s">
        <v>84</v>
      </c>
      <c r="AW683" s="16" t="s">
        <v>37</v>
      </c>
      <c r="AX683" s="16" t="s">
        <v>76</v>
      </c>
      <c r="AY683" s="281" t="s">
        <v>203</v>
      </c>
    </row>
    <row r="684" s="13" customFormat="1">
      <c r="A684" s="13"/>
      <c r="B684" s="224"/>
      <c r="C684" s="225"/>
      <c r="D684" s="226" t="s">
        <v>222</v>
      </c>
      <c r="E684" s="227" t="s">
        <v>19</v>
      </c>
      <c r="F684" s="228" t="s">
        <v>1119</v>
      </c>
      <c r="G684" s="225"/>
      <c r="H684" s="229">
        <v>2</v>
      </c>
      <c r="I684" s="230"/>
      <c r="J684" s="225"/>
      <c r="K684" s="225"/>
      <c r="L684" s="231"/>
      <c r="M684" s="232"/>
      <c r="N684" s="233"/>
      <c r="O684" s="233"/>
      <c r="P684" s="233"/>
      <c r="Q684" s="233"/>
      <c r="R684" s="233"/>
      <c r="S684" s="233"/>
      <c r="T684" s="23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5" t="s">
        <v>222</v>
      </c>
      <c r="AU684" s="235" t="s">
        <v>120</v>
      </c>
      <c r="AV684" s="13" t="s">
        <v>120</v>
      </c>
      <c r="AW684" s="13" t="s">
        <v>37</v>
      </c>
      <c r="AX684" s="13" t="s">
        <v>76</v>
      </c>
      <c r="AY684" s="235" t="s">
        <v>203</v>
      </c>
    </row>
    <row r="685" s="14" customFormat="1">
      <c r="A685" s="14"/>
      <c r="B685" s="236"/>
      <c r="C685" s="237"/>
      <c r="D685" s="226" t="s">
        <v>222</v>
      </c>
      <c r="E685" s="238" t="s">
        <v>19</v>
      </c>
      <c r="F685" s="239" t="s">
        <v>225</v>
      </c>
      <c r="G685" s="237"/>
      <c r="H685" s="240">
        <v>5</v>
      </c>
      <c r="I685" s="241"/>
      <c r="J685" s="237"/>
      <c r="K685" s="237"/>
      <c r="L685" s="242"/>
      <c r="M685" s="243"/>
      <c r="N685" s="244"/>
      <c r="O685" s="244"/>
      <c r="P685" s="244"/>
      <c r="Q685" s="244"/>
      <c r="R685" s="244"/>
      <c r="S685" s="244"/>
      <c r="T685" s="245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46" t="s">
        <v>222</v>
      </c>
      <c r="AU685" s="246" t="s">
        <v>120</v>
      </c>
      <c r="AV685" s="14" t="s">
        <v>209</v>
      </c>
      <c r="AW685" s="14" t="s">
        <v>37</v>
      </c>
      <c r="AX685" s="14" t="s">
        <v>84</v>
      </c>
      <c r="AY685" s="246" t="s">
        <v>203</v>
      </c>
    </row>
    <row r="686" s="2" customFormat="1" ht="33" customHeight="1">
      <c r="A686" s="39"/>
      <c r="B686" s="40"/>
      <c r="C686" s="262" t="s">
        <v>1732</v>
      </c>
      <c r="D686" s="262" t="s">
        <v>927</v>
      </c>
      <c r="E686" s="263" t="s">
        <v>1733</v>
      </c>
      <c r="F686" s="264" t="s">
        <v>1734</v>
      </c>
      <c r="G686" s="265" t="s">
        <v>409</v>
      </c>
      <c r="H686" s="266">
        <v>2</v>
      </c>
      <c r="I686" s="267"/>
      <c r="J686" s="268">
        <f>ROUND(I686*H686,2)</f>
        <v>0</v>
      </c>
      <c r="K686" s="264" t="s">
        <v>208</v>
      </c>
      <c r="L686" s="269"/>
      <c r="M686" s="270" t="s">
        <v>19</v>
      </c>
      <c r="N686" s="271" t="s">
        <v>48</v>
      </c>
      <c r="O686" s="85"/>
      <c r="P686" s="215">
        <f>O686*H686</f>
        <v>0</v>
      </c>
      <c r="Q686" s="215">
        <v>0.016199999999999999</v>
      </c>
      <c r="R686" s="215">
        <f>Q686*H686</f>
        <v>0.032399999999999998</v>
      </c>
      <c r="S686" s="215">
        <v>0</v>
      </c>
      <c r="T686" s="216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17" t="s">
        <v>432</v>
      </c>
      <c r="AT686" s="217" t="s">
        <v>927</v>
      </c>
      <c r="AU686" s="217" t="s">
        <v>120</v>
      </c>
      <c r="AY686" s="18" t="s">
        <v>203</v>
      </c>
      <c r="BE686" s="218">
        <f>IF(N686="základní",J686,0)</f>
        <v>0</v>
      </c>
      <c r="BF686" s="218">
        <f>IF(N686="snížená",J686,0)</f>
        <v>0</v>
      </c>
      <c r="BG686" s="218">
        <f>IF(N686="zákl. přenesená",J686,0)</f>
        <v>0</v>
      </c>
      <c r="BH686" s="218">
        <f>IF(N686="sníž. přenesená",J686,0)</f>
        <v>0</v>
      </c>
      <c r="BI686" s="218">
        <f>IF(N686="nulová",J686,0)</f>
        <v>0</v>
      </c>
      <c r="BJ686" s="18" t="s">
        <v>120</v>
      </c>
      <c r="BK686" s="218">
        <f>ROUND(I686*H686,2)</f>
        <v>0</v>
      </c>
      <c r="BL686" s="18" t="s">
        <v>294</v>
      </c>
      <c r="BM686" s="217" t="s">
        <v>1735</v>
      </c>
    </row>
    <row r="687" s="13" customFormat="1">
      <c r="A687" s="13"/>
      <c r="B687" s="224"/>
      <c r="C687" s="225"/>
      <c r="D687" s="226" t="s">
        <v>222</v>
      </c>
      <c r="E687" s="227" t="s">
        <v>19</v>
      </c>
      <c r="F687" s="228" t="s">
        <v>1119</v>
      </c>
      <c r="G687" s="225"/>
      <c r="H687" s="229">
        <v>2</v>
      </c>
      <c r="I687" s="230"/>
      <c r="J687" s="225"/>
      <c r="K687" s="225"/>
      <c r="L687" s="231"/>
      <c r="M687" s="232"/>
      <c r="N687" s="233"/>
      <c r="O687" s="233"/>
      <c r="P687" s="233"/>
      <c r="Q687" s="233"/>
      <c r="R687" s="233"/>
      <c r="S687" s="233"/>
      <c r="T687" s="23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5" t="s">
        <v>222</v>
      </c>
      <c r="AU687" s="235" t="s">
        <v>120</v>
      </c>
      <c r="AV687" s="13" t="s">
        <v>120</v>
      </c>
      <c r="AW687" s="13" t="s">
        <v>37</v>
      </c>
      <c r="AX687" s="13" t="s">
        <v>84</v>
      </c>
      <c r="AY687" s="235" t="s">
        <v>203</v>
      </c>
    </row>
    <row r="688" s="2" customFormat="1" ht="33" customHeight="1">
      <c r="A688" s="39"/>
      <c r="B688" s="40"/>
      <c r="C688" s="262" t="s">
        <v>1736</v>
      </c>
      <c r="D688" s="262" t="s">
        <v>927</v>
      </c>
      <c r="E688" s="263" t="s">
        <v>1737</v>
      </c>
      <c r="F688" s="264" t="s">
        <v>1738</v>
      </c>
      <c r="G688" s="265" t="s">
        <v>409</v>
      </c>
      <c r="H688" s="266">
        <v>3</v>
      </c>
      <c r="I688" s="267"/>
      <c r="J688" s="268">
        <f>ROUND(I688*H688,2)</f>
        <v>0</v>
      </c>
      <c r="K688" s="264" t="s">
        <v>208</v>
      </c>
      <c r="L688" s="269"/>
      <c r="M688" s="270" t="s">
        <v>19</v>
      </c>
      <c r="N688" s="271" t="s">
        <v>48</v>
      </c>
      <c r="O688" s="85"/>
      <c r="P688" s="215">
        <f>O688*H688</f>
        <v>0</v>
      </c>
      <c r="Q688" s="215">
        <v>0.021600000000000001</v>
      </c>
      <c r="R688" s="215">
        <f>Q688*H688</f>
        <v>0.064799999999999996</v>
      </c>
      <c r="S688" s="215">
        <v>0</v>
      </c>
      <c r="T688" s="216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17" t="s">
        <v>432</v>
      </c>
      <c r="AT688" s="217" t="s">
        <v>927</v>
      </c>
      <c r="AU688" s="217" t="s">
        <v>120</v>
      </c>
      <c r="AY688" s="18" t="s">
        <v>203</v>
      </c>
      <c r="BE688" s="218">
        <f>IF(N688="základní",J688,0)</f>
        <v>0</v>
      </c>
      <c r="BF688" s="218">
        <f>IF(N688="snížená",J688,0)</f>
        <v>0</v>
      </c>
      <c r="BG688" s="218">
        <f>IF(N688="zákl. přenesená",J688,0)</f>
        <v>0</v>
      </c>
      <c r="BH688" s="218">
        <f>IF(N688="sníž. přenesená",J688,0)</f>
        <v>0</v>
      </c>
      <c r="BI688" s="218">
        <f>IF(N688="nulová",J688,0)</f>
        <v>0</v>
      </c>
      <c r="BJ688" s="18" t="s">
        <v>120</v>
      </c>
      <c r="BK688" s="218">
        <f>ROUND(I688*H688,2)</f>
        <v>0</v>
      </c>
      <c r="BL688" s="18" t="s">
        <v>294</v>
      </c>
      <c r="BM688" s="217" t="s">
        <v>1739</v>
      </c>
    </row>
    <row r="689" s="13" customFormat="1">
      <c r="A689" s="13"/>
      <c r="B689" s="224"/>
      <c r="C689" s="225"/>
      <c r="D689" s="226" t="s">
        <v>222</v>
      </c>
      <c r="E689" s="227" t="s">
        <v>19</v>
      </c>
      <c r="F689" s="228" t="s">
        <v>1117</v>
      </c>
      <c r="G689" s="225"/>
      <c r="H689" s="229">
        <v>1</v>
      </c>
      <c r="I689" s="230"/>
      <c r="J689" s="225"/>
      <c r="K689" s="225"/>
      <c r="L689" s="231"/>
      <c r="M689" s="232"/>
      <c r="N689" s="233"/>
      <c r="O689" s="233"/>
      <c r="P689" s="233"/>
      <c r="Q689" s="233"/>
      <c r="R689" s="233"/>
      <c r="S689" s="233"/>
      <c r="T689" s="23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5" t="s">
        <v>222</v>
      </c>
      <c r="AU689" s="235" t="s">
        <v>120</v>
      </c>
      <c r="AV689" s="13" t="s">
        <v>120</v>
      </c>
      <c r="AW689" s="13" t="s">
        <v>37</v>
      </c>
      <c r="AX689" s="13" t="s">
        <v>76</v>
      </c>
      <c r="AY689" s="235" t="s">
        <v>203</v>
      </c>
    </row>
    <row r="690" s="13" customFormat="1">
      <c r="A690" s="13"/>
      <c r="B690" s="224"/>
      <c r="C690" s="225"/>
      <c r="D690" s="226" t="s">
        <v>222</v>
      </c>
      <c r="E690" s="227" t="s">
        <v>19</v>
      </c>
      <c r="F690" s="228" t="s">
        <v>1118</v>
      </c>
      <c r="G690" s="225"/>
      <c r="H690" s="229">
        <v>1</v>
      </c>
      <c r="I690" s="230"/>
      <c r="J690" s="225"/>
      <c r="K690" s="225"/>
      <c r="L690" s="231"/>
      <c r="M690" s="232"/>
      <c r="N690" s="233"/>
      <c r="O690" s="233"/>
      <c r="P690" s="233"/>
      <c r="Q690" s="233"/>
      <c r="R690" s="233"/>
      <c r="S690" s="233"/>
      <c r="T690" s="23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5" t="s">
        <v>222</v>
      </c>
      <c r="AU690" s="235" t="s">
        <v>120</v>
      </c>
      <c r="AV690" s="13" t="s">
        <v>120</v>
      </c>
      <c r="AW690" s="13" t="s">
        <v>37</v>
      </c>
      <c r="AX690" s="13" t="s">
        <v>76</v>
      </c>
      <c r="AY690" s="235" t="s">
        <v>203</v>
      </c>
    </row>
    <row r="691" s="13" customFormat="1">
      <c r="A691" s="13"/>
      <c r="B691" s="224"/>
      <c r="C691" s="225"/>
      <c r="D691" s="226" t="s">
        <v>222</v>
      </c>
      <c r="E691" s="227" t="s">
        <v>19</v>
      </c>
      <c r="F691" s="228" t="s">
        <v>1730</v>
      </c>
      <c r="G691" s="225"/>
      <c r="H691" s="229">
        <v>1</v>
      </c>
      <c r="I691" s="230"/>
      <c r="J691" s="225"/>
      <c r="K691" s="225"/>
      <c r="L691" s="231"/>
      <c r="M691" s="232"/>
      <c r="N691" s="233"/>
      <c r="O691" s="233"/>
      <c r="P691" s="233"/>
      <c r="Q691" s="233"/>
      <c r="R691" s="233"/>
      <c r="S691" s="233"/>
      <c r="T691" s="23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5" t="s">
        <v>222</v>
      </c>
      <c r="AU691" s="235" t="s">
        <v>120</v>
      </c>
      <c r="AV691" s="13" t="s">
        <v>120</v>
      </c>
      <c r="AW691" s="13" t="s">
        <v>37</v>
      </c>
      <c r="AX691" s="13" t="s">
        <v>76</v>
      </c>
      <c r="AY691" s="235" t="s">
        <v>203</v>
      </c>
    </row>
    <row r="692" s="14" customFormat="1">
      <c r="A692" s="14"/>
      <c r="B692" s="236"/>
      <c r="C692" s="237"/>
      <c r="D692" s="226" t="s">
        <v>222</v>
      </c>
      <c r="E692" s="238" t="s">
        <v>19</v>
      </c>
      <c r="F692" s="239" t="s">
        <v>225</v>
      </c>
      <c r="G692" s="237"/>
      <c r="H692" s="240">
        <v>3</v>
      </c>
      <c r="I692" s="241"/>
      <c r="J692" s="237"/>
      <c r="K692" s="237"/>
      <c r="L692" s="242"/>
      <c r="M692" s="243"/>
      <c r="N692" s="244"/>
      <c r="O692" s="244"/>
      <c r="P692" s="244"/>
      <c r="Q692" s="244"/>
      <c r="R692" s="244"/>
      <c r="S692" s="244"/>
      <c r="T692" s="245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46" t="s">
        <v>222</v>
      </c>
      <c r="AU692" s="246" t="s">
        <v>120</v>
      </c>
      <c r="AV692" s="14" t="s">
        <v>209</v>
      </c>
      <c r="AW692" s="14" t="s">
        <v>37</v>
      </c>
      <c r="AX692" s="14" t="s">
        <v>84</v>
      </c>
      <c r="AY692" s="246" t="s">
        <v>203</v>
      </c>
    </row>
    <row r="693" s="2" customFormat="1" ht="37.8" customHeight="1">
      <c r="A693" s="39"/>
      <c r="B693" s="40"/>
      <c r="C693" s="206" t="s">
        <v>1740</v>
      </c>
      <c r="D693" s="206" t="s">
        <v>205</v>
      </c>
      <c r="E693" s="207" t="s">
        <v>1741</v>
      </c>
      <c r="F693" s="208" t="s">
        <v>1742</v>
      </c>
      <c r="G693" s="209" t="s">
        <v>409</v>
      </c>
      <c r="H693" s="210">
        <v>4</v>
      </c>
      <c r="I693" s="211"/>
      <c r="J693" s="212">
        <f>ROUND(I693*H693,2)</f>
        <v>0</v>
      </c>
      <c r="K693" s="208" t="s">
        <v>208</v>
      </c>
      <c r="L693" s="45"/>
      <c r="M693" s="213" t="s">
        <v>19</v>
      </c>
      <c r="N693" s="214" t="s">
        <v>48</v>
      </c>
      <c r="O693" s="85"/>
      <c r="P693" s="215">
        <f>O693*H693</f>
        <v>0</v>
      </c>
      <c r="Q693" s="215">
        <v>0</v>
      </c>
      <c r="R693" s="215">
        <f>Q693*H693</f>
        <v>0</v>
      </c>
      <c r="S693" s="215">
        <v>0</v>
      </c>
      <c r="T693" s="216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17" t="s">
        <v>294</v>
      </c>
      <c r="AT693" s="217" t="s">
        <v>205</v>
      </c>
      <c r="AU693" s="217" t="s">
        <v>120</v>
      </c>
      <c r="AY693" s="18" t="s">
        <v>203</v>
      </c>
      <c r="BE693" s="218">
        <f>IF(N693="základní",J693,0)</f>
        <v>0</v>
      </c>
      <c r="BF693" s="218">
        <f>IF(N693="snížená",J693,0)</f>
        <v>0</v>
      </c>
      <c r="BG693" s="218">
        <f>IF(N693="zákl. přenesená",J693,0)</f>
        <v>0</v>
      </c>
      <c r="BH693" s="218">
        <f>IF(N693="sníž. přenesená",J693,0)</f>
        <v>0</v>
      </c>
      <c r="BI693" s="218">
        <f>IF(N693="nulová",J693,0)</f>
        <v>0</v>
      </c>
      <c r="BJ693" s="18" t="s">
        <v>120</v>
      </c>
      <c r="BK693" s="218">
        <f>ROUND(I693*H693,2)</f>
        <v>0</v>
      </c>
      <c r="BL693" s="18" t="s">
        <v>294</v>
      </c>
      <c r="BM693" s="217" t="s">
        <v>1743</v>
      </c>
    </row>
    <row r="694" s="2" customFormat="1">
      <c r="A694" s="39"/>
      <c r="B694" s="40"/>
      <c r="C694" s="41"/>
      <c r="D694" s="219" t="s">
        <v>211</v>
      </c>
      <c r="E694" s="41"/>
      <c r="F694" s="220" t="s">
        <v>1744</v>
      </c>
      <c r="G694" s="41"/>
      <c r="H694" s="41"/>
      <c r="I694" s="221"/>
      <c r="J694" s="41"/>
      <c r="K694" s="41"/>
      <c r="L694" s="45"/>
      <c r="M694" s="222"/>
      <c r="N694" s="223"/>
      <c r="O694" s="85"/>
      <c r="P694" s="85"/>
      <c r="Q694" s="85"/>
      <c r="R694" s="85"/>
      <c r="S694" s="85"/>
      <c r="T694" s="86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T694" s="18" t="s">
        <v>211</v>
      </c>
      <c r="AU694" s="18" t="s">
        <v>120</v>
      </c>
    </row>
    <row r="695" s="13" customFormat="1">
      <c r="A695" s="13"/>
      <c r="B695" s="224"/>
      <c r="C695" s="225"/>
      <c r="D695" s="226" t="s">
        <v>222</v>
      </c>
      <c r="E695" s="227" t="s">
        <v>19</v>
      </c>
      <c r="F695" s="228" t="s">
        <v>1121</v>
      </c>
      <c r="G695" s="225"/>
      <c r="H695" s="229">
        <v>1</v>
      </c>
      <c r="I695" s="230"/>
      <c r="J695" s="225"/>
      <c r="K695" s="225"/>
      <c r="L695" s="231"/>
      <c r="M695" s="232"/>
      <c r="N695" s="233"/>
      <c r="O695" s="233"/>
      <c r="P695" s="233"/>
      <c r="Q695" s="233"/>
      <c r="R695" s="233"/>
      <c r="S695" s="233"/>
      <c r="T695" s="23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5" t="s">
        <v>222</v>
      </c>
      <c r="AU695" s="235" t="s">
        <v>120</v>
      </c>
      <c r="AV695" s="13" t="s">
        <v>120</v>
      </c>
      <c r="AW695" s="13" t="s">
        <v>37</v>
      </c>
      <c r="AX695" s="13" t="s">
        <v>76</v>
      </c>
      <c r="AY695" s="235" t="s">
        <v>203</v>
      </c>
    </row>
    <row r="696" s="13" customFormat="1">
      <c r="A696" s="13"/>
      <c r="B696" s="224"/>
      <c r="C696" s="225"/>
      <c r="D696" s="226" t="s">
        <v>222</v>
      </c>
      <c r="E696" s="227" t="s">
        <v>19</v>
      </c>
      <c r="F696" s="228" t="s">
        <v>1122</v>
      </c>
      <c r="G696" s="225"/>
      <c r="H696" s="229">
        <v>1</v>
      </c>
      <c r="I696" s="230"/>
      <c r="J696" s="225"/>
      <c r="K696" s="225"/>
      <c r="L696" s="231"/>
      <c r="M696" s="232"/>
      <c r="N696" s="233"/>
      <c r="O696" s="233"/>
      <c r="P696" s="233"/>
      <c r="Q696" s="233"/>
      <c r="R696" s="233"/>
      <c r="S696" s="233"/>
      <c r="T696" s="23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5" t="s">
        <v>222</v>
      </c>
      <c r="AU696" s="235" t="s">
        <v>120</v>
      </c>
      <c r="AV696" s="13" t="s">
        <v>120</v>
      </c>
      <c r="AW696" s="13" t="s">
        <v>37</v>
      </c>
      <c r="AX696" s="13" t="s">
        <v>76</v>
      </c>
      <c r="AY696" s="235" t="s">
        <v>203</v>
      </c>
    </row>
    <row r="697" s="13" customFormat="1">
      <c r="A697" s="13"/>
      <c r="B697" s="224"/>
      <c r="C697" s="225"/>
      <c r="D697" s="226" t="s">
        <v>222</v>
      </c>
      <c r="E697" s="227" t="s">
        <v>19</v>
      </c>
      <c r="F697" s="228" t="s">
        <v>1715</v>
      </c>
      <c r="G697" s="225"/>
      <c r="H697" s="229">
        <v>2</v>
      </c>
      <c r="I697" s="230"/>
      <c r="J697" s="225"/>
      <c r="K697" s="225"/>
      <c r="L697" s="231"/>
      <c r="M697" s="232"/>
      <c r="N697" s="233"/>
      <c r="O697" s="233"/>
      <c r="P697" s="233"/>
      <c r="Q697" s="233"/>
      <c r="R697" s="233"/>
      <c r="S697" s="233"/>
      <c r="T697" s="23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5" t="s">
        <v>222</v>
      </c>
      <c r="AU697" s="235" t="s">
        <v>120</v>
      </c>
      <c r="AV697" s="13" t="s">
        <v>120</v>
      </c>
      <c r="AW697" s="13" t="s">
        <v>37</v>
      </c>
      <c r="AX697" s="13" t="s">
        <v>76</v>
      </c>
      <c r="AY697" s="235" t="s">
        <v>203</v>
      </c>
    </row>
    <row r="698" s="14" customFormat="1">
      <c r="A698" s="14"/>
      <c r="B698" s="236"/>
      <c r="C698" s="237"/>
      <c r="D698" s="226" t="s">
        <v>222</v>
      </c>
      <c r="E698" s="238" t="s">
        <v>19</v>
      </c>
      <c r="F698" s="239" t="s">
        <v>225</v>
      </c>
      <c r="G698" s="237"/>
      <c r="H698" s="240">
        <v>4</v>
      </c>
      <c r="I698" s="241"/>
      <c r="J698" s="237"/>
      <c r="K698" s="237"/>
      <c r="L698" s="242"/>
      <c r="M698" s="243"/>
      <c r="N698" s="244"/>
      <c r="O698" s="244"/>
      <c r="P698" s="244"/>
      <c r="Q698" s="244"/>
      <c r="R698" s="244"/>
      <c r="S698" s="244"/>
      <c r="T698" s="245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46" t="s">
        <v>222</v>
      </c>
      <c r="AU698" s="246" t="s">
        <v>120</v>
      </c>
      <c r="AV698" s="14" t="s">
        <v>209</v>
      </c>
      <c r="AW698" s="14" t="s">
        <v>37</v>
      </c>
      <c r="AX698" s="14" t="s">
        <v>84</v>
      </c>
      <c r="AY698" s="246" t="s">
        <v>203</v>
      </c>
    </row>
    <row r="699" s="2" customFormat="1" ht="33" customHeight="1">
      <c r="A699" s="39"/>
      <c r="B699" s="40"/>
      <c r="C699" s="262" t="s">
        <v>1745</v>
      </c>
      <c r="D699" s="262" t="s">
        <v>927</v>
      </c>
      <c r="E699" s="263" t="s">
        <v>1746</v>
      </c>
      <c r="F699" s="264" t="s">
        <v>1747</v>
      </c>
      <c r="G699" s="265" t="s">
        <v>409</v>
      </c>
      <c r="H699" s="266">
        <v>4</v>
      </c>
      <c r="I699" s="267"/>
      <c r="J699" s="268">
        <f>ROUND(I699*H699,2)</f>
        <v>0</v>
      </c>
      <c r="K699" s="264" t="s">
        <v>208</v>
      </c>
      <c r="L699" s="269"/>
      <c r="M699" s="270" t="s">
        <v>19</v>
      </c>
      <c r="N699" s="271" t="s">
        <v>48</v>
      </c>
      <c r="O699" s="85"/>
      <c r="P699" s="215">
        <f>O699*H699</f>
        <v>0</v>
      </c>
      <c r="Q699" s="215">
        <v>0.024299999999999999</v>
      </c>
      <c r="R699" s="215">
        <f>Q699*H699</f>
        <v>0.097199999999999995</v>
      </c>
      <c r="S699" s="215">
        <v>0</v>
      </c>
      <c r="T699" s="216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17" t="s">
        <v>432</v>
      </c>
      <c r="AT699" s="217" t="s">
        <v>927</v>
      </c>
      <c r="AU699" s="217" t="s">
        <v>120</v>
      </c>
      <c r="AY699" s="18" t="s">
        <v>203</v>
      </c>
      <c r="BE699" s="218">
        <f>IF(N699="základní",J699,0)</f>
        <v>0</v>
      </c>
      <c r="BF699" s="218">
        <f>IF(N699="snížená",J699,0)</f>
        <v>0</v>
      </c>
      <c r="BG699" s="218">
        <f>IF(N699="zákl. přenesená",J699,0)</f>
        <v>0</v>
      </c>
      <c r="BH699" s="218">
        <f>IF(N699="sníž. přenesená",J699,0)</f>
        <v>0</v>
      </c>
      <c r="BI699" s="218">
        <f>IF(N699="nulová",J699,0)</f>
        <v>0</v>
      </c>
      <c r="BJ699" s="18" t="s">
        <v>120</v>
      </c>
      <c r="BK699" s="218">
        <f>ROUND(I699*H699,2)</f>
        <v>0</v>
      </c>
      <c r="BL699" s="18" t="s">
        <v>294</v>
      </c>
      <c r="BM699" s="217" t="s">
        <v>1748</v>
      </c>
    </row>
    <row r="700" s="2" customFormat="1" ht="44.25" customHeight="1">
      <c r="A700" s="39"/>
      <c r="B700" s="40"/>
      <c r="C700" s="206" t="s">
        <v>1749</v>
      </c>
      <c r="D700" s="206" t="s">
        <v>205</v>
      </c>
      <c r="E700" s="207" t="s">
        <v>1750</v>
      </c>
      <c r="F700" s="208" t="s">
        <v>1751</v>
      </c>
      <c r="G700" s="209" t="s">
        <v>409</v>
      </c>
      <c r="H700" s="210">
        <v>2</v>
      </c>
      <c r="I700" s="211"/>
      <c r="J700" s="212">
        <f>ROUND(I700*H700,2)</f>
        <v>0</v>
      </c>
      <c r="K700" s="208" t="s">
        <v>208</v>
      </c>
      <c r="L700" s="45"/>
      <c r="M700" s="213" t="s">
        <v>19</v>
      </c>
      <c r="N700" s="214" t="s">
        <v>48</v>
      </c>
      <c r="O700" s="85"/>
      <c r="P700" s="215">
        <f>O700*H700</f>
        <v>0</v>
      </c>
      <c r="Q700" s="215">
        <v>0</v>
      </c>
      <c r="R700" s="215">
        <f>Q700*H700</f>
        <v>0</v>
      </c>
      <c r="S700" s="215">
        <v>0</v>
      </c>
      <c r="T700" s="216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17" t="s">
        <v>294</v>
      </c>
      <c r="AT700" s="217" t="s">
        <v>205</v>
      </c>
      <c r="AU700" s="217" t="s">
        <v>120</v>
      </c>
      <c r="AY700" s="18" t="s">
        <v>203</v>
      </c>
      <c r="BE700" s="218">
        <f>IF(N700="základní",J700,0)</f>
        <v>0</v>
      </c>
      <c r="BF700" s="218">
        <f>IF(N700="snížená",J700,0)</f>
        <v>0</v>
      </c>
      <c r="BG700" s="218">
        <f>IF(N700="zákl. přenesená",J700,0)</f>
        <v>0</v>
      </c>
      <c r="BH700" s="218">
        <f>IF(N700="sníž. přenesená",J700,0)</f>
        <v>0</v>
      </c>
      <c r="BI700" s="218">
        <f>IF(N700="nulová",J700,0)</f>
        <v>0</v>
      </c>
      <c r="BJ700" s="18" t="s">
        <v>120</v>
      </c>
      <c r="BK700" s="218">
        <f>ROUND(I700*H700,2)</f>
        <v>0</v>
      </c>
      <c r="BL700" s="18" t="s">
        <v>294</v>
      </c>
      <c r="BM700" s="217" t="s">
        <v>1752</v>
      </c>
    </row>
    <row r="701" s="2" customFormat="1">
      <c r="A701" s="39"/>
      <c r="B701" s="40"/>
      <c r="C701" s="41"/>
      <c r="D701" s="219" t="s">
        <v>211</v>
      </c>
      <c r="E701" s="41"/>
      <c r="F701" s="220" t="s">
        <v>1753</v>
      </c>
      <c r="G701" s="41"/>
      <c r="H701" s="41"/>
      <c r="I701" s="221"/>
      <c r="J701" s="41"/>
      <c r="K701" s="41"/>
      <c r="L701" s="45"/>
      <c r="M701" s="222"/>
      <c r="N701" s="223"/>
      <c r="O701" s="85"/>
      <c r="P701" s="85"/>
      <c r="Q701" s="85"/>
      <c r="R701" s="85"/>
      <c r="S701" s="85"/>
      <c r="T701" s="86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211</v>
      </c>
      <c r="AU701" s="18" t="s">
        <v>120</v>
      </c>
    </row>
    <row r="702" s="13" customFormat="1">
      <c r="A702" s="13"/>
      <c r="B702" s="224"/>
      <c r="C702" s="225"/>
      <c r="D702" s="226" t="s">
        <v>222</v>
      </c>
      <c r="E702" s="227" t="s">
        <v>19</v>
      </c>
      <c r="F702" s="228" t="s">
        <v>1582</v>
      </c>
      <c r="G702" s="225"/>
      <c r="H702" s="229">
        <v>1</v>
      </c>
      <c r="I702" s="230"/>
      <c r="J702" s="225"/>
      <c r="K702" s="225"/>
      <c r="L702" s="231"/>
      <c r="M702" s="232"/>
      <c r="N702" s="233"/>
      <c r="O702" s="233"/>
      <c r="P702" s="233"/>
      <c r="Q702" s="233"/>
      <c r="R702" s="233"/>
      <c r="S702" s="233"/>
      <c r="T702" s="23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5" t="s">
        <v>222</v>
      </c>
      <c r="AU702" s="235" t="s">
        <v>120</v>
      </c>
      <c r="AV702" s="13" t="s">
        <v>120</v>
      </c>
      <c r="AW702" s="13" t="s">
        <v>37</v>
      </c>
      <c r="AX702" s="13" t="s">
        <v>76</v>
      </c>
      <c r="AY702" s="235" t="s">
        <v>203</v>
      </c>
    </row>
    <row r="703" s="13" customFormat="1">
      <c r="A703" s="13"/>
      <c r="B703" s="224"/>
      <c r="C703" s="225"/>
      <c r="D703" s="226" t="s">
        <v>222</v>
      </c>
      <c r="E703" s="227" t="s">
        <v>19</v>
      </c>
      <c r="F703" s="228" t="s">
        <v>1583</v>
      </c>
      <c r="G703" s="225"/>
      <c r="H703" s="229">
        <v>1</v>
      </c>
      <c r="I703" s="230"/>
      <c r="J703" s="225"/>
      <c r="K703" s="225"/>
      <c r="L703" s="231"/>
      <c r="M703" s="232"/>
      <c r="N703" s="233"/>
      <c r="O703" s="233"/>
      <c r="P703" s="233"/>
      <c r="Q703" s="233"/>
      <c r="R703" s="233"/>
      <c r="S703" s="233"/>
      <c r="T703" s="23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5" t="s">
        <v>222</v>
      </c>
      <c r="AU703" s="235" t="s">
        <v>120</v>
      </c>
      <c r="AV703" s="13" t="s">
        <v>120</v>
      </c>
      <c r="AW703" s="13" t="s">
        <v>37</v>
      </c>
      <c r="AX703" s="13" t="s">
        <v>76</v>
      </c>
      <c r="AY703" s="235" t="s">
        <v>203</v>
      </c>
    </row>
    <row r="704" s="14" customFormat="1">
      <c r="A704" s="14"/>
      <c r="B704" s="236"/>
      <c r="C704" s="237"/>
      <c r="D704" s="226" t="s">
        <v>222</v>
      </c>
      <c r="E704" s="238" t="s">
        <v>19</v>
      </c>
      <c r="F704" s="239" t="s">
        <v>225</v>
      </c>
      <c r="G704" s="237"/>
      <c r="H704" s="240">
        <v>2</v>
      </c>
      <c r="I704" s="241"/>
      <c r="J704" s="237"/>
      <c r="K704" s="237"/>
      <c r="L704" s="242"/>
      <c r="M704" s="243"/>
      <c r="N704" s="244"/>
      <c r="O704" s="244"/>
      <c r="P704" s="244"/>
      <c r="Q704" s="244"/>
      <c r="R704" s="244"/>
      <c r="S704" s="244"/>
      <c r="T704" s="245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6" t="s">
        <v>222</v>
      </c>
      <c r="AU704" s="246" t="s">
        <v>120</v>
      </c>
      <c r="AV704" s="14" t="s">
        <v>209</v>
      </c>
      <c r="AW704" s="14" t="s">
        <v>37</v>
      </c>
      <c r="AX704" s="14" t="s">
        <v>84</v>
      </c>
      <c r="AY704" s="246" t="s">
        <v>203</v>
      </c>
    </row>
    <row r="705" s="2" customFormat="1" ht="16.5" customHeight="1">
      <c r="A705" s="39"/>
      <c r="B705" s="40"/>
      <c r="C705" s="262" t="s">
        <v>1754</v>
      </c>
      <c r="D705" s="262" t="s">
        <v>927</v>
      </c>
      <c r="E705" s="263" t="s">
        <v>1755</v>
      </c>
      <c r="F705" s="264" t="s">
        <v>1756</v>
      </c>
      <c r="G705" s="265" t="s">
        <v>409</v>
      </c>
      <c r="H705" s="266">
        <v>2</v>
      </c>
      <c r="I705" s="267"/>
      <c r="J705" s="268">
        <f>ROUND(I705*H705,2)</f>
        <v>0</v>
      </c>
      <c r="K705" s="264" t="s">
        <v>19</v>
      </c>
      <c r="L705" s="269"/>
      <c r="M705" s="270" t="s">
        <v>19</v>
      </c>
      <c r="N705" s="271" t="s">
        <v>48</v>
      </c>
      <c r="O705" s="85"/>
      <c r="P705" s="215">
        <f>O705*H705</f>
        <v>0</v>
      </c>
      <c r="Q705" s="215">
        <v>0.11</v>
      </c>
      <c r="R705" s="215">
        <f>Q705*H705</f>
        <v>0.22</v>
      </c>
      <c r="S705" s="215">
        <v>0</v>
      </c>
      <c r="T705" s="216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17" t="s">
        <v>432</v>
      </c>
      <c r="AT705" s="217" t="s">
        <v>927</v>
      </c>
      <c r="AU705" s="217" t="s">
        <v>120</v>
      </c>
      <c r="AY705" s="18" t="s">
        <v>203</v>
      </c>
      <c r="BE705" s="218">
        <f>IF(N705="základní",J705,0)</f>
        <v>0</v>
      </c>
      <c r="BF705" s="218">
        <f>IF(N705="snížená",J705,0)</f>
        <v>0</v>
      </c>
      <c r="BG705" s="218">
        <f>IF(N705="zákl. přenesená",J705,0)</f>
        <v>0</v>
      </c>
      <c r="BH705" s="218">
        <f>IF(N705="sníž. přenesená",J705,0)</f>
        <v>0</v>
      </c>
      <c r="BI705" s="218">
        <f>IF(N705="nulová",J705,0)</f>
        <v>0</v>
      </c>
      <c r="BJ705" s="18" t="s">
        <v>120</v>
      </c>
      <c r="BK705" s="218">
        <f>ROUND(I705*H705,2)</f>
        <v>0</v>
      </c>
      <c r="BL705" s="18" t="s">
        <v>294</v>
      </c>
      <c r="BM705" s="217" t="s">
        <v>1757</v>
      </c>
    </row>
    <row r="706" s="2" customFormat="1" ht="24.15" customHeight="1">
      <c r="A706" s="39"/>
      <c r="B706" s="40"/>
      <c r="C706" s="206" t="s">
        <v>1758</v>
      </c>
      <c r="D706" s="206" t="s">
        <v>205</v>
      </c>
      <c r="E706" s="207" t="s">
        <v>1759</v>
      </c>
      <c r="F706" s="208" t="s">
        <v>1760</v>
      </c>
      <c r="G706" s="209" t="s">
        <v>409</v>
      </c>
      <c r="H706" s="210">
        <v>1</v>
      </c>
      <c r="I706" s="211"/>
      <c r="J706" s="212">
        <f>ROUND(I706*H706,2)</f>
        <v>0</v>
      </c>
      <c r="K706" s="208" t="s">
        <v>208</v>
      </c>
      <c r="L706" s="45"/>
      <c r="M706" s="213" t="s">
        <v>19</v>
      </c>
      <c r="N706" s="214" t="s">
        <v>48</v>
      </c>
      <c r="O706" s="85"/>
      <c r="P706" s="215">
        <f>O706*H706</f>
        <v>0</v>
      </c>
      <c r="Q706" s="215">
        <v>0.00087000000000000001</v>
      </c>
      <c r="R706" s="215">
        <f>Q706*H706</f>
        <v>0.00087000000000000001</v>
      </c>
      <c r="S706" s="215">
        <v>0</v>
      </c>
      <c r="T706" s="216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17" t="s">
        <v>294</v>
      </c>
      <c r="AT706" s="217" t="s">
        <v>205</v>
      </c>
      <c r="AU706" s="217" t="s">
        <v>120</v>
      </c>
      <c r="AY706" s="18" t="s">
        <v>203</v>
      </c>
      <c r="BE706" s="218">
        <f>IF(N706="základní",J706,0)</f>
        <v>0</v>
      </c>
      <c r="BF706" s="218">
        <f>IF(N706="snížená",J706,0)</f>
        <v>0</v>
      </c>
      <c r="BG706" s="218">
        <f>IF(N706="zákl. přenesená",J706,0)</f>
        <v>0</v>
      </c>
      <c r="BH706" s="218">
        <f>IF(N706="sníž. přenesená",J706,0)</f>
        <v>0</v>
      </c>
      <c r="BI706" s="218">
        <f>IF(N706="nulová",J706,0)</f>
        <v>0</v>
      </c>
      <c r="BJ706" s="18" t="s">
        <v>120</v>
      </c>
      <c r="BK706" s="218">
        <f>ROUND(I706*H706,2)</f>
        <v>0</v>
      </c>
      <c r="BL706" s="18" t="s">
        <v>294</v>
      </c>
      <c r="BM706" s="217" t="s">
        <v>1761</v>
      </c>
    </row>
    <row r="707" s="2" customFormat="1">
      <c r="A707" s="39"/>
      <c r="B707" s="40"/>
      <c r="C707" s="41"/>
      <c r="D707" s="219" t="s">
        <v>211</v>
      </c>
      <c r="E707" s="41"/>
      <c r="F707" s="220" t="s">
        <v>1762</v>
      </c>
      <c r="G707" s="41"/>
      <c r="H707" s="41"/>
      <c r="I707" s="221"/>
      <c r="J707" s="41"/>
      <c r="K707" s="41"/>
      <c r="L707" s="45"/>
      <c r="M707" s="222"/>
      <c r="N707" s="223"/>
      <c r="O707" s="85"/>
      <c r="P707" s="85"/>
      <c r="Q707" s="85"/>
      <c r="R707" s="85"/>
      <c r="S707" s="85"/>
      <c r="T707" s="86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T707" s="18" t="s">
        <v>211</v>
      </c>
      <c r="AU707" s="18" t="s">
        <v>120</v>
      </c>
    </row>
    <row r="708" s="13" customFormat="1">
      <c r="A708" s="13"/>
      <c r="B708" s="224"/>
      <c r="C708" s="225"/>
      <c r="D708" s="226" t="s">
        <v>222</v>
      </c>
      <c r="E708" s="227" t="s">
        <v>19</v>
      </c>
      <c r="F708" s="228" t="s">
        <v>1763</v>
      </c>
      <c r="G708" s="225"/>
      <c r="H708" s="229">
        <v>1</v>
      </c>
      <c r="I708" s="230"/>
      <c r="J708" s="225"/>
      <c r="K708" s="225"/>
      <c r="L708" s="231"/>
      <c r="M708" s="232"/>
      <c r="N708" s="233"/>
      <c r="O708" s="233"/>
      <c r="P708" s="233"/>
      <c r="Q708" s="233"/>
      <c r="R708" s="233"/>
      <c r="S708" s="233"/>
      <c r="T708" s="23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5" t="s">
        <v>222</v>
      </c>
      <c r="AU708" s="235" t="s">
        <v>120</v>
      </c>
      <c r="AV708" s="13" t="s">
        <v>120</v>
      </c>
      <c r="AW708" s="13" t="s">
        <v>37</v>
      </c>
      <c r="AX708" s="13" t="s">
        <v>84</v>
      </c>
      <c r="AY708" s="235" t="s">
        <v>203</v>
      </c>
    </row>
    <row r="709" s="2" customFormat="1" ht="24.15" customHeight="1">
      <c r="A709" s="39"/>
      <c r="B709" s="40"/>
      <c r="C709" s="262" t="s">
        <v>1764</v>
      </c>
      <c r="D709" s="262" t="s">
        <v>927</v>
      </c>
      <c r="E709" s="263" t="s">
        <v>1765</v>
      </c>
      <c r="F709" s="264" t="s">
        <v>1766</v>
      </c>
      <c r="G709" s="265" t="s">
        <v>118</v>
      </c>
      <c r="H709" s="266">
        <v>2.3929999999999998</v>
      </c>
      <c r="I709" s="267"/>
      <c r="J709" s="268">
        <f>ROUND(I709*H709,2)</f>
        <v>0</v>
      </c>
      <c r="K709" s="264" t="s">
        <v>208</v>
      </c>
      <c r="L709" s="269"/>
      <c r="M709" s="270" t="s">
        <v>19</v>
      </c>
      <c r="N709" s="271" t="s">
        <v>48</v>
      </c>
      <c r="O709" s="85"/>
      <c r="P709" s="215">
        <f>O709*H709</f>
        <v>0</v>
      </c>
      <c r="Q709" s="215">
        <v>0.025440000000000001</v>
      </c>
      <c r="R709" s="215">
        <f>Q709*H709</f>
        <v>0.060877919999999995</v>
      </c>
      <c r="S709" s="215">
        <v>0</v>
      </c>
      <c r="T709" s="216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17" t="s">
        <v>432</v>
      </c>
      <c r="AT709" s="217" t="s">
        <v>927</v>
      </c>
      <c r="AU709" s="217" t="s">
        <v>120</v>
      </c>
      <c r="AY709" s="18" t="s">
        <v>203</v>
      </c>
      <c r="BE709" s="218">
        <f>IF(N709="základní",J709,0)</f>
        <v>0</v>
      </c>
      <c r="BF709" s="218">
        <f>IF(N709="snížená",J709,0)</f>
        <v>0</v>
      </c>
      <c r="BG709" s="218">
        <f>IF(N709="zákl. přenesená",J709,0)</f>
        <v>0</v>
      </c>
      <c r="BH709" s="218">
        <f>IF(N709="sníž. přenesená",J709,0)</f>
        <v>0</v>
      </c>
      <c r="BI709" s="218">
        <f>IF(N709="nulová",J709,0)</f>
        <v>0</v>
      </c>
      <c r="BJ709" s="18" t="s">
        <v>120</v>
      </c>
      <c r="BK709" s="218">
        <f>ROUND(I709*H709,2)</f>
        <v>0</v>
      </c>
      <c r="BL709" s="18" t="s">
        <v>294</v>
      </c>
      <c r="BM709" s="217" t="s">
        <v>1767</v>
      </c>
    </row>
    <row r="710" s="13" customFormat="1">
      <c r="A710" s="13"/>
      <c r="B710" s="224"/>
      <c r="C710" s="225"/>
      <c r="D710" s="226" t="s">
        <v>222</v>
      </c>
      <c r="E710" s="227" t="s">
        <v>19</v>
      </c>
      <c r="F710" s="228" t="s">
        <v>1768</v>
      </c>
      <c r="G710" s="225"/>
      <c r="H710" s="229">
        <v>2.3929999999999998</v>
      </c>
      <c r="I710" s="230"/>
      <c r="J710" s="225"/>
      <c r="K710" s="225"/>
      <c r="L710" s="231"/>
      <c r="M710" s="232"/>
      <c r="N710" s="233"/>
      <c r="O710" s="233"/>
      <c r="P710" s="233"/>
      <c r="Q710" s="233"/>
      <c r="R710" s="233"/>
      <c r="S710" s="233"/>
      <c r="T710" s="23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5" t="s">
        <v>222</v>
      </c>
      <c r="AU710" s="235" t="s">
        <v>120</v>
      </c>
      <c r="AV710" s="13" t="s">
        <v>120</v>
      </c>
      <c r="AW710" s="13" t="s">
        <v>37</v>
      </c>
      <c r="AX710" s="13" t="s">
        <v>84</v>
      </c>
      <c r="AY710" s="235" t="s">
        <v>203</v>
      </c>
    </row>
    <row r="711" s="2" customFormat="1" ht="33" customHeight="1">
      <c r="A711" s="39"/>
      <c r="B711" s="40"/>
      <c r="C711" s="206" t="s">
        <v>1769</v>
      </c>
      <c r="D711" s="206" t="s">
        <v>205</v>
      </c>
      <c r="E711" s="207" t="s">
        <v>1770</v>
      </c>
      <c r="F711" s="208" t="s">
        <v>1771</v>
      </c>
      <c r="G711" s="209" t="s">
        <v>1480</v>
      </c>
      <c r="H711" s="210">
        <v>1</v>
      </c>
      <c r="I711" s="211"/>
      <c r="J711" s="212">
        <f>ROUND(I711*H711,2)</f>
        <v>0</v>
      </c>
      <c r="K711" s="208" t="s">
        <v>19</v>
      </c>
      <c r="L711" s="45"/>
      <c r="M711" s="213" t="s">
        <v>19</v>
      </c>
      <c r="N711" s="214" t="s">
        <v>48</v>
      </c>
      <c r="O711" s="85"/>
      <c r="P711" s="215">
        <f>O711*H711</f>
        <v>0</v>
      </c>
      <c r="Q711" s="215">
        <v>0</v>
      </c>
      <c r="R711" s="215">
        <f>Q711*H711</f>
        <v>0</v>
      </c>
      <c r="S711" s="215">
        <v>0</v>
      </c>
      <c r="T711" s="216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17" t="s">
        <v>294</v>
      </c>
      <c r="AT711" s="217" t="s">
        <v>205</v>
      </c>
      <c r="AU711" s="217" t="s">
        <v>120</v>
      </c>
      <c r="AY711" s="18" t="s">
        <v>203</v>
      </c>
      <c r="BE711" s="218">
        <f>IF(N711="základní",J711,0)</f>
        <v>0</v>
      </c>
      <c r="BF711" s="218">
        <f>IF(N711="snížená",J711,0)</f>
        <v>0</v>
      </c>
      <c r="BG711" s="218">
        <f>IF(N711="zákl. přenesená",J711,0)</f>
        <v>0</v>
      </c>
      <c r="BH711" s="218">
        <f>IF(N711="sníž. přenesená",J711,0)</f>
        <v>0</v>
      </c>
      <c r="BI711" s="218">
        <f>IF(N711="nulová",J711,0)</f>
        <v>0</v>
      </c>
      <c r="BJ711" s="18" t="s">
        <v>120</v>
      </c>
      <c r="BK711" s="218">
        <f>ROUND(I711*H711,2)</f>
        <v>0</v>
      </c>
      <c r="BL711" s="18" t="s">
        <v>294</v>
      </c>
      <c r="BM711" s="217" t="s">
        <v>1772</v>
      </c>
    </row>
    <row r="712" s="2" customFormat="1" ht="33" customHeight="1">
      <c r="A712" s="39"/>
      <c r="B712" s="40"/>
      <c r="C712" s="206" t="s">
        <v>1773</v>
      </c>
      <c r="D712" s="206" t="s">
        <v>205</v>
      </c>
      <c r="E712" s="207" t="s">
        <v>1774</v>
      </c>
      <c r="F712" s="208" t="s">
        <v>1775</v>
      </c>
      <c r="G712" s="209" t="s">
        <v>555</v>
      </c>
      <c r="H712" s="210">
        <v>10.460000000000001</v>
      </c>
      <c r="I712" s="211"/>
      <c r="J712" s="212">
        <f>ROUND(I712*H712,2)</f>
        <v>0</v>
      </c>
      <c r="K712" s="208" t="s">
        <v>208</v>
      </c>
      <c r="L712" s="45"/>
      <c r="M712" s="213" t="s">
        <v>19</v>
      </c>
      <c r="N712" s="214" t="s">
        <v>48</v>
      </c>
      <c r="O712" s="85"/>
      <c r="P712" s="215">
        <f>O712*H712</f>
        <v>0</v>
      </c>
      <c r="Q712" s="215">
        <v>0</v>
      </c>
      <c r="R712" s="215">
        <f>Q712*H712</f>
        <v>0</v>
      </c>
      <c r="S712" s="215">
        <v>0</v>
      </c>
      <c r="T712" s="216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17" t="s">
        <v>294</v>
      </c>
      <c r="AT712" s="217" t="s">
        <v>205</v>
      </c>
      <c r="AU712" s="217" t="s">
        <v>120</v>
      </c>
      <c r="AY712" s="18" t="s">
        <v>203</v>
      </c>
      <c r="BE712" s="218">
        <f>IF(N712="základní",J712,0)</f>
        <v>0</v>
      </c>
      <c r="BF712" s="218">
        <f>IF(N712="snížená",J712,0)</f>
        <v>0</v>
      </c>
      <c r="BG712" s="218">
        <f>IF(N712="zákl. přenesená",J712,0)</f>
        <v>0</v>
      </c>
      <c r="BH712" s="218">
        <f>IF(N712="sníž. přenesená",J712,0)</f>
        <v>0</v>
      </c>
      <c r="BI712" s="218">
        <f>IF(N712="nulová",J712,0)</f>
        <v>0</v>
      </c>
      <c r="BJ712" s="18" t="s">
        <v>120</v>
      </c>
      <c r="BK712" s="218">
        <f>ROUND(I712*H712,2)</f>
        <v>0</v>
      </c>
      <c r="BL712" s="18" t="s">
        <v>294</v>
      </c>
      <c r="BM712" s="217" t="s">
        <v>1776</v>
      </c>
    </row>
    <row r="713" s="2" customFormat="1">
      <c r="A713" s="39"/>
      <c r="B713" s="40"/>
      <c r="C713" s="41"/>
      <c r="D713" s="219" t="s">
        <v>211</v>
      </c>
      <c r="E713" s="41"/>
      <c r="F713" s="220" t="s">
        <v>1777</v>
      </c>
      <c r="G713" s="41"/>
      <c r="H713" s="41"/>
      <c r="I713" s="221"/>
      <c r="J713" s="41"/>
      <c r="K713" s="41"/>
      <c r="L713" s="45"/>
      <c r="M713" s="222"/>
      <c r="N713" s="223"/>
      <c r="O713" s="85"/>
      <c r="P713" s="85"/>
      <c r="Q713" s="85"/>
      <c r="R713" s="85"/>
      <c r="S713" s="85"/>
      <c r="T713" s="86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T713" s="18" t="s">
        <v>211</v>
      </c>
      <c r="AU713" s="18" t="s">
        <v>120</v>
      </c>
    </row>
    <row r="714" s="13" customFormat="1">
      <c r="A714" s="13"/>
      <c r="B714" s="224"/>
      <c r="C714" s="225"/>
      <c r="D714" s="226" t="s">
        <v>222</v>
      </c>
      <c r="E714" s="227" t="s">
        <v>19</v>
      </c>
      <c r="F714" s="228" t="s">
        <v>1778</v>
      </c>
      <c r="G714" s="225"/>
      <c r="H714" s="229">
        <v>1.8</v>
      </c>
      <c r="I714" s="230"/>
      <c r="J714" s="225"/>
      <c r="K714" s="225"/>
      <c r="L714" s="231"/>
      <c r="M714" s="232"/>
      <c r="N714" s="233"/>
      <c r="O714" s="233"/>
      <c r="P714" s="233"/>
      <c r="Q714" s="233"/>
      <c r="R714" s="233"/>
      <c r="S714" s="233"/>
      <c r="T714" s="23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5" t="s">
        <v>222</v>
      </c>
      <c r="AU714" s="235" t="s">
        <v>120</v>
      </c>
      <c r="AV714" s="13" t="s">
        <v>120</v>
      </c>
      <c r="AW714" s="13" t="s">
        <v>37</v>
      </c>
      <c r="AX714" s="13" t="s">
        <v>76</v>
      </c>
      <c r="AY714" s="235" t="s">
        <v>203</v>
      </c>
    </row>
    <row r="715" s="13" customFormat="1">
      <c r="A715" s="13"/>
      <c r="B715" s="224"/>
      <c r="C715" s="225"/>
      <c r="D715" s="226" t="s">
        <v>222</v>
      </c>
      <c r="E715" s="227" t="s">
        <v>19</v>
      </c>
      <c r="F715" s="228" t="s">
        <v>1779</v>
      </c>
      <c r="G715" s="225"/>
      <c r="H715" s="229">
        <v>1.76</v>
      </c>
      <c r="I715" s="230"/>
      <c r="J715" s="225"/>
      <c r="K715" s="225"/>
      <c r="L715" s="231"/>
      <c r="M715" s="232"/>
      <c r="N715" s="233"/>
      <c r="O715" s="233"/>
      <c r="P715" s="233"/>
      <c r="Q715" s="233"/>
      <c r="R715" s="233"/>
      <c r="S715" s="233"/>
      <c r="T715" s="23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5" t="s">
        <v>222</v>
      </c>
      <c r="AU715" s="235" t="s">
        <v>120</v>
      </c>
      <c r="AV715" s="13" t="s">
        <v>120</v>
      </c>
      <c r="AW715" s="13" t="s">
        <v>37</v>
      </c>
      <c r="AX715" s="13" t="s">
        <v>76</v>
      </c>
      <c r="AY715" s="235" t="s">
        <v>203</v>
      </c>
    </row>
    <row r="716" s="13" customFormat="1">
      <c r="A716" s="13"/>
      <c r="B716" s="224"/>
      <c r="C716" s="225"/>
      <c r="D716" s="226" t="s">
        <v>222</v>
      </c>
      <c r="E716" s="227" t="s">
        <v>19</v>
      </c>
      <c r="F716" s="228" t="s">
        <v>1780</v>
      </c>
      <c r="G716" s="225"/>
      <c r="H716" s="229">
        <v>0.90000000000000002</v>
      </c>
      <c r="I716" s="230"/>
      <c r="J716" s="225"/>
      <c r="K716" s="225"/>
      <c r="L716" s="231"/>
      <c r="M716" s="232"/>
      <c r="N716" s="233"/>
      <c r="O716" s="233"/>
      <c r="P716" s="233"/>
      <c r="Q716" s="233"/>
      <c r="R716" s="233"/>
      <c r="S716" s="233"/>
      <c r="T716" s="23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5" t="s">
        <v>222</v>
      </c>
      <c r="AU716" s="235" t="s">
        <v>120</v>
      </c>
      <c r="AV716" s="13" t="s">
        <v>120</v>
      </c>
      <c r="AW716" s="13" t="s">
        <v>37</v>
      </c>
      <c r="AX716" s="13" t="s">
        <v>76</v>
      </c>
      <c r="AY716" s="235" t="s">
        <v>203</v>
      </c>
    </row>
    <row r="717" s="13" customFormat="1">
      <c r="A717" s="13"/>
      <c r="B717" s="224"/>
      <c r="C717" s="225"/>
      <c r="D717" s="226" t="s">
        <v>222</v>
      </c>
      <c r="E717" s="227" t="s">
        <v>19</v>
      </c>
      <c r="F717" s="228" t="s">
        <v>1781</v>
      </c>
      <c r="G717" s="225"/>
      <c r="H717" s="229">
        <v>6</v>
      </c>
      <c r="I717" s="230"/>
      <c r="J717" s="225"/>
      <c r="K717" s="225"/>
      <c r="L717" s="231"/>
      <c r="M717" s="232"/>
      <c r="N717" s="233"/>
      <c r="O717" s="233"/>
      <c r="P717" s="233"/>
      <c r="Q717" s="233"/>
      <c r="R717" s="233"/>
      <c r="S717" s="233"/>
      <c r="T717" s="23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5" t="s">
        <v>222</v>
      </c>
      <c r="AU717" s="235" t="s">
        <v>120</v>
      </c>
      <c r="AV717" s="13" t="s">
        <v>120</v>
      </c>
      <c r="AW717" s="13" t="s">
        <v>37</v>
      </c>
      <c r="AX717" s="13" t="s">
        <v>76</v>
      </c>
      <c r="AY717" s="235" t="s">
        <v>203</v>
      </c>
    </row>
    <row r="718" s="14" customFormat="1">
      <c r="A718" s="14"/>
      <c r="B718" s="236"/>
      <c r="C718" s="237"/>
      <c r="D718" s="226" t="s">
        <v>222</v>
      </c>
      <c r="E718" s="238" t="s">
        <v>19</v>
      </c>
      <c r="F718" s="239" t="s">
        <v>225</v>
      </c>
      <c r="G718" s="237"/>
      <c r="H718" s="240">
        <v>10.460000000000001</v>
      </c>
      <c r="I718" s="241"/>
      <c r="J718" s="237"/>
      <c r="K718" s="237"/>
      <c r="L718" s="242"/>
      <c r="M718" s="243"/>
      <c r="N718" s="244"/>
      <c r="O718" s="244"/>
      <c r="P718" s="244"/>
      <c r="Q718" s="244"/>
      <c r="R718" s="244"/>
      <c r="S718" s="244"/>
      <c r="T718" s="245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46" t="s">
        <v>222</v>
      </c>
      <c r="AU718" s="246" t="s">
        <v>120</v>
      </c>
      <c r="AV718" s="14" t="s">
        <v>209</v>
      </c>
      <c r="AW718" s="14" t="s">
        <v>37</v>
      </c>
      <c r="AX718" s="14" t="s">
        <v>84</v>
      </c>
      <c r="AY718" s="246" t="s">
        <v>203</v>
      </c>
    </row>
    <row r="719" s="2" customFormat="1" ht="24.15" customHeight="1">
      <c r="A719" s="39"/>
      <c r="B719" s="40"/>
      <c r="C719" s="262" t="s">
        <v>1782</v>
      </c>
      <c r="D719" s="262" t="s">
        <v>927</v>
      </c>
      <c r="E719" s="263" t="s">
        <v>1783</v>
      </c>
      <c r="F719" s="264" t="s">
        <v>1784</v>
      </c>
      <c r="G719" s="265" t="s">
        <v>555</v>
      </c>
      <c r="H719" s="266">
        <v>10.460000000000001</v>
      </c>
      <c r="I719" s="267"/>
      <c r="J719" s="268">
        <f>ROUND(I719*H719,2)</f>
        <v>0</v>
      </c>
      <c r="K719" s="264" t="s">
        <v>208</v>
      </c>
      <c r="L719" s="269"/>
      <c r="M719" s="270" t="s">
        <v>19</v>
      </c>
      <c r="N719" s="271" t="s">
        <v>48</v>
      </c>
      <c r="O719" s="85"/>
      <c r="P719" s="215">
        <f>O719*H719</f>
        <v>0</v>
      </c>
      <c r="Q719" s="215">
        <v>0.0050000000000000001</v>
      </c>
      <c r="R719" s="215">
        <f>Q719*H719</f>
        <v>0.052300000000000006</v>
      </c>
      <c r="S719" s="215">
        <v>0</v>
      </c>
      <c r="T719" s="216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17" t="s">
        <v>432</v>
      </c>
      <c r="AT719" s="217" t="s">
        <v>927</v>
      </c>
      <c r="AU719" s="217" t="s">
        <v>120</v>
      </c>
      <c r="AY719" s="18" t="s">
        <v>203</v>
      </c>
      <c r="BE719" s="218">
        <f>IF(N719="základní",J719,0)</f>
        <v>0</v>
      </c>
      <c r="BF719" s="218">
        <f>IF(N719="snížená",J719,0)</f>
        <v>0</v>
      </c>
      <c r="BG719" s="218">
        <f>IF(N719="zákl. přenesená",J719,0)</f>
        <v>0</v>
      </c>
      <c r="BH719" s="218">
        <f>IF(N719="sníž. přenesená",J719,0)</f>
        <v>0</v>
      </c>
      <c r="BI719" s="218">
        <f>IF(N719="nulová",J719,0)</f>
        <v>0</v>
      </c>
      <c r="BJ719" s="18" t="s">
        <v>120</v>
      </c>
      <c r="BK719" s="218">
        <f>ROUND(I719*H719,2)</f>
        <v>0</v>
      </c>
      <c r="BL719" s="18" t="s">
        <v>294</v>
      </c>
      <c r="BM719" s="217" t="s">
        <v>1785</v>
      </c>
    </row>
    <row r="720" s="2" customFormat="1" ht="33" customHeight="1">
      <c r="A720" s="39"/>
      <c r="B720" s="40"/>
      <c r="C720" s="206" t="s">
        <v>1786</v>
      </c>
      <c r="D720" s="206" t="s">
        <v>205</v>
      </c>
      <c r="E720" s="207" t="s">
        <v>1787</v>
      </c>
      <c r="F720" s="208" t="s">
        <v>1788</v>
      </c>
      <c r="G720" s="209" t="s">
        <v>555</v>
      </c>
      <c r="H720" s="210">
        <v>10.199999999999999</v>
      </c>
      <c r="I720" s="211"/>
      <c r="J720" s="212">
        <f>ROUND(I720*H720,2)</f>
        <v>0</v>
      </c>
      <c r="K720" s="208" t="s">
        <v>208</v>
      </c>
      <c r="L720" s="45"/>
      <c r="M720" s="213" t="s">
        <v>19</v>
      </c>
      <c r="N720" s="214" t="s">
        <v>48</v>
      </c>
      <c r="O720" s="85"/>
      <c r="P720" s="215">
        <f>O720*H720</f>
        <v>0</v>
      </c>
      <c r="Q720" s="215">
        <v>0</v>
      </c>
      <c r="R720" s="215">
        <f>Q720*H720</f>
        <v>0</v>
      </c>
      <c r="S720" s="215">
        <v>0</v>
      </c>
      <c r="T720" s="216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17" t="s">
        <v>294</v>
      </c>
      <c r="AT720" s="217" t="s">
        <v>205</v>
      </c>
      <c r="AU720" s="217" t="s">
        <v>120</v>
      </c>
      <c r="AY720" s="18" t="s">
        <v>203</v>
      </c>
      <c r="BE720" s="218">
        <f>IF(N720="základní",J720,0)</f>
        <v>0</v>
      </c>
      <c r="BF720" s="218">
        <f>IF(N720="snížená",J720,0)</f>
        <v>0</v>
      </c>
      <c r="BG720" s="218">
        <f>IF(N720="zákl. přenesená",J720,0)</f>
        <v>0</v>
      </c>
      <c r="BH720" s="218">
        <f>IF(N720="sníž. přenesená",J720,0)</f>
        <v>0</v>
      </c>
      <c r="BI720" s="218">
        <f>IF(N720="nulová",J720,0)</f>
        <v>0</v>
      </c>
      <c r="BJ720" s="18" t="s">
        <v>120</v>
      </c>
      <c r="BK720" s="218">
        <f>ROUND(I720*H720,2)</f>
        <v>0</v>
      </c>
      <c r="BL720" s="18" t="s">
        <v>294</v>
      </c>
      <c r="BM720" s="217" t="s">
        <v>1789</v>
      </c>
    </row>
    <row r="721" s="2" customFormat="1">
      <c r="A721" s="39"/>
      <c r="B721" s="40"/>
      <c r="C721" s="41"/>
      <c r="D721" s="219" t="s">
        <v>211</v>
      </c>
      <c r="E721" s="41"/>
      <c r="F721" s="220" t="s">
        <v>1790</v>
      </c>
      <c r="G721" s="41"/>
      <c r="H721" s="41"/>
      <c r="I721" s="221"/>
      <c r="J721" s="41"/>
      <c r="K721" s="41"/>
      <c r="L721" s="45"/>
      <c r="M721" s="222"/>
      <c r="N721" s="223"/>
      <c r="O721" s="85"/>
      <c r="P721" s="85"/>
      <c r="Q721" s="85"/>
      <c r="R721" s="85"/>
      <c r="S721" s="85"/>
      <c r="T721" s="86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T721" s="18" t="s">
        <v>211</v>
      </c>
      <c r="AU721" s="18" t="s">
        <v>120</v>
      </c>
    </row>
    <row r="722" s="13" customFormat="1">
      <c r="A722" s="13"/>
      <c r="B722" s="224"/>
      <c r="C722" s="225"/>
      <c r="D722" s="226" t="s">
        <v>222</v>
      </c>
      <c r="E722" s="227" t="s">
        <v>19</v>
      </c>
      <c r="F722" s="228" t="s">
        <v>1791</v>
      </c>
      <c r="G722" s="225"/>
      <c r="H722" s="229">
        <v>9</v>
      </c>
      <c r="I722" s="230"/>
      <c r="J722" s="225"/>
      <c r="K722" s="225"/>
      <c r="L722" s="231"/>
      <c r="M722" s="232"/>
      <c r="N722" s="233"/>
      <c r="O722" s="233"/>
      <c r="P722" s="233"/>
      <c r="Q722" s="233"/>
      <c r="R722" s="233"/>
      <c r="S722" s="233"/>
      <c r="T722" s="23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5" t="s">
        <v>222</v>
      </c>
      <c r="AU722" s="235" t="s">
        <v>120</v>
      </c>
      <c r="AV722" s="13" t="s">
        <v>120</v>
      </c>
      <c r="AW722" s="13" t="s">
        <v>37</v>
      </c>
      <c r="AX722" s="13" t="s">
        <v>76</v>
      </c>
      <c r="AY722" s="235" t="s">
        <v>203</v>
      </c>
    </row>
    <row r="723" s="13" customFormat="1">
      <c r="A723" s="13"/>
      <c r="B723" s="224"/>
      <c r="C723" s="225"/>
      <c r="D723" s="226" t="s">
        <v>222</v>
      </c>
      <c r="E723" s="227" t="s">
        <v>19</v>
      </c>
      <c r="F723" s="228" t="s">
        <v>1792</v>
      </c>
      <c r="G723" s="225"/>
      <c r="H723" s="229">
        <v>1.2</v>
      </c>
      <c r="I723" s="230"/>
      <c r="J723" s="225"/>
      <c r="K723" s="225"/>
      <c r="L723" s="231"/>
      <c r="M723" s="232"/>
      <c r="N723" s="233"/>
      <c r="O723" s="233"/>
      <c r="P723" s="233"/>
      <c r="Q723" s="233"/>
      <c r="R723" s="233"/>
      <c r="S723" s="233"/>
      <c r="T723" s="23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5" t="s">
        <v>222</v>
      </c>
      <c r="AU723" s="235" t="s">
        <v>120</v>
      </c>
      <c r="AV723" s="13" t="s">
        <v>120</v>
      </c>
      <c r="AW723" s="13" t="s">
        <v>37</v>
      </c>
      <c r="AX723" s="13" t="s">
        <v>76</v>
      </c>
      <c r="AY723" s="235" t="s">
        <v>203</v>
      </c>
    </row>
    <row r="724" s="14" customFormat="1">
      <c r="A724" s="14"/>
      <c r="B724" s="236"/>
      <c r="C724" s="237"/>
      <c r="D724" s="226" t="s">
        <v>222</v>
      </c>
      <c r="E724" s="238" t="s">
        <v>19</v>
      </c>
      <c r="F724" s="239" t="s">
        <v>225</v>
      </c>
      <c r="G724" s="237"/>
      <c r="H724" s="240">
        <v>10.199999999999999</v>
      </c>
      <c r="I724" s="241"/>
      <c r="J724" s="237"/>
      <c r="K724" s="237"/>
      <c r="L724" s="242"/>
      <c r="M724" s="243"/>
      <c r="N724" s="244"/>
      <c r="O724" s="244"/>
      <c r="P724" s="244"/>
      <c r="Q724" s="244"/>
      <c r="R724" s="244"/>
      <c r="S724" s="244"/>
      <c r="T724" s="245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46" t="s">
        <v>222</v>
      </c>
      <c r="AU724" s="246" t="s">
        <v>120</v>
      </c>
      <c r="AV724" s="14" t="s">
        <v>209</v>
      </c>
      <c r="AW724" s="14" t="s">
        <v>37</v>
      </c>
      <c r="AX724" s="14" t="s">
        <v>84</v>
      </c>
      <c r="AY724" s="246" t="s">
        <v>203</v>
      </c>
    </row>
    <row r="725" s="2" customFormat="1" ht="24.15" customHeight="1">
      <c r="A725" s="39"/>
      <c r="B725" s="40"/>
      <c r="C725" s="262" t="s">
        <v>1793</v>
      </c>
      <c r="D725" s="262" t="s">
        <v>927</v>
      </c>
      <c r="E725" s="263" t="s">
        <v>1794</v>
      </c>
      <c r="F725" s="264" t="s">
        <v>1795</v>
      </c>
      <c r="G725" s="265" t="s">
        <v>555</v>
      </c>
      <c r="H725" s="266">
        <v>10.199999999999999</v>
      </c>
      <c r="I725" s="267"/>
      <c r="J725" s="268">
        <f>ROUND(I725*H725,2)</f>
        <v>0</v>
      </c>
      <c r="K725" s="264" t="s">
        <v>208</v>
      </c>
      <c r="L725" s="269"/>
      <c r="M725" s="270" t="s">
        <v>19</v>
      </c>
      <c r="N725" s="271" t="s">
        <v>48</v>
      </c>
      <c r="O725" s="85"/>
      <c r="P725" s="215">
        <f>O725*H725</f>
        <v>0</v>
      </c>
      <c r="Q725" s="215">
        <v>0.0070000000000000001</v>
      </c>
      <c r="R725" s="215">
        <f>Q725*H725</f>
        <v>0.071399999999999991</v>
      </c>
      <c r="S725" s="215">
        <v>0</v>
      </c>
      <c r="T725" s="216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17" t="s">
        <v>432</v>
      </c>
      <c r="AT725" s="217" t="s">
        <v>927</v>
      </c>
      <c r="AU725" s="217" t="s">
        <v>120</v>
      </c>
      <c r="AY725" s="18" t="s">
        <v>203</v>
      </c>
      <c r="BE725" s="218">
        <f>IF(N725="základní",J725,0)</f>
        <v>0</v>
      </c>
      <c r="BF725" s="218">
        <f>IF(N725="snížená",J725,0)</f>
        <v>0</v>
      </c>
      <c r="BG725" s="218">
        <f>IF(N725="zákl. přenesená",J725,0)</f>
        <v>0</v>
      </c>
      <c r="BH725" s="218">
        <f>IF(N725="sníž. přenesená",J725,0)</f>
        <v>0</v>
      </c>
      <c r="BI725" s="218">
        <f>IF(N725="nulová",J725,0)</f>
        <v>0</v>
      </c>
      <c r="BJ725" s="18" t="s">
        <v>120</v>
      </c>
      <c r="BK725" s="218">
        <f>ROUND(I725*H725,2)</f>
        <v>0</v>
      </c>
      <c r="BL725" s="18" t="s">
        <v>294</v>
      </c>
      <c r="BM725" s="217" t="s">
        <v>1796</v>
      </c>
    </row>
    <row r="726" s="2" customFormat="1" ht="16.5" customHeight="1">
      <c r="A726" s="39"/>
      <c r="B726" s="40"/>
      <c r="C726" s="206" t="s">
        <v>1797</v>
      </c>
      <c r="D726" s="206" t="s">
        <v>205</v>
      </c>
      <c r="E726" s="207" t="s">
        <v>1798</v>
      </c>
      <c r="F726" s="208" t="s">
        <v>1799</v>
      </c>
      <c r="G726" s="209" t="s">
        <v>409</v>
      </c>
      <c r="H726" s="210">
        <v>2</v>
      </c>
      <c r="I726" s="211"/>
      <c r="J726" s="212">
        <f>ROUND(I726*H726,2)</f>
        <v>0</v>
      </c>
      <c r="K726" s="208" t="s">
        <v>19</v>
      </c>
      <c r="L726" s="45"/>
      <c r="M726" s="213" t="s">
        <v>19</v>
      </c>
      <c r="N726" s="214" t="s">
        <v>48</v>
      </c>
      <c r="O726" s="85"/>
      <c r="P726" s="215">
        <f>O726*H726</f>
        <v>0</v>
      </c>
      <c r="Q726" s="215">
        <v>0</v>
      </c>
      <c r="R726" s="215">
        <f>Q726*H726</f>
        <v>0</v>
      </c>
      <c r="S726" s="215">
        <v>0</v>
      </c>
      <c r="T726" s="216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17" t="s">
        <v>294</v>
      </c>
      <c r="AT726" s="217" t="s">
        <v>205</v>
      </c>
      <c r="AU726" s="217" t="s">
        <v>120</v>
      </c>
      <c r="AY726" s="18" t="s">
        <v>203</v>
      </c>
      <c r="BE726" s="218">
        <f>IF(N726="základní",J726,0)</f>
        <v>0</v>
      </c>
      <c r="BF726" s="218">
        <f>IF(N726="snížená",J726,0)</f>
        <v>0</v>
      </c>
      <c r="BG726" s="218">
        <f>IF(N726="zákl. přenesená",J726,0)</f>
        <v>0</v>
      </c>
      <c r="BH726" s="218">
        <f>IF(N726="sníž. přenesená",J726,0)</f>
        <v>0</v>
      </c>
      <c r="BI726" s="218">
        <f>IF(N726="nulová",J726,0)</f>
        <v>0</v>
      </c>
      <c r="BJ726" s="18" t="s">
        <v>120</v>
      </c>
      <c r="BK726" s="218">
        <f>ROUND(I726*H726,2)</f>
        <v>0</v>
      </c>
      <c r="BL726" s="18" t="s">
        <v>294</v>
      </c>
      <c r="BM726" s="217" t="s">
        <v>1800</v>
      </c>
    </row>
    <row r="727" s="2" customFormat="1" ht="16.5" customHeight="1">
      <c r="A727" s="39"/>
      <c r="B727" s="40"/>
      <c r="C727" s="206" t="s">
        <v>1801</v>
      </c>
      <c r="D727" s="206" t="s">
        <v>205</v>
      </c>
      <c r="E727" s="207" t="s">
        <v>1802</v>
      </c>
      <c r="F727" s="208" t="s">
        <v>1803</v>
      </c>
      <c r="G727" s="209" t="s">
        <v>409</v>
      </c>
      <c r="H727" s="210">
        <v>1</v>
      </c>
      <c r="I727" s="211"/>
      <c r="J727" s="212">
        <f>ROUND(I727*H727,2)</f>
        <v>0</v>
      </c>
      <c r="K727" s="208" t="s">
        <v>19</v>
      </c>
      <c r="L727" s="45"/>
      <c r="M727" s="213" t="s">
        <v>19</v>
      </c>
      <c r="N727" s="214" t="s">
        <v>48</v>
      </c>
      <c r="O727" s="85"/>
      <c r="P727" s="215">
        <f>O727*H727</f>
        <v>0</v>
      </c>
      <c r="Q727" s="215">
        <v>0</v>
      </c>
      <c r="R727" s="215">
        <f>Q727*H727</f>
        <v>0</v>
      </c>
      <c r="S727" s="215">
        <v>0</v>
      </c>
      <c r="T727" s="216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17" t="s">
        <v>294</v>
      </c>
      <c r="AT727" s="217" t="s">
        <v>205</v>
      </c>
      <c r="AU727" s="217" t="s">
        <v>120</v>
      </c>
      <c r="AY727" s="18" t="s">
        <v>203</v>
      </c>
      <c r="BE727" s="218">
        <f>IF(N727="základní",J727,0)</f>
        <v>0</v>
      </c>
      <c r="BF727" s="218">
        <f>IF(N727="snížená",J727,0)</f>
        <v>0</v>
      </c>
      <c r="BG727" s="218">
        <f>IF(N727="zákl. přenesená",J727,0)</f>
        <v>0</v>
      </c>
      <c r="BH727" s="218">
        <f>IF(N727="sníž. přenesená",J727,0)</f>
        <v>0</v>
      </c>
      <c r="BI727" s="218">
        <f>IF(N727="nulová",J727,0)</f>
        <v>0</v>
      </c>
      <c r="BJ727" s="18" t="s">
        <v>120</v>
      </c>
      <c r="BK727" s="218">
        <f>ROUND(I727*H727,2)</f>
        <v>0</v>
      </c>
      <c r="BL727" s="18" t="s">
        <v>294</v>
      </c>
      <c r="BM727" s="217" t="s">
        <v>1804</v>
      </c>
    </row>
    <row r="728" s="2" customFormat="1" ht="16.5" customHeight="1">
      <c r="A728" s="39"/>
      <c r="B728" s="40"/>
      <c r="C728" s="206" t="s">
        <v>1805</v>
      </c>
      <c r="D728" s="206" t="s">
        <v>205</v>
      </c>
      <c r="E728" s="207" t="s">
        <v>1806</v>
      </c>
      <c r="F728" s="208" t="s">
        <v>1807</v>
      </c>
      <c r="G728" s="209" t="s">
        <v>409</v>
      </c>
      <c r="H728" s="210">
        <v>1</v>
      </c>
      <c r="I728" s="211"/>
      <c r="J728" s="212">
        <f>ROUND(I728*H728,2)</f>
        <v>0</v>
      </c>
      <c r="K728" s="208" t="s">
        <v>19</v>
      </c>
      <c r="L728" s="45"/>
      <c r="M728" s="213" t="s">
        <v>19</v>
      </c>
      <c r="N728" s="214" t="s">
        <v>48</v>
      </c>
      <c r="O728" s="85"/>
      <c r="P728" s="215">
        <f>O728*H728</f>
        <v>0</v>
      </c>
      <c r="Q728" s="215">
        <v>0</v>
      </c>
      <c r="R728" s="215">
        <f>Q728*H728</f>
        <v>0</v>
      </c>
      <c r="S728" s="215">
        <v>0</v>
      </c>
      <c r="T728" s="216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17" t="s">
        <v>294</v>
      </c>
      <c r="AT728" s="217" t="s">
        <v>205</v>
      </c>
      <c r="AU728" s="217" t="s">
        <v>120</v>
      </c>
      <c r="AY728" s="18" t="s">
        <v>203</v>
      </c>
      <c r="BE728" s="218">
        <f>IF(N728="základní",J728,0)</f>
        <v>0</v>
      </c>
      <c r="BF728" s="218">
        <f>IF(N728="snížená",J728,0)</f>
        <v>0</v>
      </c>
      <c r="BG728" s="218">
        <f>IF(N728="zákl. přenesená",J728,0)</f>
        <v>0</v>
      </c>
      <c r="BH728" s="218">
        <f>IF(N728="sníž. přenesená",J728,0)</f>
        <v>0</v>
      </c>
      <c r="BI728" s="218">
        <f>IF(N728="nulová",J728,0)</f>
        <v>0</v>
      </c>
      <c r="BJ728" s="18" t="s">
        <v>120</v>
      </c>
      <c r="BK728" s="218">
        <f>ROUND(I728*H728,2)</f>
        <v>0</v>
      </c>
      <c r="BL728" s="18" t="s">
        <v>294</v>
      </c>
      <c r="BM728" s="217" t="s">
        <v>1808</v>
      </c>
    </row>
    <row r="729" s="2" customFormat="1" ht="16.5" customHeight="1">
      <c r="A729" s="39"/>
      <c r="B729" s="40"/>
      <c r="C729" s="206" t="s">
        <v>1809</v>
      </c>
      <c r="D729" s="206" t="s">
        <v>205</v>
      </c>
      <c r="E729" s="207" t="s">
        <v>1810</v>
      </c>
      <c r="F729" s="208" t="s">
        <v>1811</v>
      </c>
      <c r="G729" s="209" t="s">
        <v>409</v>
      </c>
      <c r="H729" s="210">
        <v>3</v>
      </c>
      <c r="I729" s="211"/>
      <c r="J729" s="212">
        <f>ROUND(I729*H729,2)</f>
        <v>0</v>
      </c>
      <c r="K729" s="208" t="s">
        <v>19</v>
      </c>
      <c r="L729" s="45"/>
      <c r="M729" s="213" t="s">
        <v>19</v>
      </c>
      <c r="N729" s="214" t="s">
        <v>48</v>
      </c>
      <c r="O729" s="85"/>
      <c r="P729" s="215">
        <f>O729*H729</f>
        <v>0</v>
      </c>
      <c r="Q729" s="215">
        <v>0</v>
      </c>
      <c r="R729" s="215">
        <f>Q729*H729</f>
        <v>0</v>
      </c>
      <c r="S729" s="215">
        <v>0</v>
      </c>
      <c r="T729" s="216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17" t="s">
        <v>294</v>
      </c>
      <c r="AT729" s="217" t="s">
        <v>205</v>
      </c>
      <c r="AU729" s="217" t="s">
        <v>120</v>
      </c>
      <c r="AY729" s="18" t="s">
        <v>203</v>
      </c>
      <c r="BE729" s="218">
        <f>IF(N729="základní",J729,0)</f>
        <v>0</v>
      </c>
      <c r="BF729" s="218">
        <f>IF(N729="snížená",J729,0)</f>
        <v>0</v>
      </c>
      <c r="BG729" s="218">
        <f>IF(N729="zákl. přenesená",J729,0)</f>
        <v>0</v>
      </c>
      <c r="BH729" s="218">
        <f>IF(N729="sníž. přenesená",J729,0)</f>
        <v>0</v>
      </c>
      <c r="BI729" s="218">
        <f>IF(N729="nulová",J729,0)</f>
        <v>0</v>
      </c>
      <c r="BJ729" s="18" t="s">
        <v>120</v>
      </c>
      <c r="BK729" s="218">
        <f>ROUND(I729*H729,2)</f>
        <v>0</v>
      </c>
      <c r="BL729" s="18" t="s">
        <v>294</v>
      </c>
      <c r="BM729" s="217" t="s">
        <v>1812</v>
      </c>
    </row>
    <row r="730" s="2" customFormat="1" ht="16.5" customHeight="1">
      <c r="A730" s="39"/>
      <c r="B730" s="40"/>
      <c r="C730" s="206" t="s">
        <v>1813</v>
      </c>
      <c r="D730" s="206" t="s">
        <v>205</v>
      </c>
      <c r="E730" s="207" t="s">
        <v>1814</v>
      </c>
      <c r="F730" s="208" t="s">
        <v>1815</v>
      </c>
      <c r="G730" s="209" t="s">
        <v>409</v>
      </c>
      <c r="H730" s="210">
        <v>3</v>
      </c>
      <c r="I730" s="211"/>
      <c r="J730" s="212">
        <f>ROUND(I730*H730,2)</f>
        <v>0</v>
      </c>
      <c r="K730" s="208" t="s">
        <v>19</v>
      </c>
      <c r="L730" s="45"/>
      <c r="M730" s="213" t="s">
        <v>19</v>
      </c>
      <c r="N730" s="214" t="s">
        <v>48</v>
      </c>
      <c r="O730" s="85"/>
      <c r="P730" s="215">
        <f>O730*H730</f>
        <v>0</v>
      </c>
      <c r="Q730" s="215">
        <v>0</v>
      </c>
      <c r="R730" s="215">
        <f>Q730*H730</f>
        <v>0</v>
      </c>
      <c r="S730" s="215">
        <v>0</v>
      </c>
      <c r="T730" s="216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17" t="s">
        <v>294</v>
      </c>
      <c r="AT730" s="217" t="s">
        <v>205</v>
      </c>
      <c r="AU730" s="217" t="s">
        <v>120</v>
      </c>
      <c r="AY730" s="18" t="s">
        <v>203</v>
      </c>
      <c r="BE730" s="218">
        <f>IF(N730="základní",J730,0)</f>
        <v>0</v>
      </c>
      <c r="BF730" s="218">
        <f>IF(N730="snížená",J730,0)</f>
        <v>0</v>
      </c>
      <c r="BG730" s="218">
        <f>IF(N730="zákl. přenesená",J730,0)</f>
        <v>0</v>
      </c>
      <c r="BH730" s="218">
        <f>IF(N730="sníž. přenesená",J730,0)</f>
        <v>0</v>
      </c>
      <c r="BI730" s="218">
        <f>IF(N730="nulová",J730,0)</f>
        <v>0</v>
      </c>
      <c r="BJ730" s="18" t="s">
        <v>120</v>
      </c>
      <c r="BK730" s="218">
        <f>ROUND(I730*H730,2)</f>
        <v>0</v>
      </c>
      <c r="BL730" s="18" t="s">
        <v>294</v>
      </c>
      <c r="BM730" s="217" t="s">
        <v>1816</v>
      </c>
    </row>
    <row r="731" s="2" customFormat="1" ht="16.5" customHeight="1">
      <c r="A731" s="39"/>
      <c r="B731" s="40"/>
      <c r="C731" s="206" t="s">
        <v>1817</v>
      </c>
      <c r="D731" s="206" t="s">
        <v>205</v>
      </c>
      <c r="E731" s="207" t="s">
        <v>1818</v>
      </c>
      <c r="F731" s="208" t="s">
        <v>1819</v>
      </c>
      <c r="G731" s="209" t="s">
        <v>409</v>
      </c>
      <c r="H731" s="210">
        <v>3</v>
      </c>
      <c r="I731" s="211"/>
      <c r="J731" s="212">
        <f>ROUND(I731*H731,2)</f>
        <v>0</v>
      </c>
      <c r="K731" s="208" t="s">
        <v>19</v>
      </c>
      <c r="L731" s="45"/>
      <c r="M731" s="213" t="s">
        <v>19</v>
      </c>
      <c r="N731" s="214" t="s">
        <v>48</v>
      </c>
      <c r="O731" s="85"/>
      <c r="P731" s="215">
        <f>O731*H731</f>
        <v>0</v>
      </c>
      <c r="Q731" s="215">
        <v>0</v>
      </c>
      <c r="R731" s="215">
        <f>Q731*H731</f>
        <v>0</v>
      </c>
      <c r="S731" s="215">
        <v>0</v>
      </c>
      <c r="T731" s="216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17" t="s">
        <v>294</v>
      </c>
      <c r="AT731" s="217" t="s">
        <v>205</v>
      </c>
      <c r="AU731" s="217" t="s">
        <v>120</v>
      </c>
      <c r="AY731" s="18" t="s">
        <v>203</v>
      </c>
      <c r="BE731" s="218">
        <f>IF(N731="základní",J731,0)</f>
        <v>0</v>
      </c>
      <c r="BF731" s="218">
        <f>IF(N731="snížená",J731,0)</f>
        <v>0</v>
      </c>
      <c r="BG731" s="218">
        <f>IF(N731="zákl. přenesená",J731,0)</f>
        <v>0</v>
      </c>
      <c r="BH731" s="218">
        <f>IF(N731="sníž. přenesená",J731,0)</f>
        <v>0</v>
      </c>
      <c r="BI731" s="218">
        <f>IF(N731="nulová",J731,0)</f>
        <v>0</v>
      </c>
      <c r="BJ731" s="18" t="s">
        <v>120</v>
      </c>
      <c r="BK731" s="218">
        <f>ROUND(I731*H731,2)</f>
        <v>0</v>
      </c>
      <c r="BL731" s="18" t="s">
        <v>294</v>
      </c>
      <c r="BM731" s="217" t="s">
        <v>1820</v>
      </c>
    </row>
    <row r="732" s="2" customFormat="1" ht="16.5" customHeight="1">
      <c r="A732" s="39"/>
      <c r="B732" s="40"/>
      <c r="C732" s="206" t="s">
        <v>1821</v>
      </c>
      <c r="D732" s="206" t="s">
        <v>205</v>
      </c>
      <c r="E732" s="207" t="s">
        <v>1822</v>
      </c>
      <c r="F732" s="208" t="s">
        <v>1823</v>
      </c>
      <c r="G732" s="209" t="s">
        <v>409</v>
      </c>
      <c r="H732" s="210">
        <v>2</v>
      </c>
      <c r="I732" s="211"/>
      <c r="J732" s="212">
        <f>ROUND(I732*H732,2)</f>
        <v>0</v>
      </c>
      <c r="K732" s="208" t="s">
        <v>19</v>
      </c>
      <c r="L732" s="45"/>
      <c r="M732" s="213" t="s">
        <v>19</v>
      </c>
      <c r="N732" s="214" t="s">
        <v>48</v>
      </c>
      <c r="O732" s="85"/>
      <c r="P732" s="215">
        <f>O732*H732</f>
        <v>0</v>
      </c>
      <c r="Q732" s="215">
        <v>0</v>
      </c>
      <c r="R732" s="215">
        <f>Q732*H732</f>
        <v>0</v>
      </c>
      <c r="S732" s="215">
        <v>0</v>
      </c>
      <c r="T732" s="216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17" t="s">
        <v>294</v>
      </c>
      <c r="AT732" s="217" t="s">
        <v>205</v>
      </c>
      <c r="AU732" s="217" t="s">
        <v>120</v>
      </c>
      <c r="AY732" s="18" t="s">
        <v>203</v>
      </c>
      <c r="BE732" s="218">
        <f>IF(N732="základní",J732,0)</f>
        <v>0</v>
      </c>
      <c r="BF732" s="218">
        <f>IF(N732="snížená",J732,0)</f>
        <v>0</v>
      </c>
      <c r="BG732" s="218">
        <f>IF(N732="zákl. přenesená",J732,0)</f>
        <v>0</v>
      </c>
      <c r="BH732" s="218">
        <f>IF(N732="sníž. přenesená",J732,0)</f>
        <v>0</v>
      </c>
      <c r="BI732" s="218">
        <f>IF(N732="nulová",J732,0)</f>
        <v>0</v>
      </c>
      <c r="BJ732" s="18" t="s">
        <v>120</v>
      </c>
      <c r="BK732" s="218">
        <f>ROUND(I732*H732,2)</f>
        <v>0</v>
      </c>
      <c r="BL732" s="18" t="s">
        <v>294</v>
      </c>
      <c r="BM732" s="217" t="s">
        <v>1824</v>
      </c>
    </row>
    <row r="733" s="2" customFormat="1" ht="16.5" customHeight="1">
      <c r="A733" s="39"/>
      <c r="B733" s="40"/>
      <c r="C733" s="206" t="s">
        <v>1825</v>
      </c>
      <c r="D733" s="206" t="s">
        <v>205</v>
      </c>
      <c r="E733" s="207" t="s">
        <v>1826</v>
      </c>
      <c r="F733" s="208" t="s">
        <v>1827</v>
      </c>
      <c r="G733" s="209" t="s">
        <v>409</v>
      </c>
      <c r="H733" s="210">
        <v>2</v>
      </c>
      <c r="I733" s="211"/>
      <c r="J733" s="212">
        <f>ROUND(I733*H733,2)</f>
        <v>0</v>
      </c>
      <c r="K733" s="208" t="s">
        <v>19</v>
      </c>
      <c r="L733" s="45"/>
      <c r="M733" s="213" t="s">
        <v>19</v>
      </c>
      <c r="N733" s="214" t="s">
        <v>48</v>
      </c>
      <c r="O733" s="85"/>
      <c r="P733" s="215">
        <f>O733*H733</f>
        <v>0</v>
      </c>
      <c r="Q733" s="215">
        <v>0</v>
      </c>
      <c r="R733" s="215">
        <f>Q733*H733</f>
        <v>0</v>
      </c>
      <c r="S733" s="215">
        <v>0</v>
      </c>
      <c r="T733" s="216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17" t="s">
        <v>294</v>
      </c>
      <c r="AT733" s="217" t="s">
        <v>205</v>
      </c>
      <c r="AU733" s="217" t="s">
        <v>120</v>
      </c>
      <c r="AY733" s="18" t="s">
        <v>203</v>
      </c>
      <c r="BE733" s="218">
        <f>IF(N733="základní",J733,0)</f>
        <v>0</v>
      </c>
      <c r="BF733" s="218">
        <f>IF(N733="snížená",J733,0)</f>
        <v>0</v>
      </c>
      <c r="BG733" s="218">
        <f>IF(N733="zákl. přenesená",J733,0)</f>
        <v>0</v>
      </c>
      <c r="BH733" s="218">
        <f>IF(N733="sníž. přenesená",J733,0)</f>
        <v>0</v>
      </c>
      <c r="BI733" s="218">
        <f>IF(N733="nulová",J733,0)</f>
        <v>0</v>
      </c>
      <c r="BJ733" s="18" t="s">
        <v>120</v>
      </c>
      <c r="BK733" s="218">
        <f>ROUND(I733*H733,2)</f>
        <v>0</v>
      </c>
      <c r="BL733" s="18" t="s">
        <v>294</v>
      </c>
      <c r="BM733" s="217" t="s">
        <v>1828</v>
      </c>
    </row>
    <row r="734" s="2" customFormat="1" ht="55.5" customHeight="1">
      <c r="A734" s="39"/>
      <c r="B734" s="40"/>
      <c r="C734" s="206" t="s">
        <v>1829</v>
      </c>
      <c r="D734" s="206" t="s">
        <v>205</v>
      </c>
      <c r="E734" s="207" t="s">
        <v>689</v>
      </c>
      <c r="F734" s="208" t="s">
        <v>690</v>
      </c>
      <c r="G734" s="209" t="s">
        <v>528</v>
      </c>
      <c r="H734" s="258"/>
      <c r="I734" s="211"/>
      <c r="J734" s="212">
        <f>ROUND(I734*H734,2)</f>
        <v>0</v>
      </c>
      <c r="K734" s="208" t="s">
        <v>208</v>
      </c>
      <c r="L734" s="45"/>
      <c r="M734" s="213" t="s">
        <v>19</v>
      </c>
      <c r="N734" s="214" t="s">
        <v>48</v>
      </c>
      <c r="O734" s="85"/>
      <c r="P734" s="215">
        <f>O734*H734</f>
        <v>0</v>
      </c>
      <c r="Q734" s="215">
        <v>0</v>
      </c>
      <c r="R734" s="215">
        <f>Q734*H734</f>
        <v>0</v>
      </c>
      <c r="S734" s="215">
        <v>0</v>
      </c>
      <c r="T734" s="216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17" t="s">
        <v>294</v>
      </c>
      <c r="AT734" s="217" t="s">
        <v>205</v>
      </c>
      <c r="AU734" s="217" t="s">
        <v>120</v>
      </c>
      <c r="AY734" s="18" t="s">
        <v>203</v>
      </c>
      <c r="BE734" s="218">
        <f>IF(N734="základní",J734,0)</f>
        <v>0</v>
      </c>
      <c r="BF734" s="218">
        <f>IF(N734="snížená",J734,0)</f>
        <v>0</v>
      </c>
      <c r="BG734" s="218">
        <f>IF(N734="zákl. přenesená",J734,0)</f>
        <v>0</v>
      </c>
      <c r="BH734" s="218">
        <f>IF(N734="sníž. přenesená",J734,0)</f>
        <v>0</v>
      </c>
      <c r="BI734" s="218">
        <f>IF(N734="nulová",J734,0)</f>
        <v>0</v>
      </c>
      <c r="BJ734" s="18" t="s">
        <v>120</v>
      </c>
      <c r="BK734" s="218">
        <f>ROUND(I734*H734,2)</f>
        <v>0</v>
      </c>
      <c r="BL734" s="18" t="s">
        <v>294</v>
      </c>
      <c r="BM734" s="217" t="s">
        <v>1830</v>
      </c>
    </row>
    <row r="735" s="2" customFormat="1">
      <c r="A735" s="39"/>
      <c r="B735" s="40"/>
      <c r="C735" s="41"/>
      <c r="D735" s="219" t="s">
        <v>211</v>
      </c>
      <c r="E735" s="41"/>
      <c r="F735" s="220" t="s">
        <v>692</v>
      </c>
      <c r="G735" s="41"/>
      <c r="H735" s="41"/>
      <c r="I735" s="221"/>
      <c r="J735" s="41"/>
      <c r="K735" s="41"/>
      <c r="L735" s="45"/>
      <c r="M735" s="222"/>
      <c r="N735" s="223"/>
      <c r="O735" s="85"/>
      <c r="P735" s="85"/>
      <c r="Q735" s="85"/>
      <c r="R735" s="85"/>
      <c r="S735" s="85"/>
      <c r="T735" s="86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T735" s="18" t="s">
        <v>211</v>
      </c>
      <c r="AU735" s="18" t="s">
        <v>120</v>
      </c>
    </row>
    <row r="736" s="12" customFormat="1" ht="22.8" customHeight="1">
      <c r="A736" s="12"/>
      <c r="B736" s="190"/>
      <c r="C736" s="191"/>
      <c r="D736" s="192" t="s">
        <v>75</v>
      </c>
      <c r="E736" s="204" t="s">
        <v>693</v>
      </c>
      <c r="F736" s="204" t="s">
        <v>694</v>
      </c>
      <c r="G736" s="191"/>
      <c r="H736" s="191"/>
      <c r="I736" s="194"/>
      <c r="J736" s="205">
        <f>BK736</f>
        <v>0</v>
      </c>
      <c r="K736" s="191"/>
      <c r="L736" s="196"/>
      <c r="M736" s="197"/>
      <c r="N736" s="198"/>
      <c r="O736" s="198"/>
      <c r="P736" s="199">
        <f>SUM(P737:P765)</f>
        <v>0</v>
      </c>
      <c r="Q736" s="198"/>
      <c r="R736" s="199">
        <f>SUM(R737:R765)</f>
        <v>0.93421349999999992</v>
      </c>
      <c r="S736" s="198"/>
      <c r="T736" s="200">
        <f>SUM(T737:T765)</f>
        <v>0</v>
      </c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R736" s="201" t="s">
        <v>120</v>
      </c>
      <c r="AT736" s="202" t="s">
        <v>75</v>
      </c>
      <c r="AU736" s="202" t="s">
        <v>84</v>
      </c>
      <c r="AY736" s="201" t="s">
        <v>203</v>
      </c>
      <c r="BK736" s="203">
        <f>SUM(BK737:BK765)</f>
        <v>0</v>
      </c>
    </row>
    <row r="737" s="2" customFormat="1" ht="16.5" customHeight="1">
      <c r="A737" s="39"/>
      <c r="B737" s="40"/>
      <c r="C737" s="206" t="s">
        <v>1831</v>
      </c>
      <c r="D737" s="206" t="s">
        <v>205</v>
      </c>
      <c r="E737" s="207" t="s">
        <v>1832</v>
      </c>
      <c r="F737" s="208" t="s">
        <v>1833</v>
      </c>
      <c r="G737" s="209" t="s">
        <v>555</v>
      </c>
      <c r="H737" s="210">
        <v>1</v>
      </c>
      <c r="I737" s="211"/>
      <c r="J737" s="212">
        <f>ROUND(I737*H737,2)</f>
        <v>0</v>
      </c>
      <c r="K737" s="208" t="s">
        <v>208</v>
      </c>
      <c r="L737" s="45"/>
      <c r="M737" s="213" t="s">
        <v>19</v>
      </c>
      <c r="N737" s="214" t="s">
        <v>48</v>
      </c>
      <c r="O737" s="85"/>
      <c r="P737" s="215">
        <f>O737*H737</f>
        <v>0</v>
      </c>
      <c r="Q737" s="215">
        <v>0</v>
      </c>
      <c r="R737" s="215">
        <f>Q737*H737</f>
        <v>0</v>
      </c>
      <c r="S737" s="215">
        <v>0</v>
      </c>
      <c r="T737" s="216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17" t="s">
        <v>294</v>
      </c>
      <c r="AT737" s="217" t="s">
        <v>205</v>
      </c>
      <c r="AU737" s="217" t="s">
        <v>120</v>
      </c>
      <c r="AY737" s="18" t="s">
        <v>203</v>
      </c>
      <c r="BE737" s="218">
        <f>IF(N737="základní",J737,0)</f>
        <v>0</v>
      </c>
      <c r="BF737" s="218">
        <f>IF(N737="snížená",J737,0)</f>
        <v>0</v>
      </c>
      <c r="BG737" s="218">
        <f>IF(N737="zákl. přenesená",J737,0)</f>
        <v>0</v>
      </c>
      <c r="BH737" s="218">
        <f>IF(N737="sníž. přenesená",J737,0)</f>
        <v>0</v>
      </c>
      <c r="BI737" s="218">
        <f>IF(N737="nulová",J737,0)</f>
        <v>0</v>
      </c>
      <c r="BJ737" s="18" t="s">
        <v>120</v>
      </c>
      <c r="BK737" s="218">
        <f>ROUND(I737*H737,2)</f>
        <v>0</v>
      </c>
      <c r="BL737" s="18" t="s">
        <v>294</v>
      </c>
      <c r="BM737" s="217" t="s">
        <v>1834</v>
      </c>
    </row>
    <row r="738" s="2" customFormat="1">
      <c r="A738" s="39"/>
      <c r="B738" s="40"/>
      <c r="C738" s="41"/>
      <c r="D738" s="219" t="s">
        <v>211</v>
      </c>
      <c r="E738" s="41"/>
      <c r="F738" s="220" t="s">
        <v>1835</v>
      </c>
      <c r="G738" s="41"/>
      <c r="H738" s="41"/>
      <c r="I738" s="221"/>
      <c r="J738" s="41"/>
      <c r="K738" s="41"/>
      <c r="L738" s="45"/>
      <c r="M738" s="222"/>
      <c r="N738" s="223"/>
      <c r="O738" s="85"/>
      <c r="P738" s="85"/>
      <c r="Q738" s="85"/>
      <c r="R738" s="85"/>
      <c r="S738" s="85"/>
      <c r="T738" s="86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T738" s="18" t="s">
        <v>211</v>
      </c>
      <c r="AU738" s="18" t="s">
        <v>120</v>
      </c>
    </row>
    <row r="739" s="13" customFormat="1">
      <c r="A739" s="13"/>
      <c r="B739" s="224"/>
      <c r="C739" s="225"/>
      <c r="D739" s="226" t="s">
        <v>222</v>
      </c>
      <c r="E739" s="227" t="s">
        <v>19</v>
      </c>
      <c r="F739" s="228" t="s">
        <v>1836</v>
      </c>
      <c r="G739" s="225"/>
      <c r="H739" s="229">
        <v>1</v>
      </c>
      <c r="I739" s="230"/>
      <c r="J739" s="225"/>
      <c r="K739" s="225"/>
      <c r="L739" s="231"/>
      <c r="M739" s="232"/>
      <c r="N739" s="233"/>
      <c r="O739" s="233"/>
      <c r="P739" s="233"/>
      <c r="Q739" s="233"/>
      <c r="R739" s="233"/>
      <c r="S739" s="233"/>
      <c r="T739" s="23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5" t="s">
        <v>222</v>
      </c>
      <c r="AU739" s="235" t="s">
        <v>120</v>
      </c>
      <c r="AV739" s="13" t="s">
        <v>120</v>
      </c>
      <c r="AW739" s="13" t="s">
        <v>37</v>
      </c>
      <c r="AX739" s="13" t="s">
        <v>84</v>
      </c>
      <c r="AY739" s="235" t="s">
        <v>203</v>
      </c>
    </row>
    <row r="740" s="2" customFormat="1" ht="16.5" customHeight="1">
      <c r="A740" s="39"/>
      <c r="B740" s="40"/>
      <c r="C740" s="262" t="s">
        <v>1837</v>
      </c>
      <c r="D740" s="262" t="s">
        <v>927</v>
      </c>
      <c r="E740" s="263" t="s">
        <v>1838</v>
      </c>
      <c r="F740" s="264" t="s">
        <v>1839</v>
      </c>
      <c r="G740" s="265" t="s">
        <v>555</v>
      </c>
      <c r="H740" s="266">
        <v>1</v>
      </c>
      <c r="I740" s="267"/>
      <c r="J740" s="268">
        <f>ROUND(I740*H740,2)</f>
        <v>0</v>
      </c>
      <c r="K740" s="264" t="s">
        <v>208</v>
      </c>
      <c r="L740" s="269"/>
      <c r="M740" s="270" t="s">
        <v>19</v>
      </c>
      <c r="N740" s="271" t="s">
        <v>48</v>
      </c>
      <c r="O740" s="85"/>
      <c r="P740" s="215">
        <f>O740*H740</f>
        <v>0</v>
      </c>
      <c r="Q740" s="215">
        <v>0.0030000000000000001</v>
      </c>
      <c r="R740" s="215">
        <f>Q740*H740</f>
        <v>0.0030000000000000001</v>
      </c>
      <c r="S740" s="215">
        <v>0</v>
      </c>
      <c r="T740" s="216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17" t="s">
        <v>432</v>
      </c>
      <c r="AT740" s="217" t="s">
        <v>927</v>
      </c>
      <c r="AU740" s="217" t="s">
        <v>120</v>
      </c>
      <c r="AY740" s="18" t="s">
        <v>203</v>
      </c>
      <c r="BE740" s="218">
        <f>IF(N740="základní",J740,0)</f>
        <v>0</v>
      </c>
      <c r="BF740" s="218">
        <f>IF(N740="snížená",J740,0)</f>
        <v>0</v>
      </c>
      <c r="BG740" s="218">
        <f>IF(N740="zákl. přenesená",J740,0)</f>
        <v>0</v>
      </c>
      <c r="BH740" s="218">
        <f>IF(N740="sníž. přenesená",J740,0)</f>
        <v>0</v>
      </c>
      <c r="BI740" s="218">
        <f>IF(N740="nulová",J740,0)</f>
        <v>0</v>
      </c>
      <c r="BJ740" s="18" t="s">
        <v>120</v>
      </c>
      <c r="BK740" s="218">
        <f>ROUND(I740*H740,2)</f>
        <v>0</v>
      </c>
      <c r="BL740" s="18" t="s">
        <v>294</v>
      </c>
      <c r="BM740" s="217" t="s">
        <v>1840</v>
      </c>
    </row>
    <row r="741" s="2" customFormat="1" ht="16.5" customHeight="1">
      <c r="A741" s="39"/>
      <c r="B741" s="40"/>
      <c r="C741" s="206" t="s">
        <v>1841</v>
      </c>
      <c r="D741" s="206" t="s">
        <v>205</v>
      </c>
      <c r="E741" s="207" t="s">
        <v>1842</v>
      </c>
      <c r="F741" s="208" t="s">
        <v>1843</v>
      </c>
      <c r="G741" s="209" t="s">
        <v>1480</v>
      </c>
      <c r="H741" s="210">
        <v>1</v>
      </c>
      <c r="I741" s="211"/>
      <c r="J741" s="212">
        <f>ROUND(I741*H741,2)</f>
        <v>0</v>
      </c>
      <c r="K741" s="208" t="s">
        <v>19</v>
      </c>
      <c r="L741" s="45"/>
      <c r="M741" s="213" t="s">
        <v>19</v>
      </c>
      <c r="N741" s="214" t="s">
        <v>48</v>
      </c>
      <c r="O741" s="85"/>
      <c r="P741" s="215">
        <f>O741*H741</f>
        <v>0</v>
      </c>
      <c r="Q741" s="215">
        <v>0.00027999999999999998</v>
      </c>
      <c r="R741" s="215">
        <f>Q741*H741</f>
        <v>0.00027999999999999998</v>
      </c>
      <c r="S741" s="215">
        <v>0</v>
      </c>
      <c r="T741" s="216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17" t="s">
        <v>294</v>
      </c>
      <c r="AT741" s="217" t="s">
        <v>205</v>
      </c>
      <c r="AU741" s="217" t="s">
        <v>120</v>
      </c>
      <c r="AY741" s="18" t="s">
        <v>203</v>
      </c>
      <c r="BE741" s="218">
        <f>IF(N741="základní",J741,0)</f>
        <v>0</v>
      </c>
      <c r="BF741" s="218">
        <f>IF(N741="snížená",J741,0)</f>
        <v>0</v>
      </c>
      <c r="BG741" s="218">
        <f>IF(N741="zákl. přenesená",J741,0)</f>
        <v>0</v>
      </c>
      <c r="BH741" s="218">
        <f>IF(N741="sníž. přenesená",J741,0)</f>
        <v>0</v>
      </c>
      <c r="BI741" s="218">
        <f>IF(N741="nulová",J741,0)</f>
        <v>0</v>
      </c>
      <c r="BJ741" s="18" t="s">
        <v>120</v>
      </c>
      <c r="BK741" s="218">
        <f>ROUND(I741*H741,2)</f>
        <v>0</v>
      </c>
      <c r="BL741" s="18" t="s">
        <v>294</v>
      </c>
      <c r="BM741" s="217" t="s">
        <v>1844</v>
      </c>
    </row>
    <row r="742" s="2" customFormat="1" ht="24.15" customHeight="1">
      <c r="A742" s="39"/>
      <c r="B742" s="40"/>
      <c r="C742" s="206" t="s">
        <v>1845</v>
      </c>
      <c r="D742" s="206" t="s">
        <v>205</v>
      </c>
      <c r="E742" s="207" t="s">
        <v>1846</v>
      </c>
      <c r="F742" s="208" t="s">
        <v>1847</v>
      </c>
      <c r="G742" s="209" t="s">
        <v>118</v>
      </c>
      <c r="H742" s="210">
        <v>140</v>
      </c>
      <c r="I742" s="211"/>
      <c r="J742" s="212">
        <f>ROUND(I742*H742,2)</f>
        <v>0</v>
      </c>
      <c r="K742" s="208" t="s">
        <v>208</v>
      </c>
      <c r="L742" s="45"/>
      <c r="M742" s="213" t="s">
        <v>19</v>
      </c>
      <c r="N742" s="214" t="s">
        <v>48</v>
      </c>
      <c r="O742" s="85"/>
      <c r="P742" s="215">
        <f>O742*H742</f>
        <v>0</v>
      </c>
      <c r="Q742" s="215">
        <v>0.00027999999999999998</v>
      </c>
      <c r="R742" s="215">
        <f>Q742*H742</f>
        <v>0.039199999999999999</v>
      </c>
      <c r="S742" s="215">
        <v>0</v>
      </c>
      <c r="T742" s="216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17" t="s">
        <v>294</v>
      </c>
      <c r="AT742" s="217" t="s">
        <v>205</v>
      </c>
      <c r="AU742" s="217" t="s">
        <v>120</v>
      </c>
      <c r="AY742" s="18" t="s">
        <v>203</v>
      </c>
      <c r="BE742" s="218">
        <f>IF(N742="základní",J742,0)</f>
        <v>0</v>
      </c>
      <c r="BF742" s="218">
        <f>IF(N742="snížená",J742,0)</f>
        <v>0</v>
      </c>
      <c r="BG742" s="218">
        <f>IF(N742="zákl. přenesená",J742,0)</f>
        <v>0</v>
      </c>
      <c r="BH742" s="218">
        <f>IF(N742="sníž. přenesená",J742,0)</f>
        <v>0</v>
      </c>
      <c r="BI742" s="218">
        <f>IF(N742="nulová",J742,0)</f>
        <v>0</v>
      </c>
      <c r="BJ742" s="18" t="s">
        <v>120</v>
      </c>
      <c r="BK742" s="218">
        <f>ROUND(I742*H742,2)</f>
        <v>0</v>
      </c>
      <c r="BL742" s="18" t="s">
        <v>294</v>
      </c>
      <c r="BM742" s="217" t="s">
        <v>1848</v>
      </c>
    </row>
    <row r="743" s="2" customFormat="1">
      <c r="A743" s="39"/>
      <c r="B743" s="40"/>
      <c r="C743" s="41"/>
      <c r="D743" s="219" t="s">
        <v>211</v>
      </c>
      <c r="E743" s="41"/>
      <c r="F743" s="220" t="s">
        <v>1849</v>
      </c>
      <c r="G743" s="41"/>
      <c r="H743" s="41"/>
      <c r="I743" s="221"/>
      <c r="J743" s="41"/>
      <c r="K743" s="41"/>
      <c r="L743" s="45"/>
      <c r="M743" s="222"/>
      <c r="N743" s="223"/>
      <c r="O743" s="85"/>
      <c r="P743" s="85"/>
      <c r="Q743" s="85"/>
      <c r="R743" s="85"/>
      <c r="S743" s="85"/>
      <c r="T743" s="86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211</v>
      </c>
      <c r="AU743" s="18" t="s">
        <v>120</v>
      </c>
    </row>
    <row r="744" s="13" customFormat="1">
      <c r="A744" s="13"/>
      <c r="B744" s="224"/>
      <c r="C744" s="225"/>
      <c r="D744" s="226" t="s">
        <v>222</v>
      </c>
      <c r="E744" s="227" t="s">
        <v>19</v>
      </c>
      <c r="F744" s="228" t="s">
        <v>1850</v>
      </c>
      <c r="G744" s="225"/>
      <c r="H744" s="229">
        <v>140</v>
      </c>
      <c r="I744" s="230"/>
      <c r="J744" s="225"/>
      <c r="K744" s="225"/>
      <c r="L744" s="231"/>
      <c r="M744" s="232"/>
      <c r="N744" s="233"/>
      <c r="O744" s="233"/>
      <c r="P744" s="233"/>
      <c r="Q744" s="233"/>
      <c r="R744" s="233"/>
      <c r="S744" s="233"/>
      <c r="T744" s="23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5" t="s">
        <v>222</v>
      </c>
      <c r="AU744" s="235" t="s">
        <v>120</v>
      </c>
      <c r="AV744" s="13" t="s">
        <v>120</v>
      </c>
      <c r="AW744" s="13" t="s">
        <v>37</v>
      </c>
      <c r="AX744" s="13" t="s">
        <v>84</v>
      </c>
      <c r="AY744" s="235" t="s">
        <v>203</v>
      </c>
    </row>
    <row r="745" s="2" customFormat="1" ht="37.8" customHeight="1">
      <c r="A745" s="39"/>
      <c r="B745" s="40"/>
      <c r="C745" s="262" t="s">
        <v>1851</v>
      </c>
      <c r="D745" s="262" t="s">
        <v>927</v>
      </c>
      <c r="E745" s="263" t="s">
        <v>1852</v>
      </c>
      <c r="F745" s="264" t="s">
        <v>1853</v>
      </c>
      <c r="G745" s="265" t="s">
        <v>118</v>
      </c>
      <c r="H745" s="266">
        <v>175</v>
      </c>
      <c r="I745" s="267"/>
      <c r="J745" s="268">
        <f>ROUND(I745*H745,2)</f>
        <v>0</v>
      </c>
      <c r="K745" s="264" t="s">
        <v>208</v>
      </c>
      <c r="L745" s="269"/>
      <c r="M745" s="270" t="s">
        <v>19</v>
      </c>
      <c r="N745" s="271" t="s">
        <v>48</v>
      </c>
      <c r="O745" s="85"/>
      <c r="P745" s="215">
        <f>O745*H745</f>
        <v>0</v>
      </c>
      <c r="Q745" s="215">
        <v>0.0050000000000000001</v>
      </c>
      <c r="R745" s="215">
        <f>Q745*H745</f>
        <v>0.875</v>
      </c>
      <c r="S745" s="215">
        <v>0</v>
      </c>
      <c r="T745" s="216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17" t="s">
        <v>432</v>
      </c>
      <c r="AT745" s="217" t="s">
        <v>927</v>
      </c>
      <c r="AU745" s="217" t="s">
        <v>120</v>
      </c>
      <c r="AY745" s="18" t="s">
        <v>203</v>
      </c>
      <c r="BE745" s="218">
        <f>IF(N745="základní",J745,0)</f>
        <v>0</v>
      </c>
      <c r="BF745" s="218">
        <f>IF(N745="snížená",J745,0)</f>
        <v>0</v>
      </c>
      <c r="BG745" s="218">
        <f>IF(N745="zákl. přenesená",J745,0)</f>
        <v>0</v>
      </c>
      <c r="BH745" s="218">
        <f>IF(N745="sníž. přenesená",J745,0)</f>
        <v>0</v>
      </c>
      <c r="BI745" s="218">
        <f>IF(N745="nulová",J745,0)</f>
        <v>0</v>
      </c>
      <c r="BJ745" s="18" t="s">
        <v>120</v>
      </c>
      <c r="BK745" s="218">
        <f>ROUND(I745*H745,2)</f>
        <v>0</v>
      </c>
      <c r="BL745" s="18" t="s">
        <v>294</v>
      </c>
      <c r="BM745" s="217" t="s">
        <v>1854</v>
      </c>
    </row>
    <row r="746" s="13" customFormat="1">
      <c r="A746" s="13"/>
      <c r="B746" s="224"/>
      <c r="C746" s="225"/>
      <c r="D746" s="226" t="s">
        <v>222</v>
      </c>
      <c r="E746" s="225"/>
      <c r="F746" s="228" t="s">
        <v>1855</v>
      </c>
      <c r="G746" s="225"/>
      <c r="H746" s="229">
        <v>175</v>
      </c>
      <c r="I746" s="230"/>
      <c r="J746" s="225"/>
      <c r="K746" s="225"/>
      <c r="L746" s="231"/>
      <c r="M746" s="232"/>
      <c r="N746" s="233"/>
      <c r="O746" s="233"/>
      <c r="P746" s="233"/>
      <c r="Q746" s="233"/>
      <c r="R746" s="233"/>
      <c r="S746" s="233"/>
      <c r="T746" s="23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35" t="s">
        <v>222</v>
      </c>
      <c r="AU746" s="235" t="s">
        <v>120</v>
      </c>
      <c r="AV746" s="13" t="s">
        <v>120</v>
      </c>
      <c r="AW746" s="13" t="s">
        <v>4</v>
      </c>
      <c r="AX746" s="13" t="s">
        <v>84</v>
      </c>
      <c r="AY746" s="235" t="s">
        <v>203</v>
      </c>
    </row>
    <row r="747" s="2" customFormat="1" ht="24.15" customHeight="1">
      <c r="A747" s="39"/>
      <c r="B747" s="40"/>
      <c r="C747" s="206" t="s">
        <v>1856</v>
      </c>
      <c r="D747" s="206" t="s">
        <v>205</v>
      </c>
      <c r="E747" s="207" t="s">
        <v>1857</v>
      </c>
      <c r="F747" s="208" t="s">
        <v>1858</v>
      </c>
      <c r="G747" s="209" t="s">
        <v>555</v>
      </c>
      <c r="H747" s="210">
        <v>9.5500000000000007</v>
      </c>
      <c r="I747" s="211"/>
      <c r="J747" s="212">
        <f>ROUND(I747*H747,2)</f>
        <v>0</v>
      </c>
      <c r="K747" s="208" t="s">
        <v>208</v>
      </c>
      <c r="L747" s="45"/>
      <c r="M747" s="213" t="s">
        <v>19</v>
      </c>
      <c r="N747" s="214" t="s">
        <v>48</v>
      </c>
      <c r="O747" s="85"/>
      <c r="P747" s="215">
        <f>O747*H747</f>
        <v>0</v>
      </c>
      <c r="Q747" s="215">
        <v>0</v>
      </c>
      <c r="R747" s="215">
        <f>Q747*H747</f>
        <v>0</v>
      </c>
      <c r="S747" s="215">
        <v>0</v>
      </c>
      <c r="T747" s="216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17" t="s">
        <v>294</v>
      </c>
      <c r="AT747" s="217" t="s">
        <v>205</v>
      </c>
      <c r="AU747" s="217" t="s">
        <v>120</v>
      </c>
      <c r="AY747" s="18" t="s">
        <v>203</v>
      </c>
      <c r="BE747" s="218">
        <f>IF(N747="základní",J747,0)</f>
        <v>0</v>
      </c>
      <c r="BF747" s="218">
        <f>IF(N747="snížená",J747,0)</f>
        <v>0</v>
      </c>
      <c r="BG747" s="218">
        <f>IF(N747="zákl. přenesená",J747,0)</f>
        <v>0</v>
      </c>
      <c r="BH747" s="218">
        <f>IF(N747="sníž. přenesená",J747,0)</f>
        <v>0</v>
      </c>
      <c r="BI747" s="218">
        <f>IF(N747="nulová",J747,0)</f>
        <v>0</v>
      </c>
      <c r="BJ747" s="18" t="s">
        <v>120</v>
      </c>
      <c r="BK747" s="218">
        <f>ROUND(I747*H747,2)</f>
        <v>0</v>
      </c>
      <c r="BL747" s="18" t="s">
        <v>294</v>
      </c>
      <c r="BM747" s="217" t="s">
        <v>1859</v>
      </c>
    </row>
    <row r="748" s="2" customFormat="1">
      <c r="A748" s="39"/>
      <c r="B748" s="40"/>
      <c r="C748" s="41"/>
      <c r="D748" s="219" t="s">
        <v>211</v>
      </c>
      <c r="E748" s="41"/>
      <c r="F748" s="220" t="s">
        <v>1860</v>
      </c>
      <c r="G748" s="41"/>
      <c r="H748" s="41"/>
      <c r="I748" s="221"/>
      <c r="J748" s="41"/>
      <c r="K748" s="41"/>
      <c r="L748" s="45"/>
      <c r="M748" s="222"/>
      <c r="N748" s="223"/>
      <c r="O748" s="85"/>
      <c r="P748" s="85"/>
      <c r="Q748" s="85"/>
      <c r="R748" s="85"/>
      <c r="S748" s="85"/>
      <c r="T748" s="86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T748" s="18" t="s">
        <v>211</v>
      </c>
      <c r="AU748" s="18" t="s">
        <v>120</v>
      </c>
    </row>
    <row r="749" s="2" customFormat="1" ht="16.5" customHeight="1">
      <c r="A749" s="39"/>
      <c r="B749" s="40"/>
      <c r="C749" s="262" t="s">
        <v>1861</v>
      </c>
      <c r="D749" s="262" t="s">
        <v>927</v>
      </c>
      <c r="E749" s="263" t="s">
        <v>1862</v>
      </c>
      <c r="F749" s="264" t="s">
        <v>1863</v>
      </c>
      <c r="G749" s="265" t="s">
        <v>555</v>
      </c>
      <c r="H749" s="266">
        <v>10.983000000000001</v>
      </c>
      <c r="I749" s="267"/>
      <c r="J749" s="268">
        <f>ROUND(I749*H749,2)</f>
        <v>0</v>
      </c>
      <c r="K749" s="264" t="s">
        <v>208</v>
      </c>
      <c r="L749" s="269"/>
      <c r="M749" s="270" t="s">
        <v>19</v>
      </c>
      <c r="N749" s="271" t="s">
        <v>48</v>
      </c>
      <c r="O749" s="85"/>
      <c r="P749" s="215">
        <f>O749*H749</f>
        <v>0</v>
      </c>
      <c r="Q749" s="215">
        <v>0.00050000000000000001</v>
      </c>
      <c r="R749" s="215">
        <f>Q749*H749</f>
        <v>0.0054915000000000007</v>
      </c>
      <c r="S749" s="215">
        <v>0</v>
      </c>
      <c r="T749" s="216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17" t="s">
        <v>432</v>
      </c>
      <c r="AT749" s="217" t="s">
        <v>927</v>
      </c>
      <c r="AU749" s="217" t="s">
        <v>120</v>
      </c>
      <c r="AY749" s="18" t="s">
        <v>203</v>
      </c>
      <c r="BE749" s="218">
        <f>IF(N749="základní",J749,0)</f>
        <v>0</v>
      </c>
      <c r="BF749" s="218">
        <f>IF(N749="snížená",J749,0)</f>
        <v>0</v>
      </c>
      <c r="BG749" s="218">
        <f>IF(N749="zákl. přenesená",J749,0)</f>
        <v>0</v>
      </c>
      <c r="BH749" s="218">
        <f>IF(N749="sníž. přenesená",J749,0)</f>
        <v>0</v>
      </c>
      <c r="BI749" s="218">
        <f>IF(N749="nulová",J749,0)</f>
        <v>0</v>
      </c>
      <c r="BJ749" s="18" t="s">
        <v>120</v>
      </c>
      <c r="BK749" s="218">
        <f>ROUND(I749*H749,2)</f>
        <v>0</v>
      </c>
      <c r="BL749" s="18" t="s">
        <v>294</v>
      </c>
      <c r="BM749" s="217" t="s">
        <v>1864</v>
      </c>
    </row>
    <row r="750" s="13" customFormat="1">
      <c r="A750" s="13"/>
      <c r="B750" s="224"/>
      <c r="C750" s="225"/>
      <c r="D750" s="226" t="s">
        <v>222</v>
      </c>
      <c r="E750" s="225"/>
      <c r="F750" s="228" t="s">
        <v>1865</v>
      </c>
      <c r="G750" s="225"/>
      <c r="H750" s="229">
        <v>10.983000000000001</v>
      </c>
      <c r="I750" s="230"/>
      <c r="J750" s="225"/>
      <c r="K750" s="225"/>
      <c r="L750" s="231"/>
      <c r="M750" s="232"/>
      <c r="N750" s="233"/>
      <c r="O750" s="233"/>
      <c r="P750" s="233"/>
      <c r="Q750" s="233"/>
      <c r="R750" s="233"/>
      <c r="S750" s="233"/>
      <c r="T750" s="234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5" t="s">
        <v>222</v>
      </c>
      <c r="AU750" s="235" t="s">
        <v>120</v>
      </c>
      <c r="AV750" s="13" t="s">
        <v>120</v>
      </c>
      <c r="AW750" s="13" t="s">
        <v>4</v>
      </c>
      <c r="AX750" s="13" t="s">
        <v>84</v>
      </c>
      <c r="AY750" s="235" t="s">
        <v>203</v>
      </c>
    </row>
    <row r="751" s="2" customFormat="1" ht="33" customHeight="1">
      <c r="A751" s="39"/>
      <c r="B751" s="40"/>
      <c r="C751" s="206" t="s">
        <v>1866</v>
      </c>
      <c r="D751" s="206" t="s">
        <v>205</v>
      </c>
      <c r="E751" s="207" t="s">
        <v>1867</v>
      </c>
      <c r="F751" s="208" t="s">
        <v>1868</v>
      </c>
      <c r="G751" s="209" t="s">
        <v>555</v>
      </c>
      <c r="H751" s="210">
        <v>3</v>
      </c>
      <c r="I751" s="211"/>
      <c r="J751" s="212">
        <f>ROUND(I751*H751,2)</f>
        <v>0</v>
      </c>
      <c r="K751" s="208" t="s">
        <v>208</v>
      </c>
      <c r="L751" s="45"/>
      <c r="M751" s="213" t="s">
        <v>19</v>
      </c>
      <c r="N751" s="214" t="s">
        <v>48</v>
      </c>
      <c r="O751" s="85"/>
      <c r="P751" s="215">
        <f>O751*H751</f>
        <v>0</v>
      </c>
      <c r="Q751" s="215">
        <v>0</v>
      </c>
      <c r="R751" s="215">
        <f>Q751*H751</f>
        <v>0</v>
      </c>
      <c r="S751" s="215">
        <v>0</v>
      </c>
      <c r="T751" s="216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17" t="s">
        <v>294</v>
      </c>
      <c r="AT751" s="217" t="s">
        <v>205</v>
      </c>
      <c r="AU751" s="217" t="s">
        <v>120</v>
      </c>
      <c r="AY751" s="18" t="s">
        <v>203</v>
      </c>
      <c r="BE751" s="218">
        <f>IF(N751="základní",J751,0)</f>
        <v>0</v>
      </c>
      <c r="BF751" s="218">
        <f>IF(N751="snížená",J751,0)</f>
        <v>0</v>
      </c>
      <c r="BG751" s="218">
        <f>IF(N751="zákl. přenesená",J751,0)</f>
        <v>0</v>
      </c>
      <c r="BH751" s="218">
        <f>IF(N751="sníž. přenesená",J751,0)</f>
        <v>0</v>
      </c>
      <c r="BI751" s="218">
        <f>IF(N751="nulová",J751,0)</f>
        <v>0</v>
      </c>
      <c r="BJ751" s="18" t="s">
        <v>120</v>
      </c>
      <c r="BK751" s="218">
        <f>ROUND(I751*H751,2)</f>
        <v>0</v>
      </c>
      <c r="BL751" s="18" t="s">
        <v>294</v>
      </c>
      <c r="BM751" s="217" t="s">
        <v>1869</v>
      </c>
    </row>
    <row r="752" s="2" customFormat="1">
      <c r="A752" s="39"/>
      <c r="B752" s="40"/>
      <c r="C752" s="41"/>
      <c r="D752" s="219" t="s">
        <v>211</v>
      </c>
      <c r="E752" s="41"/>
      <c r="F752" s="220" t="s">
        <v>1870</v>
      </c>
      <c r="G752" s="41"/>
      <c r="H752" s="41"/>
      <c r="I752" s="221"/>
      <c r="J752" s="41"/>
      <c r="K752" s="41"/>
      <c r="L752" s="45"/>
      <c r="M752" s="222"/>
      <c r="N752" s="223"/>
      <c r="O752" s="85"/>
      <c r="P752" s="85"/>
      <c r="Q752" s="85"/>
      <c r="R752" s="85"/>
      <c r="S752" s="85"/>
      <c r="T752" s="86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T752" s="18" t="s">
        <v>211</v>
      </c>
      <c r="AU752" s="18" t="s">
        <v>120</v>
      </c>
    </row>
    <row r="753" s="13" customFormat="1">
      <c r="A753" s="13"/>
      <c r="B753" s="224"/>
      <c r="C753" s="225"/>
      <c r="D753" s="226" t="s">
        <v>222</v>
      </c>
      <c r="E753" s="227" t="s">
        <v>19</v>
      </c>
      <c r="F753" s="228" t="s">
        <v>1871</v>
      </c>
      <c r="G753" s="225"/>
      <c r="H753" s="229">
        <v>3</v>
      </c>
      <c r="I753" s="230"/>
      <c r="J753" s="225"/>
      <c r="K753" s="225"/>
      <c r="L753" s="231"/>
      <c r="M753" s="232"/>
      <c r="N753" s="233"/>
      <c r="O753" s="233"/>
      <c r="P753" s="233"/>
      <c r="Q753" s="233"/>
      <c r="R753" s="233"/>
      <c r="S753" s="233"/>
      <c r="T753" s="23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5" t="s">
        <v>222</v>
      </c>
      <c r="AU753" s="235" t="s">
        <v>120</v>
      </c>
      <c r="AV753" s="13" t="s">
        <v>120</v>
      </c>
      <c r="AW753" s="13" t="s">
        <v>37</v>
      </c>
      <c r="AX753" s="13" t="s">
        <v>84</v>
      </c>
      <c r="AY753" s="235" t="s">
        <v>203</v>
      </c>
    </row>
    <row r="754" s="2" customFormat="1" ht="21.75" customHeight="1">
      <c r="A754" s="39"/>
      <c r="B754" s="40"/>
      <c r="C754" s="262" t="s">
        <v>1872</v>
      </c>
      <c r="D754" s="262" t="s">
        <v>927</v>
      </c>
      <c r="E754" s="263" t="s">
        <v>1873</v>
      </c>
      <c r="F754" s="264" t="s">
        <v>1874</v>
      </c>
      <c r="G754" s="265" t="s">
        <v>555</v>
      </c>
      <c r="H754" s="266">
        <v>3.2999999999999998</v>
      </c>
      <c r="I754" s="267"/>
      <c r="J754" s="268">
        <f>ROUND(I754*H754,2)</f>
        <v>0</v>
      </c>
      <c r="K754" s="264" t="s">
        <v>208</v>
      </c>
      <c r="L754" s="269"/>
      <c r="M754" s="270" t="s">
        <v>19</v>
      </c>
      <c r="N754" s="271" t="s">
        <v>48</v>
      </c>
      <c r="O754" s="85"/>
      <c r="P754" s="215">
        <f>O754*H754</f>
        <v>0</v>
      </c>
      <c r="Q754" s="215">
        <v>0.00020000000000000001</v>
      </c>
      <c r="R754" s="215">
        <f>Q754*H754</f>
        <v>0.00066</v>
      </c>
      <c r="S754" s="215">
        <v>0</v>
      </c>
      <c r="T754" s="216">
        <f>S754*H754</f>
        <v>0</v>
      </c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R754" s="217" t="s">
        <v>432</v>
      </c>
      <c r="AT754" s="217" t="s">
        <v>927</v>
      </c>
      <c r="AU754" s="217" t="s">
        <v>120</v>
      </c>
      <c r="AY754" s="18" t="s">
        <v>203</v>
      </c>
      <c r="BE754" s="218">
        <f>IF(N754="základní",J754,0)</f>
        <v>0</v>
      </c>
      <c r="BF754" s="218">
        <f>IF(N754="snížená",J754,0)</f>
        <v>0</v>
      </c>
      <c r="BG754" s="218">
        <f>IF(N754="zákl. přenesená",J754,0)</f>
        <v>0</v>
      </c>
      <c r="BH754" s="218">
        <f>IF(N754="sníž. přenesená",J754,0)</f>
        <v>0</v>
      </c>
      <c r="BI754" s="218">
        <f>IF(N754="nulová",J754,0)</f>
        <v>0</v>
      </c>
      <c r="BJ754" s="18" t="s">
        <v>120</v>
      </c>
      <c r="BK754" s="218">
        <f>ROUND(I754*H754,2)</f>
        <v>0</v>
      </c>
      <c r="BL754" s="18" t="s">
        <v>294</v>
      </c>
      <c r="BM754" s="217" t="s">
        <v>1875</v>
      </c>
    </row>
    <row r="755" s="13" customFormat="1">
      <c r="A755" s="13"/>
      <c r="B755" s="224"/>
      <c r="C755" s="225"/>
      <c r="D755" s="226" t="s">
        <v>222</v>
      </c>
      <c r="E755" s="225"/>
      <c r="F755" s="228" t="s">
        <v>1876</v>
      </c>
      <c r="G755" s="225"/>
      <c r="H755" s="229">
        <v>3.2999999999999998</v>
      </c>
      <c r="I755" s="230"/>
      <c r="J755" s="225"/>
      <c r="K755" s="225"/>
      <c r="L755" s="231"/>
      <c r="M755" s="232"/>
      <c r="N755" s="233"/>
      <c r="O755" s="233"/>
      <c r="P755" s="233"/>
      <c r="Q755" s="233"/>
      <c r="R755" s="233"/>
      <c r="S755" s="233"/>
      <c r="T755" s="23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35" t="s">
        <v>222</v>
      </c>
      <c r="AU755" s="235" t="s">
        <v>120</v>
      </c>
      <c r="AV755" s="13" t="s">
        <v>120</v>
      </c>
      <c r="AW755" s="13" t="s">
        <v>4</v>
      </c>
      <c r="AX755" s="13" t="s">
        <v>84</v>
      </c>
      <c r="AY755" s="235" t="s">
        <v>203</v>
      </c>
    </row>
    <row r="756" s="2" customFormat="1" ht="24.15" customHeight="1">
      <c r="A756" s="39"/>
      <c r="B756" s="40"/>
      <c r="C756" s="206" t="s">
        <v>1877</v>
      </c>
      <c r="D756" s="206" t="s">
        <v>205</v>
      </c>
      <c r="E756" s="207" t="s">
        <v>1878</v>
      </c>
      <c r="F756" s="208" t="s">
        <v>1879</v>
      </c>
      <c r="G756" s="209" t="s">
        <v>409</v>
      </c>
      <c r="H756" s="210">
        <v>2</v>
      </c>
      <c r="I756" s="211"/>
      <c r="J756" s="212">
        <f>ROUND(I756*H756,2)</f>
        <v>0</v>
      </c>
      <c r="K756" s="208" t="s">
        <v>208</v>
      </c>
      <c r="L756" s="45"/>
      <c r="M756" s="213" t="s">
        <v>19</v>
      </c>
      <c r="N756" s="214" t="s">
        <v>48</v>
      </c>
      <c r="O756" s="85"/>
      <c r="P756" s="215">
        <f>O756*H756</f>
        <v>0</v>
      </c>
      <c r="Q756" s="215">
        <v>0</v>
      </c>
      <c r="R756" s="215">
        <f>Q756*H756</f>
        <v>0</v>
      </c>
      <c r="S756" s="215">
        <v>0</v>
      </c>
      <c r="T756" s="216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17" t="s">
        <v>294</v>
      </c>
      <c r="AT756" s="217" t="s">
        <v>205</v>
      </c>
      <c r="AU756" s="217" t="s">
        <v>120</v>
      </c>
      <c r="AY756" s="18" t="s">
        <v>203</v>
      </c>
      <c r="BE756" s="218">
        <f>IF(N756="základní",J756,0)</f>
        <v>0</v>
      </c>
      <c r="BF756" s="218">
        <f>IF(N756="snížená",J756,0)</f>
        <v>0</v>
      </c>
      <c r="BG756" s="218">
        <f>IF(N756="zákl. přenesená",J756,0)</f>
        <v>0</v>
      </c>
      <c r="BH756" s="218">
        <f>IF(N756="sníž. přenesená",J756,0)</f>
        <v>0</v>
      </c>
      <c r="BI756" s="218">
        <f>IF(N756="nulová",J756,0)</f>
        <v>0</v>
      </c>
      <c r="BJ756" s="18" t="s">
        <v>120</v>
      </c>
      <c r="BK756" s="218">
        <f>ROUND(I756*H756,2)</f>
        <v>0</v>
      </c>
      <c r="BL756" s="18" t="s">
        <v>294</v>
      </c>
      <c r="BM756" s="217" t="s">
        <v>1880</v>
      </c>
    </row>
    <row r="757" s="2" customFormat="1">
      <c r="A757" s="39"/>
      <c r="B757" s="40"/>
      <c r="C757" s="41"/>
      <c r="D757" s="219" t="s">
        <v>211</v>
      </c>
      <c r="E757" s="41"/>
      <c r="F757" s="220" t="s">
        <v>1881</v>
      </c>
      <c r="G757" s="41"/>
      <c r="H757" s="41"/>
      <c r="I757" s="221"/>
      <c r="J757" s="41"/>
      <c r="K757" s="41"/>
      <c r="L757" s="45"/>
      <c r="M757" s="222"/>
      <c r="N757" s="223"/>
      <c r="O757" s="85"/>
      <c r="P757" s="85"/>
      <c r="Q757" s="85"/>
      <c r="R757" s="85"/>
      <c r="S757" s="85"/>
      <c r="T757" s="86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T757" s="18" t="s">
        <v>211</v>
      </c>
      <c r="AU757" s="18" t="s">
        <v>120</v>
      </c>
    </row>
    <row r="758" s="2" customFormat="1" ht="24.15" customHeight="1">
      <c r="A758" s="39"/>
      <c r="B758" s="40"/>
      <c r="C758" s="262" t="s">
        <v>1882</v>
      </c>
      <c r="D758" s="262" t="s">
        <v>927</v>
      </c>
      <c r="E758" s="263" t="s">
        <v>1883</v>
      </c>
      <c r="F758" s="264" t="s">
        <v>1884</v>
      </c>
      <c r="G758" s="265" t="s">
        <v>118</v>
      </c>
      <c r="H758" s="266">
        <v>0.59399999999999997</v>
      </c>
      <c r="I758" s="267"/>
      <c r="J758" s="268">
        <f>ROUND(I758*H758,2)</f>
        <v>0</v>
      </c>
      <c r="K758" s="264" t="s">
        <v>208</v>
      </c>
      <c r="L758" s="269"/>
      <c r="M758" s="270" t="s">
        <v>19</v>
      </c>
      <c r="N758" s="271" t="s">
        <v>48</v>
      </c>
      <c r="O758" s="85"/>
      <c r="P758" s="215">
        <f>O758*H758</f>
        <v>0</v>
      </c>
      <c r="Q758" s="215">
        <v>0.0030000000000000001</v>
      </c>
      <c r="R758" s="215">
        <f>Q758*H758</f>
        <v>0.001782</v>
      </c>
      <c r="S758" s="215">
        <v>0</v>
      </c>
      <c r="T758" s="216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17" t="s">
        <v>432</v>
      </c>
      <c r="AT758" s="217" t="s">
        <v>927</v>
      </c>
      <c r="AU758" s="217" t="s">
        <v>120</v>
      </c>
      <c r="AY758" s="18" t="s">
        <v>203</v>
      </c>
      <c r="BE758" s="218">
        <f>IF(N758="základní",J758,0)</f>
        <v>0</v>
      </c>
      <c r="BF758" s="218">
        <f>IF(N758="snížená",J758,0)</f>
        <v>0</v>
      </c>
      <c r="BG758" s="218">
        <f>IF(N758="zákl. přenesená",J758,0)</f>
        <v>0</v>
      </c>
      <c r="BH758" s="218">
        <f>IF(N758="sníž. přenesená",J758,0)</f>
        <v>0</v>
      </c>
      <c r="BI758" s="218">
        <f>IF(N758="nulová",J758,0)</f>
        <v>0</v>
      </c>
      <c r="BJ758" s="18" t="s">
        <v>120</v>
      </c>
      <c r="BK758" s="218">
        <f>ROUND(I758*H758,2)</f>
        <v>0</v>
      </c>
      <c r="BL758" s="18" t="s">
        <v>294</v>
      </c>
      <c r="BM758" s="217" t="s">
        <v>1885</v>
      </c>
    </row>
    <row r="759" s="13" customFormat="1">
      <c r="A759" s="13"/>
      <c r="B759" s="224"/>
      <c r="C759" s="225"/>
      <c r="D759" s="226" t="s">
        <v>222</v>
      </c>
      <c r="E759" s="227" t="s">
        <v>19</v>
      </c>
      <c r="F759" s="228" t="s">
        <v>1886</v>
      </c>
      <c r="G759" s="225"/>
      <c r="H759" s="229">
        <v>0.54000000000000004</v>
      </c>
      <c r="I759" s="230"/>
      <c r="J759" s="225"/>
      <c r="K759" s="225"/>
      <c r="L759" s="231"/>
      <c r="M759" s="232"/>
      <c r="N759" s="233"/>
      <c r="O759" s="233"/>
      <c r="P759" s="233"/>
      <c r="Q759" s="233"/>
      <c r="R759" s="233"/>
      <c r="S759" s="233"/>
      <c r="T759" s="23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5" t="s">
        <v>222</v>
      </c>
      <c r="AU759" s="235" t="s">
        <v>120</v>
      </c>
      <c r="AV759" s="13" t="s">
        <v>120</v>
      </c>
      <c r="AW759" s="13" t="s">
        <v>37</v>
      </c>
      <c r="AX759" s="13" t="s">
        <v>84</v>
      </c>
      <c r="AY759" s="235" t="s">
        <v>203</v>
      </c>
    </row>
    <row r="760" s="13" customFormat="1">
      <c r="A760" s="13"/>
      <c r="B760" s="224"/>
      <c r="C760" s="225"/>
      <c r="D760" s="226" t="s">
        <v>222</v>
      </c>
      <c r="E760" s="225"/>
      <c r="F760" s="228" t="s">
        <v>1887</v>
      </c>
      <c r="G760" s="225"/>
      <c r="H760" s="229">
        <v>0.59399999999999997</v>
      </c>
      <c r="I760" s="230"/>
      <c r="J760" s="225"/>
      <c r="K760" s="225"/>
      <c r="L760" s="231"/>
      <c r="M760" s="232"/>
      <c r="N760" s="233"/>
      <c r="O760" s="233"/>
      <c r="P760" s="233"/>
      <c r="Q760" s="233"/>
      <c r="R760" s="233"/>
      <c r="S760" s="233"/>
      <c r="T760" s="23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5" t="s">
        <v>222</v>
      </c>
      <c r="AU760" s="235" t="s">
        <v>120</v>
      </c>
      <c r="AV760" s="13" t="s">
        <v>120</v>
      </c>
      <c r="AW760" s="13" t="s">
        <v>4</v>
      </c>
      <c r="AX760" s="13" t="s">
        <v>84</v>
      </c>
      <c r="AY760" s="235" t="s">
        <v>203</v>
      </c>
    </row>
    <row r="761" s="2" customFormat="1" ht="16.5" customHeight="1">
      <c r="A761" s="39"/>
      <c r="B761" s="40"/>
      <c r="C761" s="262" t="s">
        <v>1888</v>
      </c>
      <c r="D761" s="262" t="s">
        <v>927</v>
      </c>
      <c r="E761" s="263" t="s">
        <v>1889</v>
      </c>
      <c r="F761" s="264" t="s">
        <v>1890</v>
      </c>
      <c r="G761" s="265" t="s">
        <v>118</v>
      </c>
      <c r="H761" s="266">
        <v>0.55000000000000004</v>
      </c>
      <c r="I761" s="267"/>
      <c r="J761" s="268">
        <f>ROUND(I761*H761,2)</f>
        <v>0</v>
      </c>
      <c r="K761" s="264" t="s">
        <v>208</v>
      </c>
      <c r="L761" s="269"/>
      <c r="M761" s="270" t="s">
        <v>19</v>
      </c>
      <c r="N761" s="271" t="s">
        <v>48</v>
      </c>
      <c r="O761" s="85"/>
      <c r="P761" s="215">
        <f>O761*H761</f>
        <v>0</v>
      </c>
      <c r="Q761" s="215">
        <v>0.016</v>
      </c>
      <c r="R761" s="215">
        <f>Q761*H761</f>
        <v>0.0088000000000000005</v>
      </c>
      <c r="S761" s="215">
        <v>0</v>
      </c>
      <c r="T761" s="216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17" t="s">
        <v>432</v>
      </c>
      <c r="AT761" s="217" t="s">
        <v>927</v>
      </c>
      <c r="AU761" s="217" t="s">
        <v>120</v>
      </c>
      <c r="AY761" s="18" t="s">
        <v>203</v>
      </c>
      <c r="BE761" s="218">
        <f>IF(N761="základní",J761,0)</f>
        <v>0</v>
      </c>
      <c r="BF761" s="218">
        <f>IF(N761="snížená",J761,0)</f>
        <v>0</v>
      </c>
      <c r="BG761" s="218">
        <f>IF(N761="zákl. přenesená",J761,0)</f>
        <v>0</v>
      </c>
      <c r="BH761" s="218">
        <f>IF(N761="sníž. přenesená",J761,0)</f>
        <v>0</v>
      </c>
      <c r="BI761" s="218">
        <f>IF(N761="nulová",J761,0)</f>
        <v>0</v>
      </c>
      <c r="BJ761" s="18" t="s">
        <v>120</v>
      </c>
      <c r="BK761" s="218">
        <f>ROUND(I761*H761,2)</f>
        <v>0</v>
      </c>
      <c r="BL761" s="18" t="s">
        <v>294</v>
      </c>
      <c r="BM761" s="217" t="s">
        <v>1891</v>
      </c>
    </row>
    <row r="762" s="13" customFormat="1">
      <c r="A762" s="13"/>
      <c r="B762" s="224"/>
      <c r="C762" s="225"/>
      <c r="D762" s="226" t="s">
        <v>222</v>
      </c>
      <c r="E762" s="227" t="s">
        <v>19</v>
      </c>
      <c r="F762" s="228" t="s">
        <v>1892</v>
      </c>
      <c r="G762" s="225"/>
      <c r="H762" s="229">
        <v>0.5</v>
      </c>
      <c r="I762" s="230"/>
      <c r="J762" s="225"/>
      <c r="K762" s="225"/>
      <c r="L762" s="231"/>
      <c r="M762" s="232"/>
      <c r="N762" s="233"/>
      <c r="O762" s="233"/>
      <c r="P762" s="233"/>
      <c r="Q762" s="233"/>
      <c r="R762" s="233"/>
      <c r="S762" s="233"/>
      <c r="T762" s="23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35" t="s">
        <v>222</v>
      </c>
      <c r="AU762" s="235" t="s">
        <v>120</v>
      </c>
      <c r="AV762" s="13" t="s">
        <v>120</v>
      </c>
      <c r="AW762" s="13" t="s">
        <v>37</v>
      </c>
      <c r="AX762" s="13" t="s">
        <v>84</v>
      </c>
      <c r="AY762" s="235" t="s">
        <v>203</v>
      </c>
    </row>
    <row r="763" s="13" customFormat="1">
      <c r="A763" s="13"/>
      <c r="B763" s="224"/>
      <c r="C763" s="225"/>
      <c r="D763" s="226" t="s">
        <v>222</v>
      </c>
      <c r="E763" s="225"/>
      <c r="F763" s="228" t="s">
        <v>1700</v>
      </c>
      <c r="G763" s="225"/>
      <c r="H763" s="229">
        <v>0.55000000000000004</v>
      </c>
      <c r="I763" s="230"/>
      <c r="J763" s="225"/>
      <c r="K763" s="225"/>
      <c r="L763" s="231"/>
      <c r="M763" s="232"/>
      <c r="N763" s="233"/>
      <c r="O763" s="233"/>
      <c r="P763" s="233"/>
      <c r="Q763" s="233"/>
      <c r="R763" s="233"/>
      <c r="S763" s="233"/>
      <c r="T763" s="234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35" t="s">
        <v>222</v>
      </c>
      <c r="AU763" s="235" t="s">
        <v>120</v>
      </c>
      <c r="AV763" s="13" t="s">
        <v>120</v>
      </c>
      <c r="AW763" s="13" t="s">
        <v>4</v>
      </c>
      <c r="AX763" s="13" t="s">
        <v>84</v>
      </c>
      <c r="AY763" s="235" t="s">
        <v>203</v>
      </c>
    </row>
    <row r="764" s="2" customFormat="1" ht="55.5" customHeight="1">
      <c r="A764" s="39"/>
      <c r="B764" s="40"/>
      <c r="C764" s="206" t="s">
        <v>1893</v>
      </c>
      <c r="D764" s="206" t="s">
        <v>205</v>
      </c>
      <c r="E764" s="207" t="s">
        <v>724</v>
      </c>
      <c r="F764" s="208" t="s">
        <v>725</v>
      </c>
      <c r="G764" s="209" t="s">
        <v>528</v>
      </c>
      <c r="H764" s="258"/>
      <c r="I764" s="211"/>
      <c r="J764" s="212">
        <f>ROUND(I764*H764,2)</f>
        <v>0</v>
      </c>
      <c r="K764" s="208" t="s">
        <v>208</v>
      </c>
      <c r="L764" s="45"/>
      <c r="M764" s="213" t="s">
        <v>19</v>
      </c>
      <c r="N764" s="214" t="s">
        <v>48</v>
      </c>
      <c r="O764" s="85"/>
      <c r="P764" s="215">
        <f>O764*H764</f>
        <v>0</v>
      </c>
      <c r="Q764" s="215">
        <v>0</v>
      </c>
      <c r="R764" s="215">
        <f>Q764*H764</f>
        <v>0</v>
      </c>
      <c r="S764" s="215">
        <v>0</v>
      </c>
      <c r="T764" s="216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17" t="s">
        <v>294</v>
      </c>
      <c r="AT764" s="217" t="s">
        <v>205</v>
      </c>
      <c r="AU764" s="217" t="s">
        <v>120</v>
      </c>
      <c r="AY764" s="18" t="s">
        <v>203</v>
      </c>
      <c r="BE764" s="218">
        <f>IF(N764="základní",J764,0)</f>
        <v>0</v>
      </c>
      <c r="BF764" s="218">
        <f>IF(N764="snížená",J764,0)</f>
        <v>0</v>
      </c>
      <c r="BG764" s="218">
        <f>IF(N764="zákl. přenesená",J764,0)</f>
        <v>0</v>
      </c>
      <c r="BH764" s="218">
        <f>IF(N764="sníž. přenesená",J764,0)</f>
        <v>0</v>
      </c>
      <c r="BI764" s="218">
        <f>IF(N764="nulová",J764,0)</f>
        <v>0</v>
      </c>
      <c r="BJ764" s="18" t="s">
        <v>120</v>
      </c>
      <c r="BK764" s="218">
        <f>ROUND(I764*H764,2)</f>
        <v>0</v>
      </c>
      <c r="BL764" s="18" t="s">
        <v>294</v>
      </c>
      <c r="BM764" s="217" t="s">
        <v>1894</v>
      </c>
    </row>
    <row r="765" s="2" customFormat="1">
      <c r="A765" s="39"/>
      <c r="B765" s="40"/>
      <c r="C765" s="41"/>
      <c r="D765" s="219" t="s">
        <v>211</v>
      </c>
      <c r="E765" s="41"/>
      <c r="F765" s="220" t="s">
        <v>727</v>
      </c>
      <c r="G765" s="41"/>
      <c r="H765" s="41"/>
      <c r="I765" s="221"/>
      <c r="J765" s="41"/>
      <c r="K765" s="41"/>
      <c r="L765" s="45"/>
      <c r="M765" s="222"/>
      <c r="N765" s="223"/>
      <c r="O765" s="85"/>
      <c r="P765" s="85"/>
      <c r="Q765" s="85"/>
      <c r="R765" s="85"/>
      <c r="S765" s="85"/>
      <c r="T765" s="86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T765" s="18" t="s">
        <v>211</v>
      </c>
      <c r="AU765" s="18" t="s">
        <v>120</v>
      </c>
    </row>
    <row r="766" s="12" customFormat="1" ht="22.8" customHeight="1">
      <c r="A766" s="12"/>
      <c r="B766" s="190"/>
      <c r="C766" s="191"/>
      <c r="D766" s="192" t="s">
        <v>75</v>
      </c>
      <c r="E766" s="204" t="s">
        <v>1895</v>
      </c>
      <c r="F766" s="204" t="s">
        <v>1896</v>
      </c>
      <c r="G766" s="191"/>
      <c r="H766" s="191"/>
      <c r="I766" s="194"/>
      <c r="J766" s="205">
        <f>BK766</f>
        <v>0</v>
      </c>
      <c r="K766" s="191"/>
      <c r="L766" s="196"/>
      <c r="M766" s="197"/>
      <c r="N766" s="198"/>
      <c r="O766" s="198"/>
      <c r="P766" s="199">
        <f>SUM(P767:P796)</f>
        <v>0</v>
      </c>
      <c r="Q766" s="198"/>
      <c r="R766" s="199">
        <f>SUM(R767:R796)</f>
        <v>1.9483628000000002</v>
      </c>
      <c r="S766" s="198"/>
      <c r="T766" s="200">
        <f>SUM(T767:T796)</f>
        <v>0</v>
      </c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R766" s="201" t="s">
        <v>120</v>
      </c>
      <c r="AT766" s="202" t="s">
        <v>75</v>
      </c>
      <c r="AU766" s="202" t="s">
        <v>84</v>
      </c>
      <c r="AY766" s="201" t="s">
        <v>203</v>
      </c>
      <c r="BK766" s="203">
        <f>SUM(BK767:BK796)</f>
        <v>0</v>
      </c>
    </row>
    <row r="767" s="2" customFormat="1" ht="24.15" customHeight="1">
      <c r="A767" s="39"/>
      <c r="B767" s="40"/>
      <c r="C767" s="206" t="s">
        <v>1897</v>
      </c>
      <c r="D767" s="206" t="s">
        <v>205</v>
      </c>
      <c r="E767" s="207" t="s">
        <v>1898</v>
      </c>
      <c r="F767" s="208" t="s">
        <v>1899</v>
      </c>
      <c r="G767" s="209" t="s">
        <v>118</v>
      </c>
      <c r="H767" s="210">
        <v>28.280000000000001</v>
      </c>
      <c r="I767" s="211"/>
      <c r="J767" s="212">
        <f>ROUND(I767*H767,2)</f>
        <v>0</v>
      </c>
      <c r="K767" s="208" t="s">
        <v>208</v>
      </c>
      <c r="L767" s="45"/>
      <c r="M767" s="213" t="s">
        <v>19</v>
      </c>
      <c r="N767" s="214" t="s">
        <v>48</v>
      </c>
      <c r="O767" s="85"/>
      <c r="P767" s="215">
        <f>O767*H767</f>
        <v>0</v>
      </c>
      <c r="Q767" s="215">
        <v>0.065820000000000004</v>
      </c>
      <c r="R767" s="215">
        <f>Q767*H767</f>
        <v>1.8613896000000001</v>
      </c>
      <c r="S767" s="215">
        <v>0</v>
      </c>
      <c r="T767" s="216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17" t="s">
        <v>294</v>
      </c>
      <c r="AT767" s="217" t="s">
        <v>205</v>
      </c>
      <c r="AU767" s="217" t="s">
        <v>120</v>
      </c>
      <c r="AY767" s="18" t="s">
        <v>203</v>
      </c>
      <c r="BE767" s="218">
        <f>IF(N767="základní",J767,0)</f>
        <v>0</v>
      </c>
      <c r="BF767" s="218">
        <f>IF(N767="snížená",J767,0)</f>
        <v>0</v>
      </c>
      <c r="BG767" s="218">
        <f>IF(N767="zákl. přenesená",J767,0)</f>
        <v>0</v>
      </c>
      <c r="BH767" s="218">
        <f>IF(N767="sníž. přenesená",J767,0)</f>
        <v>0</v>
      </c>
      <c r="BI767" s="218">
        <f>IF(N767="nulová",J767,0)</f>
        <v>0</v>
      </c>
      <c r="BJ767" s="18" t="s">
        <v>120</v>
      </c>
      <c r="BK767" s="218">
        <f>ROUND(I767*H767,2)</f>
        <v>0</v>
      </c>
      <c r="BL767" s="18" t="s">
        <v>294</v>
      </c>
      <c r="BM767" s="217" t="s">
        <v>1900</v>
      </c>
    </row>
    <row r="768" s="2" customFormat="1">
      <c r="A768" s="39"/>
      <c r="B768" s="40"/>
      <c r="C768" s="41"/>
      <c r="D768" s="219" t="s">
        <v>211</v>
      </c>
      <c r="E768" s="41"/>
      <c r="F768" s="220" t="s">
        <v>1901</v>
      </c>
      <c r="G768" s="41"/>
      <c r="H768" s="41"/>
      <c r="I768" s="221"/>
      <c r="J768" s="41"/>
      <c r="K768" s="41"/>
      <c r="L768" s="45"/>
      <c r="M768" s="222"/>
      <c r="N768" s="223"/>
      <c r="O768" s="85"/>
      <c r="P768" s="85"/>
      <c r="Q768" s="85"/>
      <c r="R768" s="85"/>
      <c r="S768" s="85"/>
      <c r="T768" s="86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T768" s="18" t="s">
        <v>211</v>
      </c>
      <c r="AU768" s="18" t="s">
        <v>120</v>
      </c>
    </row>
    <row r="769" s="13" customFormat="1">
      <c r="A769" s="13"/>
      <c r="B769" s="224"/>
      <c r="C769" s="225"/>
      <c r="D769" s="226" t="s">
        <v>222</v>
      </c>
      <c r="E769" s="227" t="s">
        <v>835</v>
      </c>
      <c r="F769" s="228" t="s">
        <v>1902</v>
      </c>
      <c r="G769" s="225"/>
      <c r="H769" s="229">
        <v>3.3199999999999998</v>
      </c>
      <c r="I769" s="230"/>
      <c r="J769" s="225"/>
      <c r="K769" s="225"/>
      <c r="L769" s="231"/>
      <c r="M769" s="232"/>
      <c r="N769" s="233"/>
      <c r="O769" s="233"/>
      <c r="P769" s="233"/>
      <c r="Q769" s="233"/>
      <c r="R769" s="233"/>
      <c r="S769" s="233"/>
      <c r="T769" s="234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5" t="s">
        <v>222</v>
      </c>
      <c r="AU769" s="235" t="s">
        <v>120</v>
      </c>
      <c r="AV769" s="13" t="s">
        <v>120</v>
      </c>
      <c r="AW769" s="13" t="s">
        <v>37</v>
      </c>
      <c r="AX769" s="13" t="s">
        <v>76</v>
      </c>
      <c r="AY769" s="235" t="s">
        <v>203</v>
      </c>
    </row>
    <row r="770" s="13" customFormat="1">
      <c r="A770" s="13"/>
      <c r="B770" s="224"/>
      <c r="C770" s="225"/>
      <c r="D770" s="226" t="s">
        <v>222</v>
      </c>
      <c r="E770" s="227" t="s">
        <v>845</v>
      </c>
      <c r="F770" s="228" t="s">
        <v>1903</v>
      </c>
      <c r="G770" s="225"/>
      <c r="H770" s="229">
        <v>2.8100000000000001</v>
      </c>
      <c r="I770" s="230"/>
      <c r="J770" s="225"/>
      <c r="K770" s="225"/>
      <c r="L770" s="231"/>
      <c r="M770" s="232"/>
      <c r="N770" s="233"/>
      <c r="O770" s="233"/>
      <c r="P770" s="233"/>
      <c r="Q770" s="233"/>
      <c r="R770" s="233"/>
      <c r="S770" s="233"/>
      <c r="T770" s="23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5" t="s">
        <v>222</v>
      </c>
      <c r="AU770" s="235" t="s">
        <v>120</v>
      </c>
      <c r="AV770" s="13" t="s">
        <v>120</v>
      </c>
      <c r="AW770" s="13" t="s">
        <v>37</v>
      </c>
      <c r="AX770" s="13" t="s">
        <v>76</v>
      </c>
      <c r="AY770" s="235" t="s">
        <v>203</v>
      </c>
    </row>
    <row r="771" s="13" customFormat="1">
      <c r="A771" s="13"/>
      <c r="B771" s="224"/>
      <c r="C771" s="225"/>
      <c r="D771" s="226" t="s">
        <v>222</v>
      </c>
      <c r="E771" s="227" t="s">
        <v>848</v>
      </c>
      <c r="F771" s="228" t="s">
        <v>1904</v>
      </c>
      <c r="G771" s="225"/>
      <c r="H771" s="229">
        <v>6.8899999999999997</v>
      </c>
      <c r="I771" s="230"/>
      <c r="J771" s="225"/>
      <c r="K771" s="225"/>
      <c r="L771" s="231"/>
      <c r="M771" s="232"/>
      <c r="N771" s="233"/>
      <c r="O771" s="233"/>
      <c r="P771" s="233"/>
      <c r="Q771" s="233"/>
      <c r="R771" s="233"/>
      <c r="S771" s="233"/>
      <c r="T771" s="234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35" t="s">
        <v>222</v>
      </c>
      <c r="AU771" s="235" t="s">
        <v>120</v>
      </c>
      <c r="AV771" s="13" t="s">
        <v>120</v>
      </c>
      <c r="AW771" s="13" t="s">
        <v>37</v>
      </c>
      <c r="AX771" s="13" t="s">
        <v>76</v>
      </c>
      <c r="AY771" s="235" t="s">
        <v>203</v>
      </c>
    </row>
    <row r="772" s="15" customFormat="1">
      <c r="A772" s="15"/>
      <c r="B772" s="247"/>
      <c r="C772" s="248"/>
      <c r="D772" s="226" t="s">
        <v>222</v>
      </c>
      <c r="E772" s="249" t="s">
        <v>19</v>
      </c>
      <c r="F772" s="250" t="s">
        <v>290</v>
      </c>
      <c r="G772" s="248"/>
      <c r="H772" s="251">
        <v>13.02</v>
      </c>
      <c r="I772" s="252"/>
      <c r="J772" s="248"/>
      <c r="K772" s="248"/>
      <c r="L772" s="253"/>
      <c r="M772" s="254"/>
      <c r="N772" s="255"/>
      <c r="O772" s="255"/>
      <c r="P772" s="255"/>
      <c r="Q772" s="255"/>
      <c r="R772" s="255"/>
      <c r="S772" s="255"/>
      <c r="T772" s="256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57" t="s">
        <v>222</v>
      </c>
      <c r="AU772" s="257" t="s">
        <v>120</v>
      </c>
      <c r="AV772" s="15" t="s">
        <v>160</v>
      </c>
      <c r="AW772" s="15" t="s">
        <v>37</v>
      </c>
      <c r="AX772" s="15" t="s">
        <v>76</v>
      </c>
      <c r="AY772" s="257" t="s">
        <v>203</v>
      </c>
    </row>
    <row r="773" s="13" customFormat="1">
      <c r="A773" s="13"/>
      <c r="B773" s="224"/>
      <c r="C773" s="225"/>
      <c r="D773" s="226" t="s">
        <v>222</v>
      </c>
      <c r="E773" s="227" t="s">
        <v>857</v>
      </c>
      <c r="F773" s="228" t="s">
        <v>1905</v>
      </c>
      <c r="G773" s="225"/>
      <c r="H773" s="229">
        <v>1.21</v>
      </c>
      <c r="I773" s="230"/>
      <c r="J773" s="225"/>
      <c r="K773" s="225"/>
      <c r="L773" s="231"/>
      <c r="M773" s="232"/>
      <c r="N773" s="233"/>
      <c r="O773" s="233"/>
      <c r="P773" s="233"/>
      <c r="Q773" s="233"/>
      <c r="R773" s="233"/>
      <c r="S773" s="233"/>
      <c r="T773" s="234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5" t="s">
        <v>222</v>
      </c>
      <c r="AU773" s="235" t="s">
        <v>120</v>
      </c>
      <c r="AV773" s="13" t="s">
        <v>120</v>
      </c>
      <c r="AW773" s="13" t="s">
        <v>37</v>
      </c>
      <c r="AX773" s="13" t="s">
        <v>76</v>
      </c>
      <c r="AY773" s="235" t="s">
        <v>203</v>
      </c>
    </row>
    <row r="774" s="13" customFormat="1">
      <c r="A774" s="13"/>
      <c r="B774" s="224"/>
      <c r="C774" s="225"/>
      <c r="D774" s="226" t="s">
        <v>222</v>
      </c>
      <c r="E774" s="227" t="s">
        <v>859</v>
      </c>
      <c r="F774" s="228" t="s">
        <v>1906</v>
      </c>
      <c r="G774" s="225"/>
      <c r="H774" s="229">
        <v>6.4699999999999998</v>
      </c>
      <c r="I774" s="230"/>
      <c r="J774" s="225"/>
      <c r="K774" s="225"/>
      <c r="L774" s="231"/>
      <c r="M774" s="232"/>
      <c r="N774" s="233"/>
      <c r="O774" s="233"/>
      <c r="P774" s="233"/>
      <c r="Q774" s="233"/>
      <c r="R774" s="233"/>
      <c r="S774" s="233"/>
      <c r="T774" s="234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5" t="s">
        <v>222</v>
      </c>
      <c r="AU774" s="235" t="s">
        <v>120</v>
      </c>
      <c r="AV774" s="13" t="s">
        <v>120</v>
      </c>
      <c r="AW774" s="13" t="s">
        <v>37</v>
      </c>
      <c r="AX774" s="13" t="s">
        <v>76</v>
      </c>
      <c r="AY774" s="235" t="s">
        <v>203</v>
      </c>
    </row>
    <row r="775" s="13" customFormat="1">
      <c r="A775" s="13"/>
      <c r="B775" s="224"/>
      <c r="C775" s="225"/>
      <c r="D775" s="226" t="s">
        <v>222</v>
      </c>
      <c r="E775" s="227" t="s">
        <v>19</v>
      </c>
      <c r="F775" s="228" t="s">
        <v>1907</v>
      </c>
      <c r="G775" s="225"/>
      <c r="H775" s="229">
        <v>2.2799999999999998</v>
      </c>
      <c r="I775" s="230"/>
      <c r="J775" s="225"/>
      <c r="K775" s="225"/>
      <c r="L775" s="231"/>
      <c r="M775" s="232"/>
      <c r="N775" s="233"/>
      <c r="O775" s="233"/>
      <c r="P775" s="233"/>
      <c r="Q775" s="233"/>
      <c r="R775" s="233"/>
      <c r="S775" s="233"/>
      <c r="T775" s="234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5" t="s">
        <v>222</v>
      </c>
      <c r="AU775" s="235" t="s">
        <v>120</v>
      </c>
      <c r="AV775" s="13" t="s">
        <v>120</v>
      </c>
      <c r="AW775" s="13" t="s">
        <v>37</v>
      </c>
      <c r="AX775" s="13" t="s">
        <v>76</v>
      </c>
      <c r="AY775" s="235" t="s">
        <v>203</v>
      </c>
    </row>
    <row r="776" s="15" customFormat="1">
      <c r="A776" s="15"/>
      <c r="B776" s="247"/>
      <c r="C776" s="248"/>
      <c r="D776" s="226" t="s">
        <v>222</v>
      </c>
      <c r="E776" s="249" t="s">
        <v>19</v>
      </c>
      <c r="F776" s="250" t="s">
        <v>290</v>
      </c>
      <c r="G776" s="248"/>
      <c r="H776" s="251">
        <v>9.9600000000000009</v>
      </c>
      <c r="I776" s="252"/>
      <c r="J776" s="248"/>
      <c r="K776" s="248"/>
      <c r="L776" s="253"/>
      <c r="M776" s="254"/>
      <c r="N776" s="255"/>
      <c r="O776" s="255"/>
      <c r="P776" s="255"/>
      <c r="Q776" s="255"/>
      <c r="R776" s="255"/>
      <c r="S776" s="255"/>
      <c r="T776" s="256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57" t="s">
        <v>222</v>
      </c>
      <c r="AU776" s="257" t="s">
        <v>120</v>
      </c>
      <c r="AV776" s="15" t="s">
        <v>160</v>
      </c>
      <c r="AW776" s="15" t="s">
        <v>37</v>
      </c>
      <c r="AX776" s="15" t="s">
        <v>76</v>
      </c>
      <c r="AY776" s="257" t="s">
        <v>203</v>
      </c>
    </row>
    <row r="777" s="13" customFormat="1">
      <c r="A777" s="13"/>
      <c r="B777" s="224"/>
      <c r="C777" s="225"/>
      <c r="D777" s="226" t="s">
        <v>222</v>
      </c>
      <c r="E777" s="227" t="s">
        <v>838</v>
      </c>
      <c r="F777" s="228" t="s">
        <v>1908</v>
      </c>
      <c r="G777" s="225"/>
      <c r="H777" s="229">
        <v>2.1000000000000001</v>
      </c>
      <c r="I777" s="230"/>
      <c r="J777" s="225"/>
      <c r="K777" s="225"/>
      <c r="L777" s="231"/>
      <c r="M777" s="232"/>
      <c r="N777" s="233"/>
      <c r="O777" s="233"/>
      <c r="P777" s="233"/>
      <c r="Q777" s="233"/>
      <c r="R777" s="233"/>
      <c r="S777" s="233"/>
      <c r="T777" s="234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35" t="s">
        <v>222</v>
      </c>
      <c r="AU777" s="235" t="s">
        <v>120</v>
      </c>
      <c r="AV777" s="13" t="s">
        <v>120</v>
      </c>
      <c r="AW777" s="13" t="s">
        <v>37</v>
      </c>
      <c r="AX777" s="13" t="s">
        <v>76</v>
      </c>
      <c r="AY777" s="235" t="s">
        <v>203</v>
      </c>
    </row>
    <row r="778" s="13" customFormat="1">
      <c r="A778" s="13"/>
      <c r="B778" s="224"/>
      <c r="C778" s="225"/>
      <c r="D778" s="226" t="s">
        <v>222</v>
      </c>
      <c r="E778" s="227" t="s">
        <v>842</v>
      </c>
      <c r="F778" s="228" t="s">
        <v>1909</v>
      </c>
      <c r="G778" s="225"/>
      <c r="H778" s="229">
        <v>3.2000000000000002</v>
      </c>
      <c r="I778" s="230"/>
      <c r="J778" s="225"/>
      <c r="K778" s="225"/>
      <c r="L778" s="231"/>
      <c r="M778" s="232"/>
      <c r="N778" s="233"/>
      <c r="O778" s="233"/>
      <c r="P778" s="233"/>
      <c r="Q778" s="233"/>
      <c r="R778" s="233"/>
      <c r="S778" s="233"/>
      <c r="T778" s="23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5" t="s">
        <v>222</v>
      </c>
      <c r="AU778" s="235" t="s">
        <v>120</v>
      </c>
      <c r="AV778" s="13" t="s">
        <v>120</v>
      </c>
      <c r="AW778" s="13" t="s">
        <v>37</v>
      </c>
      <c r="AX778" s="13" t="s">
        <v>76</v>
      </c>
      <c r="AY778" s="235" t="s">
        <v>203</v>
      </c>
    </row>
    <row r="779" s="14" customFormat="1">
      <c r="A779" s="14"/>
      <c r="B779" s="236"/>
      <c r="C779" s="237"/>
      <c r="D779" s="226" t="s">
        <v>222</v>
      </c>
      <c r="E779" s="238" t="s">
        <v>19</v>
      </c>
      <c r="F779" s="239" t="s">
        <v>225</v>
      </c>
      <c r="G779" s="237"/>
      <c r="H779" s="240">
        <v>28.280000000000001</v>
      </c>
      <c r="I779" s="241"/>
      <c r="J779" s="237"/>
      <c r="K779" s="237"/>
      <c r="L779" s="242"/>
      <c r="M779" s="243"/>
      <c r="N779" s="244"/>
      <c r="O779" s="244"/>
      <c r="P779" s="244"/>
      <c r="Q779" s="244"/>
      <c r="R779" s="244"/>
      <c r="S779" s="244"/>
      <c r="T779" s="245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46" t="s">
        <v>222</v>
      </c>
      <c r="AU779" s="246" t="s">
        <v>120</v>
      </c>
      <c r="AV779" s="14" t="s">
        <v>209</v>
      </c>
      <c r="AW779" s="14" t="s">
        <v>37</v>
      </c>
      <c r="AX779" s="14" t="s">
        <v>84</v>
      </c>
      <c r="AY779" s="246" t="s">
        <v>203</v>
      </c>
    </row>
    <row r="780" s="2" customFormat="1" ht="24.15" customHeight="1">
      <c r="A780" s="39"/>
      <c r="B780" s="40"/>
      <c r="C780" s="206" t="s">
        <v>1910</v>
      </c>
      <c r="D780" s="206" t="s">
        <v>205</v>
      </c>
      <c r="E780" s="207" t="s">
        <v>1911</v>
      </c>
      <c r="F780" s="208" t="s">
        <v>1912</v>
      </c>
      <c r="G780" s="209" t="s">
        <v>118</v>
      </c>
      <c r="H780" s="210">
        <v>14.92</v>
      </c>
      <c r="I780" s="211"/>
      <c r="J780" s="212">
        <f>ROUND(I780*H780,2)</f>
        <v>0</v>
      </c>
      <c r="K780" s="208" t="s">
        <v>208</v>
      </c>
      <c r="L780" s="45"/>
      <c r="M780" s="213" t="s">
        <v>19</v>
      </c>
      <c r="N780" s="214" t="s">
        <v>48</v>
      </c>
      <c r="O780" s="85"/>
      <c r="P780" s="215">
        <f>O780*H780</f>
        <v>0</v>
      </c>
      <c r="Q780" s="215">
        <v>0</v>
      </c>
      <c r="R780" s="215">
        <f>Q780*H780</f>
        <v>0</v>
      </c>
      <c r="S780" s="215">
        <v>0</v>
      </c>
      <c r="T780" s="216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17" t="s">
        <v>294</v>
      </c>
      <c r="AT780" s="217" t="s">
        <v>205</v>
      </c>
      <c r="AU780" s="217" t="s">
        <v>120</v>
      </c>
      <c r="AY780" s="18" t="s">
        <v>203</v>
      </c>
      <c r="BE780" s="218">
        <f>IF(N780="základní",J780,0)</f>
        <v>0</v>
      </c>
      <c r="BF780" s="218">
        <f>IF(N780="snížená",J780,0)</f>
        <v>0</v>
      </c>
      <c r="BG780" s="218">
        <f>IF(N780="zákl. přenesená",J780,0)</f>
        <v>0</v>
      </c>
      <c r="BH780" s="218">
        <f>IF(N780="sníž. přenesená",J780,0)</f>
        <v>0</v>
      </c>
      <c r="BI780" s="218">
        <f>IF(N780="nulová",J780,0)</f>
        <v>0</v>
      </c>
      <c r="BJ780" s="18" t="s">
        <v>120</v>
      </c>
      <c r="BK780" s="218">
        <f>ROUND(I780*H780,2)</f>
        <v>0</v>
      </c>
      <c r="BL780" s="18" t="s">
        <v>294</v>
      </c>
      <c r="BM780" s="217" t="s">
        <v>1913</v>
      </c>
    </row>
    <row r="781" s="2" customFormat="1">
      <c r="A781" s="39"/>
      <c r="B781" s="40"/>
      <c r="C781" s="41"/>
      <c r="D781" s="219" t="s">
        <v>211</v>
      </c>
      <c r="E781" s="41"/>
      <c r="F781" s="220" t="s">
        <v>1914</v>
      </c>
      <c r="G781" s="41"/>
      <c r="H781" s="41"/>
      <c r="I781" s="221"/>
      <c r="J781" s="41"/>
      <c r="K781" s="41"/>
      <c r="L781" s="45"/>
      <c r="M781" s="222"/>
      <c r="N781" s="223"/>
      <c r="O781" s="85"/>
      <c r="P781" s="85"/>
      <c r="Q781" s="85"/>
      <c r="R781" s="85"/>
      <c r="S781" s="85"/>
      <c r="T781" s="86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T781" s="18" t="s">
        <v>211</v>
      </c>
      <c r="AU781" s="18" t="s">
        <v>120</v>
      </c>
    </row>
    <row r="782" s="13" customFormat="1">
      <c r="A782" s="13"/>
      <c r="B782" s="224"/>
      <c r="C782" s="225"/>
      <c r="D782" s="226" t="s">
        <v>222</v>
      </c>
      <c r="E782" s="227" t="s">
        <v>19</v>
      </c>
      <c r="F782" s="228" t="s">
        <v>1915</v>
      </c>
      <c r="G782" s="225"/>
      <c r="H782" s="229">
        <v>14.92</v>
      </c>
      <c r="I782" s="230"/>
      <c r="J782" s="225"/>
      <c r="K782" s="225"/>
      <c r="L782" s="231"/>
      <c r="M782" s="232"/>
      <c r="N782" s="233"/>
      <c r="O782" s="233"/>
      <c r="P782" s="233"/>
      <c r="Q782" s="233"/>
      <c r="R782" s="233"/>
      <c r="S782" s="233"/>
      <c r="T782" s="23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5" t="s">
        <v>222</v>
      </c>
      <c r="AU782" s="235" t="s">
        <v>120</v>
      </c>
      <c r="AV782" s="13" t="s">
        <v>120</v>
      </c>
      <c r="AW782" s="13" t="s">
        <v>37</v>
      </c>
      <c r="AX782" s="13" t="s">
        <v>84</v>
      </c>
      <c r="AY782" s="235" t="s">
        <v>203</v>
      </c>
    </row>
    <row r="783" s="2" customFormat="1" ht="24.15" customHeight="1">
      <c r="A783" s="39"/>
      <c r="B783" s="40"/>
      <c r="C783" s="206" t="s">
        <v>1916</v>
      </c>
      <c r="D783" s="206" t="s">
        <v>205</v>
      </c>
      <c r="E783" s="207" t="s">
        <v>1917</v>
      </c>
      <c r="F783" s="208" t="s">
        <v>1918</v>
      </c>
      <c r="G783" s="209" t="s">
        <v>118</v>
      </c>
      <c r="H783" s="210">
        <v>28.280000000000001</v>
      </c>
      <c r="I783" s="211"/>
      <c r="J783" s="212">
        <f>ROUND(I783*H783,2)</f>
        <v>0</v>
      </c>
      <c r="K783" s="208" t="s">
        <v>208</v>
      </c>
      <c r="L783" s="45"/>
      <c r="M783" s="213" t="s">
        <v>19</v>
      </c>
      <c r="N783" s="214" t="s">
        <v>48</v>
      </c>
      <c r="O783" s="85"/>
      <c r="P783" s="215">
        <f>O783*H783</f>
        <v>0</v>
      </c>
      <c r="Q783" s="215">
        <v>0</v>
      </c>
      <c r="R783" s="215">
        <f>Q783*H783</f>
        <v>0</v>
      </c>
      <c r="S783" s="215">
        <v>0</v>
      </c>
      <c r="T783" s="216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17" t="s">
        <v>294</v>
      </c>
      <c r="AT783" s="217" t="s">
        <v>205</v>
      </c>
      <c r="AU783" s="217" t="s">
        <v>120</v>
      </c>
      <c r="AY783" s="18" t="s">
        <v>203</v>
      </c>
      <c r="BE783" s="218">
        <f>IF(N783="základní",J783,0)</f>
        <v>0</v>
      </c>
      <c r="BF783" s="218">
        <f>IF(N783="snížená",J783,0)</f>
        <v>0</v>
      </c>
      <c r="BG783" s="218">
        <f>IF(N783="zákl. přenesená",J783,0)</f>
        <v>0</v>
      </c>
      <c r="BH783" s="218">
        <f>IF(N783="sníž. přenesená",J783,0)</f>
        <v>0</v>
      </c>
      <c r="BI783" s="218">
        <f>IF(N783="nulová",J783,0)</f>
        <v>0</v>
      </c>
      <c r="BJ783" s="18" t="s">
        <v>120</v>
      </c>
      <c r="BK783" s="218">
        <f>ROUND(I783*H783,2)</f>
        <v>0</v>
      </c>
      <c r="BL783" s="18" t="s">
        <v>294</v>
      </c>
      <c r="BM783" s="217" t="s">
        <v>1919</v>
      </c>
    </row>
    <row r="784" s="2" customFormat="1">
      <c r="A784" s="39"/>
      <c r="B784" s="40"/>
      <c r="C784" s="41"/>
      <c r="D784" s="219" t="s">
        <v>211</v>
      </c>
      <c r="E784" s="41"/>
      <c r="F784" s="220" t="s">
        <v>1920</v>
      </c>
      <c r="G784" s="41"/>
      <c r="H784" s="41"/>
      <c r="I784" s="221"/>
      <c r="J784" s="41"/>
      <c r="K784" s="41"/>
      <c r="L784" s="45"/>
      <c r="M784" s="222"/>
      <c r="N784" s="223"/>
      <c r="O784" s="85"/>
      <c r="P784" s="85"/>
      <c r="Q784" s="85"/>
      <c r="R784" s="85"/>
      <c r="S784" s="85"/>
      <c r="T784" s="86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T784" s="18" t="s">
        <v>211</v>
      </c>
      <c r="AU784" s="18" t="s">
        <v>120</v>
      </c>
    </row>
    <row r="785" s="13" customFormat="1">
      <c r="A785" s="13"/>
      <c r="B785" s="224"/>
      <c r="C785" s="225"/>
      <c r="D785" s="226" t="s">
        <v>222</v>
      </c>
      <c r="E785" s="227" t="s">
        <v>19</v>
      </c>
      <c r="F785" s="228" t="s">
        <v>1921</v>
      </c>
      <c r="G785" s="225"/>
      <c r="H785" s="229">
        <v>28.280000000000001</v>
      </c>
      <c r="I785" s="230"/>
      <c r="J785" s="225"/>
      <c r="K785" s="225"/>
      <c r="L785" s="231"/>
      <c r="M785" s="232"/>
      <c r="N785" s="233"/>
      <c r="O785" s="233"/>
      <c r="P785" s="233"/>
      <c r="Q785" s="233"/>
      <c r="R785" s="233"/>
      <c r="S785" s="233"/>
      <c r="T785" s="234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5" t="s">
        <v>222</v>
      </c>
      <c r="AU785" s="235" t="s">
        <v>120</v>
      </c>
      <c r="AV785" s="13" t="s">
        <v>120</v>
      </c>
      <c r="AW785" s="13" t="s">
        <v>37</v>
      </c>
      <c r="AX785" s="13" t="s">
        <v>84</v>
      </c>
      <c r="AY785" s="235" t="s">
        <v>203</v>
      </c>
    </row>
    <row r="786" s="2" customFormat="1" ht="24.15" customHeight="1">
      <c r="A786" s="39"/>
      <c r="B786" s="40"/>
      <c r="C786" s="206" t="s">
        <v>1922</v>
      </c>
      <c r="D786" s="206" t="s">
        <v>205</v>
      </c>
      <c r="E786" s="207" t="s">
        <v>1923</v>
      </c>
      <c r="F786" s="208" t="s">
        <v>1924</v>
      </c>
      <c r="G786" s="209" t="s">
        <v>118</v>
      </c>
      <c r="H786" s="210">
        <v>28.280000000000001</v>
      </c>
      <c r="I786" s="211"/>
      <c r="J786" s="212">
        <f>ROUND(I786*H786,2)</f>
        <v>0</v>
      </c>
      <c r="K786" s="208" t="s">
        <v>208</v>
      </c>
      <c r="L786" s="45"/>
      <c r="M786" s="213" t="s">
        <v>19</v>
      </c>
      <c r="N786" s="214" t="s">
        <v>48</v>
      </c>
      <c r="O786" s="85"/>
      <c r="P786" s="215">
        <f>O786*H786</f>
        <v>0</v>
      </c>
      <c r="Q786" s="215">
        <v>0.00019000000000000001</v>
      </c>
      <c r="R786" s="215">
        <f>Q786*H786</f>
        <v>0.0053732000000000007</v>
      </c>
      <c r="S786" s="215">
        <v>0</v>
      </c>
      <c r="T786" s="216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17" t="s">
        <v>294</v>
      </c>
      <c r="AT786" s="217" t="s">
        <v>205</v>
      </c>
      <c r="AU786" s="217" t="s">
        <v>120</v>
      </c>
      <c r="AY786" s="18" t="s">
        <v>203</v>
      </c>
      <c r="BE786" s="218">
        <f>IF(N786="základní",J786,0)</f>
        <v>0</v>
      </c>
      <c r="BF786" s="218">
        <f>IF(N786="snížená",J786,0)</f>
        <v>0</v>
      </c>
      <c r="BG786" s="218">
        <f>IF(N786="zákl. přenesená",J786,0)</f>
        <v>0</v>
      </c>
      <c r="BH786" s="218">
        <f>IF(N786="sníž. přenesená",J786,0)</f>
        <v>0</v>
      </c>
      <c r="BI786" s="218">
        <f>IF(N786="nulová",J786,0)</f>
        <v>0</v>
      </c>
      <c r="BJ786" s="18" t="s">
        <v>120</v>
      </c>
      <c r="BK786" s="218">
        <f>ROUND(I786*H786,2)</f>
        <v>0</v>
      </c>
      <c r="BL786" s="18" t="s">
        <v>294</v>
      </c>
      <c r="BM786" s="217" t="s">
        <v>1925</v>
      </c>
    </row>
    <row r="787" s="2" customFormat="1">
      <c r="A787" s="39"/>
      <c r="B787" s="40"/>
      <c r="C787" s="41"/>
      <c r="D787" s="219" t="s">
        <v>211</v>
      </c>
      <c r="E787" s="41"/>
      <c r="F787" s="220" t="s">
        <v>1926</v>
      </c>
      <c r="G787" s="41"/>
      <c r="H787" s="41"/>
      <c r="I787" s="221"/>
      <c r="J787" s="41"/>
      <c r="K787" s="41"/>
      <c r="L787" s="45"/>
      <c r="M787" s="222"/>
      <c r="N787" s="223"/>
      <c r="O787" s="85"/>
      <c r="P787" s="85"/>
      <c r="Q787" s="85"/>
      <c r="R787" s="85"/>
      <c r="S787" s="85"/>
      <c r="T787" s="86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T787" s="18" t="s">
        <v>211</v>
      </c>
      <c r="AU787" s="18" t="s">
        <v>120</v>
      </c>
    </row>
    <row r="788" s="13" customFormat="1">
      <c r="A788" s="13"/>
      <c r="B788" s="224"/>
      <c r="C788" s="225"/>
      <c r="D788" s="226" t="s">
        <v>222</v>
      </c>
      <c r="E788" s="227" t="s">
        <v>19</v>
      </c>
      <c r="F788" s="228" t="s">
        <v>1921</v>
      </c>
      <c r="G788" s="225"/>
      <c r="H788" s="229">
        <v>28.280000000000001</v>
      </c>
      <c r="I788" s="230"/>
      <c r="J788" s="225"/>
      <c r="K788" s="225"/>
      <c r="L788" s="231"/>
      <c r="M788" s="232"/>
      <c r="N788" s="233"/>
      <c r="O788" s="233"/>
      <c r="P788" s="233"/>
      <c r="Q788" s="233"/>
      <c r="R788" s="233"/>
      <c r="S788" s="233"/>
      <c r="T788" s="23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5" t="s">
        <v>222</v>
      </c>
      <c r="AU788" s="235" t="s">
        <v>120</v>
      </c>
      <c r="AV788" s="13" t="s">
        <v>120</v>
      </c>
      <c r="AW788" s="13" t="s">
        <v>37</v>
      </c>
      <c r="AX788" s="13" t="s">
        <v>84</v>
      </c>
      <c r="AY788" s="235" t="s">
        <v>203</v>
      </c>
    </row>
    <row r="789" s="2" customFormat="1" ht="16.5" customHeight="1">
      <c r="A789" s="39"/>
      <c r="B789" s="40"/>
      <c r="C789" s="206" t="s">
        <v>1927</v>
      </c>
      <c r="D789" s="206" t="s">
        <v>205</v>
      </c>
      <c r="E789" s="207" t="s">
        <v>1928</v>
      </c>
      <c r="F789" s="208" t="s">
        <v>1929</v>
      </c>
      <c r="G789" s="209" t="s">
        <v>118</v>
      </c>
      <c r="H789" s="210">
        <v>16</v>
      </c>
      <c r="I789" s="211"/>
      <c r="J789" s="212">
        <f>ROUND(I789*H789,2)</f>
        <v>0</v>
      </c>
      <c r="K789" s="208" t="s">
        <v>208</v>
      </c>
      <c r="L789" s="45"/>
      <c r="M789" s="213" t="s">
        <v>19</v>
      </c>
      <c r="N789" s="214" t="s">
        <v>48</v>
      </c>
      <c r="O789" s="85"/>
      <c r="P789" s="215">
        <f>O789*H789</f>
        <v>0</v>
      </c>
      <c r="Q789" s="215">
        <v>0.0051000000000000004</v>
      </c>
      <c r="R789" s="215">
        <f>Q789*H789</f>
        <v>0.081600000000000006</v>
      </c>
      <c r="S789" s="215">
        <v>0</v>
      </c>
      <c r="T789" s="216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17" t="s">
        <v>294</v>
      </c>
      <c r="AT789" s="217" t="s">
        <v>205</v>
      </c>
      <c r="AU789" s="217" t="s">
        <v>120</v>
      </c>
      <c r="AY789" s="18" t="s">
        <v>203</v>
      </c>
      <c r="BE789" s="218">
        <f>IF(N789="základní",J789,0)</f>
        <v>0</v>
      </c>
      <c r="BF789" s="218">
        <f>IF(N789="snížená",J789,0)</f>
        <v>0</v>
      </c>
      <c r="BG789" s="218">
        <f>IF(N789="zákl. přenesená",J789,0)</f>
        <v>0</v>
      </c>
      <c r="BH789" s="218">
        <f>IF(N789="sníž. přenesená",J789,0)</f>
        <v>0</v>
      </c>
      <c r="BI789" s="218">
        <f>IF(N789="nulová",J789,0)</f>
        <v>0</v>
      </c>
      <c r="BJ789" s="18" t="s">
        <v>120</v>
      </c>
      <c r="BK789" s="218">
        <f>ROUND(I789*H789,2)</f>
        <v>0</v>
      </c>
      <c r="BL789" s="18" t="s">
        <v>294</v>
      </c>
      <c r="BM789" s="217" t="s">
        <v>1930</v>
      </c>
    </row>
    <row r="790" s="2" customFormat="1">
      <c r="A790" s="39"/>
      <c r="B790" s="40"/>
      <c r="C790" s="41"/>
      <c r="D790" s="219" t="s">
        <v>211</v>
      </c>
      <c r="E790" s="41"/>
      <c r="F790" s="220" t="s">
        <v>1931</v>
      </c>
      <c r="G790" s="41"/>
      <c r="H790" s="41"/>
      <c r="I790" s="221"/>
      <c r="J790" s="41"/>
      <c r="K790" s="41"/>
      <c r="L790" s="45"/>
      <c r="M790" s="222"/>
      <c r="N790" s="223"/>
      <c r="O790" s="85"/>
      <c r="P790" s="85"/>
      <c r="Q790" s="85"/>
      <c r="R790" s="85"/>
      <c r="S790" s="85"/>
      <c r="T790" s="86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T790" s="18" t="s">
        <v>211</v>
      </c>
      <c r="AU790" s="18" t="s">
        <v>120</v>
      </c>
    </row>
    <row r="791" s="13" customFormat="1">
      <c r="A791" s="13"/>
      <c r="B791" s="224"/>
      <c r="C791" s="225"/>
      <c r="D791" s="226" t="s">
        <v>222</v>
      </c>
      <c r="E791" s="227" t="s">
        <v>19</v>
      </c>
      <c r="F791" s="228" t="s">
        <v>1932</v>
      </c>
      <c r="G791" s="225"/>
      <c r="H791" s="229">
        <v>4</v>
      </c>
      <c r="I791" s="230"/>
      <c r="J791" s="225"/>
      <c r="K791" s="225"/>
      <c r="L791" s="231"/>
      <c r="M791" s="232"/>
      <c r="N791" s="233"/>
      <c r="O791" s="233"/>
      <c r="P791" s="233"/>
      <c r="Q791" s="233"/>
      <c r="R791" s="233"/>
      <c r="S791" s="233"/>
      <c r="T791" s="234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5" t="s">
        <v>222</v>
      </c>
      <c r="AU791" s="235" t="s">
        <v>120</v>
      </c>
      <c r="AV791" s="13" t="s">
        <v>120</v>
      </c>
      <c r="AW791" s="13" t="s">
        <v>37</v>
      </c>
      <c r="AX791" s="13" t="s">
        <v>76</v>
      </c>
      <c r="AY791" s="235" t="s">
        <v>203</v>
      </c>
    </row>
    <row r="792" s="13" customFormat="1">
      <c r="A792" s="13"/>
      <c r="B792" s="224"/>
      <c r="C792" s="225"/>
      <c r="D792" s="226" t="s">
        <v>222</v>
      </c>
      <c r="E792" s="227" t="s">
        <v>19</v>
      </c>
      <c r="F792" s="228" t="s">
        <v>1933</v>
      </c>
      <c r="G792" s="225"/>
      <c r="H792" s="229">
        <v>7</v>
      </c>
      <c r="I792" s="230"/>
      <c r="J792" s="225"/>
      <c r="K792" s="225"/>
      <c r="L792" s="231"/>
      <c r="M792" s="232"/>
      <c r="N792" s="233"/>
      <c r="O792" s="233"/>
      <c r="P792" s="233"/>
      <c r="Q792" s="233"/>
      <c r="R792" s="233"/>
      <c r="S792" s="233"/>
      <c r="T792" s="234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5" t="s">
        <v>222</v>
      </c>
      <c r="AU792" s="235" t="s">
        <v>120</v>
      </c>
      <c r="AV792" s="13" t="s">
        <v>120</v>
      </c>
      <c r="AW792" s="13" t="s">
        <v>37</v>
      </c>
      <c r="AX792" s="13" t="s">
        <v>76</v>
      </c>
      <c r="AY792" s="235" t="s">
        <v>203</v>
      </c>
    </row>
    <row r="793" s="13" customFormat="1">
      <c r="A793" s="13"/>
      <c r="B793" s="224"/>
      <c r="C793" s="225"/>
      <c r="D793" s="226" t="s">
        <v>222</v>
      </c>
      <c r="E793" s="227" t="s">
        <v>19</v>
      </c>
      <c r="F793" s="228" t="s">
        <v>1934</v>
      </c>
      <c r="G793" s="225"/>
      <c r="H793" s="229">
        <v>5</v>
      </c>
      <c r="I793" s="230"/>
      <c r="J793" s="225"/>
      <c r="K793" s="225"/>
      <c r="L793" s="231"/>
      <c r="M793" s="232"/>
      <c r="N793" s="233"/>
      <c r="O793" s="233"/>
      <c r="P793" s="233"/>
      <c r="Q793" s="233"/>
      <c r="R793" s="233"/>
      <c r="S793" s="233"/>
      <c r="T793" s="234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35" t="s">
        <v>222</v>
      </c>
      <c r="AU793" s="235" t="s">
        <v>120</v>
      </c>
      <c r="AV793" s="13" t="s">
        <v>120</v>
      </c>
      <c r="AW793" s="13" t="s">
        <v>37</v>
      </c>
      <c r="AX793" s="13" t="s">
        <v>76</v>
      </c>
      <c r="AY793" s="235" t="s">
        <v>203</v>
      </c>
    </row>
    <row r="794" s="14" customFormat="1">
      <c r="A794" s="14"/>
      <c r="B794" s="236"/>
      <c r="C794" s="237"/>
      <c r="D794" s="226" t="s">
        <v>222</v>
      </c>
      <c r="E794" s="238" t="s">
        <v>19</v>
      </c>
      <c r="F794" s="239" t="s">
        <v>225</v>
      </c>
      <c r="G794" s="237"/>
      <c r="H794" s="240">
        <v>16</v>
      </c>
      <c r="I794" s="241"/>
      <c r="J794" s="237"/>
      <c r="K794" s="237"/>
      <c r="L794" s="242"/>
      <c r="M794" s="243"/>
      <c r="N794" s="244"/>
      <c r="O794" s="244"/>
      <c r="P794" s="244"/>
      <c r="Q794" s="244"/>
      <c r="R794" s="244"/>
      <c r="S794" s="244"/>
      <c r="T794" s="245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46" t="s">
        <v>222</v>
      </c>
      <c r="AU794" s="246" t="s">
        <v>120</v>
      </c>
      <c r="AV794" s="14" t="s">
        <v>209</v>
      </c>
      <c r="AW794" s="14" t="s">
        <v>37</v>
      </c>
      <c r="AX794" s="14" t="s">
        <v>84</v>
      </c>
      <c r="AY794" s="246" t="s">
        <v>203</v>
      </c>
    </row>
    <row r="795" s="2" customFormat="1" ht="55.5" customHeight="1">
      <c r="A795" s="39"/>
      <c r="B795" s="40"/>
      <c r="C795" s="206" t="s">
        <v>1935</v>
      </c>
      <c r="D795" s="206" t="s">
        <v>205</v>
      </c>
      <c r="E795" s="207" t="s">
        <v>1936</v>
      </c>
      <c r="F795" s="208" t="s">
        <v>1937</v>
      </c>
      <c r="G795" s="209" t="s">
        <v>528</v>
      </c>
      <c r="H795" s="258"/>
      <c r="I795" s="211"/>
      <c r="J795" s="212">
        <f>ROUND(I795*H795,2)</f>
        <v>0</v>
      </c>
      <c r="K795" s="208" t="s">
        <v>208</v>
      </c>
      <c r="L795" s="45"/>
      <c r="M795" s="213" t="s">
        <v>19</v>
      </c>
      <c r="N795" s="214" t="s">
        <v>48</v>
      </c>
      <c r="O795" s="85"/>
      <c r="P795" s="215">
        <f>O795*H795</f>
        <v>0</v>
      </c>
      <c r="Q795" s="215">
        <v>0</v>
      </c>
      <c r="R795" s="215">
        <f>Q795*H795</f>
        <v>0</v>
      </c>
      <c r="S795" s="215">
        <v>0</v>
      </c>
      <c r="T795" s="216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17" t="s">
        <v>294</v>
      </c>
      <c r="AT795" s="217" t="s">
        <v>205</v>
      </c>
      <c r="AU795" s="217" t="s">
        <v>120</v>
      </c>
      <c r="AY795" s="18" t="s">
        <v>203</v>
      </c>
      <c r="BE795" s="218">
        <f>IF(N795="základní",J795,0)</f>
        <v>0</v>
      </c>
      <c r="BF795" s="218">
        <f>IF(N795="snížená",J795,0)</f>
        <v>0</v>
      </c>
      <c r="BG795" s="218">
        <f>IF(N795="zákl. přenesená",J795,0)</f>
        <v>0</v>
      </c>
      <c r="BH795" s="218">
        <f>IF(N795="sníž. přenesená",J795,0)</f>
        <v>0</v>
      </c>
      <c r="BI795" s="218">
        <f>IF(N795="nulová",J795,0)</f>
        <v>0</v>
      </c>
      <c r="BJ795" s="18" t="s">
        <v>120</v>
      </c>
      <c r="BK795" s="218">
        <f>ROUND(I795*H795,2)</f>
        <v>0</v>
      </c>
      <c r="BL795" s="18" t="s">
        <v>294</v>
      </c>
      <c r="BM795" s="217" t="s">
        <v>1938</v>
      </c>
    </row>
    <row r="796" s="2" customFormat="1">
      <c r="A796" s="39"/>
      <c r="B796" s="40"/>
      <c r="C796" s="41"/>
      <c r="D796" s="219" t="s">
        <v>211</v>
      </c>
      <c r="E796" s="41"/>
      <c r="F796" s="220" t="s">
        <v>1939</v>
      </c>
      <c r="G796" s="41"/>
      <c r="H796" s="41"/>
      <c r="I796" s="221"/>
      <c r="J796" s="41"/>
      <c r="K796" s="41"/>
      <c r="L796" s="45"/>
      <c r="M796" s="222"/>
      <c r="N796" s="223"/>
      <c r="O796" s="85"/>
      <c r="P796" s="85"/>
      <c r="Q796" s="85"/>
      <c r="R796" s="85"/>
      <c r="S796" s="85"/>
      <c r="T796" s="86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T796" s="18" t="s">
        <v>211</v>
      </c>
      <c r="AU796" s="18" t="s">
        <v>120</v>
      </c>
    </row>
    <row r="797" s="12" customFormat="1" ht="22.8" customHeight="1">
      <c r="A797" s="12"/>
      <c r="B797" s="190"/>
      <c r="C797" s="191"/>
      <c r="D797" s="192" t="s">
        <v>75</v>
      </c>
      <c r="E797" s="204" t="s">
        <v>743</v>
      </c>
      <c r="F797" s="204" t="s">
        <v>744</v>
      </c>
      <c r="G797" s="191"/>
      <c r="H797" s="191"/>
      <c r="I797" s="194"/>
      <c r="J797" s="205">
        <f>BK797</f>
        <v>0</v>
      </c>
      <c r="K797" s="191"/>
      <c r="L797" s="196"/>
      <c r="M797" s="197"/>
      <c r="N797" s="198"/>
      <c r="O797" s="198"/>
      <c r="P797" s="199">
        <f>SUM(P798:P881)</f>
        <v>0</v>
      </c>
      <c r="Q797" s="198"/>
      <c r="R797" s="199">
        <f>SUM(R798:R881)</f>
        <v>2.6850898500000002</v>
      </c>
      <c r="S797" s="198"/>
      <c r="T797" s="200">
        <f>SUM(T798:T881)</f>
        <v>0</v>
      </c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R797" s="201" t="s">
        <v>120</v>
      </c>
      <c r="AT797" s="202" t="s">
        <v>75</v>
      </c>
      <c r="AU797" s="202" t="s">
        <v>84</v>
      </c>
      <c r="AY797" s="201" t="s">
        <v>203</v>
      </c>
      <c r="BK797" s="203">
        <f>SUM(BK798:BK881)</f>
        <v>0</v>
      </c>
    </row>
    <row r="798" s="2" customFormat="1" ht="24.15" customHeight="1">
      <c r="A798" s="39"/>
      <c r="B798" s="40"/>
      <c r="C798" s="206" t="s">
        <v>1940</v>
      </c>
      <c r="D798" s="206" t="s">
        <v>205</v>
      </c>
      <c r="E798" s="207" t="s">
        <v>1941</v>
      </c>
      <c r="F798" s="208" t="s">
        <v>1942</v>
      </c>
      <c r="G798" s="209" t="s">
        <v>118</v>
      </c>
      <c r="H798" s="210">
        <v>178.13</v>
      </c>
      <c r="I798" s="211"/>
      <c r="J798" s="212">
        <f>ROUND(I798*H798,2)</f>
        <v>0</v>
      </c>
      <c r="K798" s="208" t="s">
        <v>208</v>
      </c>
      <c r="L798" s="45"/>
      <c r="M798" s="213" t="s">
        <v>19</v>
      </c>
      <c r="N798" s="214" t="s">
        <v>48</v>
      </c>
      <c r="O798" s="85"/>
      <c r="P798" s="215">
        <f>O798*H798</f>
        <v>0</v>
      </c>
      <c r="Q798" s="215">
        <v>0</v>
      </c>
      <c r="R798" s="215">
        <f>Q798*H798</f>
        <v>0</v>
      </c>
      <c r="S798" s="215">
        <v>0</v>
      </c>
      <c r="T798" s="216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17" t="s">
        <v>294</v>
      </c>
      <c r="AT798" s="217" t="s">
        <v>205</v>
      </c>
      <c r="AU798" s="217" t="s">
        <v>120</v>
      </c>
      <c r="AY798" s="18" t="s">
        <v>203</v>
      </c>
      <c r="BE798" s="218">
        <f>IF(N798="základní",J798,0)</f>
        <v>0</v>
      </c>
      <c r="BF798" s="218">
        <f>IF(N798="snížená",J798,0)</f>
        <v>0</v>
      </c>
      <c r="BG798" s="218">
        <f>IF(N798="zákl. přenesená",J798,0)</f>
        <v>0</v>
      </c>
      <c r="BH798" s="218">
        <f>IF(N798="sníž. přenesená",J798,0)</f>
        <v>0</v>
      </c>
      <c r="BI798" s="218">
        <f>IF(N798="nulová",J798,0)</f>
        <v>0</v>
      </c>
      <c r="BJ798" s="18" t="s">
        <v>120</v>
      </c>
      <c r="BK798" s="218">
        <f>ROUND(I798*H798,2)</f>
        <v>0</v>
      </c>
      <c r="BL798" s="18" t="s">
        <v>294</v>
      </c>
      <c r="BM798" s="217" t="s">
        <v>1943</v>
      </c>
    </row>
    <row r="799" s="2" customFormat="1">
      <c r="A799" s="39"/>
      <c r="B799" s="40"/>
      <c r="C799" s="41"/>
      <c r="D799" s="219" t="s">
        <v>211</v>
      </c>
      <c r="E799" s="41"/>
      <c r="F799" s="220" t="s">
        <v>1944</v>
      </c>
      <c r="G799" s="41"/>
      <c r="H799" s="41"/>
      <c r="I799" s="221"/>
      <c r="J799" s="41"/>
      <c r="K799" s="41"/>
      <c r="L799" s="45"/>
      <c r="M799" s="222"/>
      <c r="N799" s="223"/>
      <c r="O799" s="85"/>
      <c r="P799" s="85"/>
      <c r="Q799" s="85"/>
      <c r="R799" s="85"/>
      <c r="S799" s="85"/>
      <c r="T799" s="86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T799" s="18" t="s">
        <v>211</v>
      </c>
      <c r="AU799" s="18" t="s">
        <v>120</v>
      </c>
    </row>
    <row r="800" s="13" customFormat="1">
      <c r="A800" s="13"/>
      <c r="B800" s="224"/>
      <c r="C800" s="225"/>
      <c r="D800" s="226" t="s">
        <v>222</v>
      </c>
      <c r="E800" s="227" t="s">
        <v>851</v>
      </c>
      <c r="F800" s="228" t="s">
        <v>1945</v>
      </c>
      <c r="G800" s="225"/>
      <c r="H800" s="229">
        <v>40.369999999999997</v>
      </c>
      <c r="I800" s="230"/>
      <c r="J800" s="225"/>
      <c r="K800" s="225"/>
      <c r="L800" s="231"/>
      <c r="M800" s="232"/>
      <c r="N800" s="233"/>
      <c r="O800" s="233"/>
      <c r="P800" s="233"/>
      <c r="Q800" s="233"/>
      <c r="R800" s="233"/>
      <c r="S800" s="233"/>
      <c r="T800" s="23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5" t="s">
        <v>222</v>
      </c>
      <c r="AU800" s="235" t="s">
        <v>120</v>
      </c>
      <c r="AV800" s="13" t="s">
        <v>120</v>
      </c>
      <c r="AW800" s="13" t="s">
        <v>37</v>
      </c>
      <c r="AX800" s="13" t="s">
        <v>76</v>
      </c>
      <c r="AY800" s="235" t="s">
        <v>203</v>
      </c>
    </row>
    <row r="801" s="13" customFormat="1">
      <c r="A801" s="13"/>
      <c r="B801" s="224"/>
      <c r="C801" s="225"/>
      <c r="D801" s="226" t="s">
        <v>222</v>
      </c>
      <c r="E801" s="227" t="s">
        <v>854</v>
      </c>
      <c r="F801" s="228" t="s">
        <v>1946</v>
      </c>
      <c r="G801" s="225"/>
      <c r="H801" s="229">
        <v>16.129999999999999</v>
      </c>
      <c r="I801" s="230"/>
      <c r="J801" s="225"/>
      <c r="K801" s="225"/>
      <c r="L801" s="231"/>
      <c r="M801" s="232"/>
      <c r="N801" s="233"/>
      <c r="O801" s="233"/>
      <c r="P801" s="233"/>
      <c r="Q801" s="233"/>
      <c r="R801" s="233"/>
      <c r="S801" s="233"/>
      <c r="T801" s="234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5" t="s">
        <v>222</v>
      </c>
      <c r="AU801" s="235" t="s">
        <v>120</v>
      </c>
      <c r="AV801" s="13" t="s">
        <v>120</v>
      </c>
      <c r="AW801" s="13" t="s">
        <v>37</v>
      </c>
      <c r="AX801" s="13" t="s">
        <v>76</v>
      </c>
      <c r="AY801" s="235" t="s">
        <v>203</v>
      </c>
    </row>
    <row r="802" s="15" customFormat="1">
      <c r="A802" s="15"/>
      <c r="B802" s="247"/>
      <c r="C802" s="248"/>
      <c r="D802" s="226" t="s">
        <v>222</v>
      </c>
      <c r="E802" s="249" t="s">
        <v>19</v>
      </c>
      <c r="F802" s="250" t="s">
        <v>290</v>
      </c>
      <c r="G802" s="248"/>
      <c r="H802" s="251">
        <v>56.5</v>
      </c>
      <c r="I802" s="252"/>
      <c r="J802" s="248"/>
      <c r="K802" s="248"/>
      <c r="L802" s="253"/>
      <c r="M802" s="254"/>
      <c r="N802" s="255"/>
      <c r="O802" s="255"/>
      <c r="P802" s="255"/>
      <c r="Q802" s="255"/>
      <c r="R802" s="255"/>
      <c r="S802" s="255"/>
      <c r="T802" s="256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57" t="s">
        <v>222</v>
      </c>
      <c r="AU802" s="257" t="s">
        <v>120</v>
      </c>
      <c r="AV802" s="15" t="s">
        <v>160</v>
      </c>
      <c r="AW802" s="15" t="s">
        <v>37</v>
      </c>
      <c r="AX802" s="15" t="s">
        <v>76</v>
      </c>
      <c r="AY802" s="257" t="s">
        <v>203</v>
      </c>
    </row>
    <row r="803" s="13" customFormat="1">
      <c r="A803" s="13"/>
      <c r="B803" s="224"/>
      <c r="C803" s="225"/>
      <c r="D803" s="226" t="s">
        <v>222</v>
      </c>
      <c r="E803" s="227" t="s">
        <v>862</v>
      </c>
      <c r="F803" s="228" t="s">
        <v>1947</v>
      </c>
      <c r="G803" s="225"/>
      <c r="H803" s="229">
        <v>123.91</v>
      </c>
      <c r="I803" s="230"/>
      <c r="J803" s="225"/>
      <c r="K803" s="225"/>
      <c r="L803" s="231"/>
      <c r="M803" s="232"/>
      <c r="N803" s="233"/>
      <c r="O803" s="233"/>
      <c r="P803" s="233"/>
      <c r="Q803" s="233"/>
      <c r="R803" s="233"/>
      <c r="S803" s="233"/>
      <c r="T803" s="234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35" t="s">
        <v>222</v>
      </c>
      <c r="AU803" s="235" t="s">
        <v>120</v>
      </c>
      <c r="AV803" s="13" t="s">
        <v>120</v>
      </c>
      <c r="AW803" s="13" t="s">
        <v>37</v>
      </c>
      <c r="AX803" s="13" t="s">
        <v>76</v>
      </c>
      <c r="AY803" s="235" t="s">
        <v>203</v>
      </c>
    </row>
    <row r="804" s="13" customFormat="1">
      <c r="A804" s="13"/>
      <c r="B804" s="224"/>
      <c r="C804" s="225"/>
      <c r="D804" s="226" t="s">
        <v>222</v>
      </c>
      <c r="E804" s="227" t="s">
        <v>19</v>
      </c>
      <c r="F804" s="228" t="s">
        <v>1948</v>
      </c>
      <c r="G804" s="225"/>
      <c r="H804" s="229">
        <v>-2.2799999999999998</v>
      </c>
      <c r="I804" s="230"/>
      <c r="J804" s="225"/>
      <c r="K804" s="225"/>
      <c r="L804" s="231"/>
      <c r="M804" s="232"/>
      <c r="N804" s="233"/>
      <c r="O804" s="233"/>
      <c r="P804" s="233"/>
      <c r="Q804" s="233"/>
      <c r="R804" s="233"/>
      <c r="S804" s="233"/>
      <c r="T804" s="234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35" t="s">
        <v>222</v>
      </c>
      <c r="AU804" s="235" t="s">
        <v>120</v>
      </c>
      <c r="AV804" s="13" t="s">
        <v>120</v>
      </c>
      <c r="AW804" s="13" t="s">
        <v>37</v>
      </c>
      <c r="AX804" s="13" t="s">
        <v>76</v>
      </c>
      <c r="AY804" s="235" t="s">
        <v>203</v>
      </c>
    </row>
    <row r="805" s="15" customFormat="1">
      <c r="A805" s="15"/>
      <c r="B805" s="247"/>
      <c r="C805" s="248"/>
      <c r="D805" s="226" t="s">
        <v>222</v>
      </c>
      <c r="E805" s="249" t="s">
        <v>19</v>
      </c>
      <c r="F805" s="250" t="s">
        <v>290</v>
      </c>
      <c r="G805" s="248"/>
      <c r="H805" s="251">
        <v>121.63</v>
      </c>
      <c r="I805" s="252"/>
      <c r="J805" s="248"/>
      <c r="K805" s="248"/>
      <c r="L805" s="253"/>
      <c r="M805" s="254"/>
      <c r="N805" s="255"/>
      <c r="O805" s="255"/>
      <c r="P805" s="255"/>
      <c r="Q805" s="255"/>
      <c r="R805" s="255"/>
      <c r="S805" s="255"/>
      <c r="T805" s="256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57" t="s">
        <v>222</v>
      </c>
      <c r="AU805" s="257" t="s">
        <v>120</v>
      </c>
      <c r="AV805" s="15" t="s">
        <v>160</v>
      </c>
      <c r="AW805" s="15" t="s">
        <v>37</v>
      </c>
      <c r="AX805" s="15" t="s">
        <v>76</v>
      </c>
      <c r="AY805" s="257" t="s">
        <v>203</v>
      </c>
    </row>
    <row r="806" s="14" customFormat="1">
      <c r="A806" s="14"/>
      <c r="B806" s="236"/>
      <c r="C806" s="237"/>
      <c r="D806" s="226" t="s">
        <v>222</v>
      </c>
      <c r="E806" s="238" t="s">
        <v>19</v>
      </c>
      <c r="F806" s="239" t="s">
        <v>225</v>
      </c>
      <c r="G806" s="237"/>
      <c r="H806" s="240">
        <v>178.13</v>
      </c>
      <c r="I806" s="241"/>
      <c r="J806" s="237"/>
      <c r="K806" s="237"/>
      <c r="L806" s="242"/>
      <c r="M806" s="243"/>
      <c r="N806" s="244"/>
      <c r="O806" s="244"/>
      <c r="P806" s="244"/>
      <c r="Q806" s="244"/>
      <c r="R806" s="244"/>
      <c r="S806" s="244"/>
      <c r="T806" s="245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46" t="s">
        <v>222</v>
      </c>
      <c r="AU806" s="246" t="s">
        <v>120</v>
      </c>
      <c r="AV806" s="14" t="s">
        <v>209</v>
      </c>
      <c r="AW806" s="14" t="s">
        <v>37</v>
      </c>
      <c r="AX806" s="14" t="s">
        <v>84</v>
      </c>
      <c r="AY806" s="246" t="s">
        <v>203</v>
      </c>
    </row>
    <row r="807" s="2" customFormat="1" ht="24.15" customHeight="1">
      <c r="A807" s="39"/>
      <c r="B807" s="40"/>
      <c r="C807" s="206" t="s">
        <v>1949</v>
      </c>
      <c r="D807" s="206" t="s">
        <v>205</v>
      </c>
      <c r="E807" s="207" t="s">
        <v>1950</v>
      </c>
      <c r="F807" s="208" t="s">
        <v>1951</v>
      </c>
      <c r="G807" s="209" t="s">
        <v>118</v>
      </c>
      <c r="H807" s="210">
        <v>81.844999999999999</v>
      </c>
      <c r="I807" s="211"/>
      <c r="J807" s="212">
        <f>ROUND(I807*H807,2)</f>
        <v>0</v>
      </c>
      <c r="K807" s="208" t="s">
        <v>208</v>
      </c>
      <c r="L807" s="45"/>
      <c r="M807" s="213" t="s">
        <v>19</v>
      </c>
      <c r="N807" s="214" t="s">
        <v>48</v>
      </c>
      <c r="O807" s="85"/>
      <c r="P807" s="215">
        <f>O807*H807</f>
        <v>0</v>
      </c>
      <c r="Q807" s="215">
        <v>0</v>
      </c>
      <c r="R807" s="215">
        <f>Q807*H807</f>
        <v>0</v>
      </c>
      <c r="S807" s="215">
        <v>0</v>
      </c>
      <c r="T807" s="216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17" t="s">
        <v>294</v>
      </c>
      <c r="AT807" s="217" t="s">
        <v>205</v>
      </c>
      <c r="AU807" s="217" t="s">
        <v>120</v>
      </c>
      <c r="AY807" s="18" t="s">
        <v>203</v>
      </c>
      <c r="BE807" s="218">
        <f>IF(N807="základní",J807,0)</f>
        <v>0</v>
      </c>
      <c r="BF807" s="218">
        <f>IF(N807="snížená",J807,0)</f>
        <v>0</v>
      </c>
      <c r="BG807" s="218">
        <f>IF(N807="zákl. přenesená",J807,0)</f>
        <v>0</v>
      </c>
      <c r="BH807" s="218">
        <f>IF(N807="sníž. přenesená",J807,0)</f>
        <v>0</v>
      </c>
      <c r="BI807" s="218">
        <f>IF(N807="nulová",J807,0)</f>
        <v>0</v>
      </c>
      <c r="BJ807" s="18" t="s">
        <v>120</v>
      </c>
      <c r="BK807" s="218">
        <f>ROUND(I807*H807,2)</f>
        <v>0</v>
      </c>
      <c r="BL807" s="18" t="s">
        <v>294</v>
      </c>
      <c r="BM807" s="217" t="s">
        <v>1952</v>
      </c>
    </row>
    <row r="808" s="2" customFormat="1">
      <c r="A808" s="39"/>
      <c r="B808" s="40"/>
      <c r="C808" s="41"/>
      <c r="D808" s="219" t="s">
        <v>211</v>
      </c>
      <c r="E808" s="41"/>
      <c r="F808" s="220" t="s">
        <v>1953</v>
      </c>
      <c r="G808" s="41"/>
      <c r="H808" s="41"/>
      <c r="I808" s="221"/>
      <c r="J808" s="41"/>
      <c r="K808" s="41"/>
      <c r="L808" s="45"/>
      <c r="M808" s="222"/>
      <c r="N808" s="223"/>
      <c r="O808" s="85"/>
      <c r="P808" s="85"/>
      <c r="Q808" s="85"/>
      <c r="R808" s="85"/>
      <c r="S808" s="85"/>
      <c r="T808" s="86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T808" s="18" t="s">
        <v>211</v>
      </c>
      <c r="AU808" s="18" t="s">
        <v>120</v>
      </c>
    </row>
    <row r="809" s="13" customFormat="1">
      <c r="A809" s="13"/>
      <c r="B809" s="224"/>
      <c r="C809" s="225"/>
      <c r="D809" s="226" t="s">
        <v>222</v>
      </c>
      <c r="E809" s="227" t="s">
        <v>19</v>
      </c>
      <c r="F809" s="228" t="s">
        <v>1954</v>
      </c>
      <c r="G809" s="225"/>
      <c r="H809" s="229">
        <v>24.879999999999999</v>
      </c>
      <c r="I809" s="230"/>
      <c r="J809" s="225"/>
      <c r="K809" s="225"/>
      <c r="L809" s="231"/>
      <c r="M809" s="232"/>
      <c r="N809" s="233"/>
      <c r="O809" s="233"/>
      <c r="P809" s="233"/>
      <c r="Q809" s="233"/>
      <c r="R809" s="233"/>
      <c r="S809" s="233"/>
      <c r="T809" s="234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5" t="s">
        <v>222</v>
      </c>
      <c r="AU809" s="235" t="s">
        <v>120</v>
      </c>
      <c r="AV809" s="13" t="s">
        <v>120</v>
      </c>
      <c r="AW809" s="13" t="s">
        <v>37</v>
      </c>
      <c r="AX809" s="13" t="s">
        <v>76</v>
      </c>
      <c r="AY809" s="235" t="s">
        <v>203</v>
      </c>
    </row>
    <row r="810" s="13" customFormat="1">
      <c r="A810" s="13"/>
      <c r="B810" s="224"/>
      <c r="C810" s="225"/>
      <c r="D810" s="226" t="s">
        <v>222</v>
      </c>
      <c r="E810" s="227" t="s">
        <v>19</v>
      </c>
      <c r="F810" s="228" t="s">
        <v>1955</v>
      </c>
      <c r="G810" s="225"/>
      <c r="H810" s="229">
        <v>1.8</v>
      </c>
      <c r="I810" s="230"/>
      <c r="J810" s="225"/>
      <c r="K810" s="225"/>
      <c r="L810" s="231"/>
      <c r="M810" s="232"/>
      <c r="N810" s="233"/>
      <c r="O810" s="233"/>
      <c r="P810" s="233"/>
      <c r="Q810" s="233"/>
      <c r="R810" s="233"/>
      <c r="S810" s="233"/>
      <c r="T810" s="234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35" t="s">
        <v>222</v>
      </c>
      <c r="AU810" s="235" t="s">
        <v>120</v>
      </c>
      <c r="AV810" s="13" t="s">
        <v>120</v>
      </c>
      <c r="AW810" s="13" t="s">
        <v>37</v>
      </c>
      <c r="AX810" s="13" t="s">
        <v>76</v>
      </c>
      <c r="AY810" s="235" t="s">
        <v>203</v>
      </c>
    </row>
    <row r="811" s="13" customFormat="1">
      <c r="A811" s="13"/>
      <c r="B811" s="224"/>
      <c r="C811" s="225"/>
      <c r="D811" s="226" t="s">
        <v>222</v>
      </c>
      <c r="E811" s="227" t="s">
        <v>19</v>
      </c>
      <c r="F811" s="228" t="s">
        <v>1956</v>
      </c>
      <c r="G811" s="225"/>
      <c r="H811" s="229">
        <v>24.879999999999999</v>
      </c>
      <c r="I811" s="230"/>
      <c r="J811" s="225"/>
      <c r="K811" s="225"/>
      <c r="L811" s="231"/>
      <c r="M811" s="232"/>
      <c r="N811" s="233"/>
      <c r="O811" s="233"/>
      <c r="P811" s="233"/>
      <c r="Q811" s="233"/>
      <c r="R811" s="233"/>
      <c r="S811" s="233"/>
      <c r="T811" s="234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5" t="s">
        <v>222</v>
      </c>
      <c r="AU811" s="235" t="s">
        <v>120</v>
      </c>
      <c r="AV811" s="13" t="s">
        <v>120</v>
      </c>
      <c r="AW811" s="13" t="s">
        <v>37</v>
      </c>
      <c r="AX811" s="13" t="s">
        <v>76</v>
      </c>
      <c r="AY811" s="235" t="s">
        <v>203</v>
      </c>
    </row>
    <row r="812" s="13" customFormat="1">
      <c r="A812" s="13"/>
      <c r="B812" s="224"/>
      <c r="C812" s="225"/>
      <c r="D812" s="226" t="s">
        <v>222</v>
      </c>
      <c r="E812" s="227" t="s">
        <v>19</v>
      </c>
      <c r="F812" s="228" t="s">
        <v>1955</v>
      </c>
      <c r="G812" s="225"/>
      <c r="H812" s="229">
        <v>1.8</v>
      </c>
      <c r="I812" s="230"/>
      <c r="J812" s="225"/>
      <c r="K812" s="225"/>
      <c r="L812" s="231"/>
      <c r="M812" s="232"/>
      <c r="N812" s="233"/>
      <c r="O812" s="233"/>
      <c r="P812" s="233"/>
      <c r="Q812" s="233"/>
      <c r="R812" s="233"/>
      <c r="S812" s="233"/>
      <c r="T812" s="23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5" t="s">
        <v>222</v>
      </c>
      <c r="AU812" s="235" t="s">
        <v>120</v>
      </c>
      <c r="AV812" s="13" t="s">
        <v>120</v>
      </c>
      <c r="AW812" s="13" t="s">
        <v>37</v>
      </c>
      <c r="AX812" s="13" t="s">
        <v>76</v>
      </c>
      <c r="AY812" s="235" t="s">
        <v>203</v>
      </c>
    </row>
    <row r="813" s="13" customFormat="1">
      <c r="A813" s="13"/>
      <c r="B813" s="224"/>
      <c r="C813" s="225"/>
      <c r="D813" s="226" t="s">
        <v>222</v>
      </c>
      <c r="E813" s="227" t="s">
        <v>19</v>
      </c>
      <c r="F813" s="228" t="s">
        <v>1957</v>
      </c>
      <c r="G813" s="225"/>
      <c r="H813" s="229">
        <v>28.484999999999999</v>
      </c>
      <c r="I813" s="230"/>
      <c r="J813" s="225"/>
      <c r="K813" s="225"/>
      <c r="L813" s="231"/>
      <c r="M813" s="232"/>
      <c r="N813" s="233"/>
      <c r="O813" s="233"/>
      <c r="P813" s="233"/>
      <c r="Q813" s="233"/>
      <c r="R813" s="233"/>
      <c r="S813" s="233"/>
      <c r="T813" s="23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5" t="s">
        <v>222</v>
      </c>
      <c r="AU813" s="235" t="s">
        <v>120</v>
      </c>
      <c r="AV813" s="13" t="s">
        <v>120</v>
      </c>
      <c r="AW813" s="13" t="s">
        <v>37</v>
      </c>
      <c r="AX813" s="13" t="s">
        <v>76</v>
      </c>
      <c r="AY813" s="235" t="s">
        <v>203</v>
      </c>
    </row>
    <row r="814" s="14" customFormat="1">
      <c r="A814" s="14"/>
      <c r="B814" s="236"/>
      <c r="C814" s="237"/>
      <c r="D814" s="226" t="s">
        <v>222</v>
      </c>
      <c r="E814" s="238" t="s">
        <v>865</v>
      </c>
      <c r="F814" s="239" t="s">
        <v>225</v>
      </c>
      <c r="G814" s="237"/>
      <c r="H814" s="240">
        <v>81.844999999999999</v>
      </c>
      <c r="I814" s="241"/>
      <c r="J814" s="237"/>
      <c r="K814" s="237"/>
      <c r="L814" s="242"/>
      <c r="M814" s="243"/>
      <c r="N814" s="244"/>
      <c r="O814" s="244"/>
      <c r="P814" s="244"/>
      <c r="Q814" s="244"/>
      <c r="R814" s="244"/>
      <c r="S814" s="244"/>
      <c r="T814" s="245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46" t="s">
        <v>222</v>
      </c>
      <c r="AU814" s="246" t="s">
        <v>120</v>
      </c>
      <c r="AV814" s="14" t="s">
        <v>209</v>
      </c>
      <c r="AW814" s="14" t="s">
        <v>37</v>
      </c>
      <c r="AX814" s="14" t="s">
        <v>84</v>
      </c>
      <c r="AY814" s="246" t="s">
        <v>203</v>
      </c>
    </row>
    <row r="815" s="2" customFormat="1" ht="24.15" customHeight="1">
      <c r="A815" s="39"/>
      <c r="B815" s="40"/>
      <c r="C815" s="206" t="s">
        <v>1958</v>
      </c>
      <c r="D815" s="206" t="s">
        <v>205</v>
      </c>
      <c r="E815" s="207" t="s">
        <v>1959</v>
      </c>
      <c r="F815" s="208" t="s">
        <v>1960</v>
      </c>
      <c r="G815" s="209" t="s">
        <v>118</v>
      </c>
      <c r="H815" s="210">
        <v>178.13</v>
      </c>
      <c r="I815" s="211"/>
      <c r="J815" s="212">
        <f>ROUND(I815*H815,2)</f>
        <v>0</v>
      </c>
      <c r="K815" s="208" t="s">
        <v>208</v>
      </c>
      <c r="L815" s="45"/>
      <c r="M815" s="213" t="s">
        <v>19</v>
      </c>
      <c r="N815" s="214" t="s">
        <v>48</v>
      </c>
      <c r="O815" s="85"/>
      <c r="P815" s="215">
        <f>O815*H815</f>
        <v>0</v>
      </c>
      <c r="Q815" s="215">
        <v>0</v>
      </c>
      <c r="R815" s="215">
        <f>Q815*H815</f>
        <v>0</v>
      </c>
      <c r="S815" s="215">
        <v>0</v>
      </c>
      <c r="T815" s="216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17" t="s">
        <v>294</v>
      </c>
      <c r="AT815" s="217" t="s">
        <v>205</v>
      </c>
      <c r="AU815" s="217" t="s">
        <v>120</v>
      </c>
      <c r="AY815" s="18" t="s">
        <v>203</v>
      </c>
      <c r="BE815" s="218">
        <f>IF(N815="základní",J815,0)</f>
        <v>0</v>
      </c>
      <c r="BF815" s="218">
        <f>IF(N815="snížená",J815,0)</f>
        <v>0</v>
      </c>
      <c r="BG815" s="218">
        <f>IF(N815="zákl. přenesená",J815,0)</f>
        <v>0</v>
      </c>
      <c r="BH815" s="218">
        <f>IF(N815="sníž. přenesená",J815,0)</f>
        <v>0</v>
      </c>
      <c r="BI815" s="218">
        <f>IF(N815="nulová",J815,0)</f>
        <v>0</v>
      </c>
      <c r="BJ815" s="18" t="s">
        <v>120</v>
      </c>
      <c r="BK815" s="218">
        <f>ROUND(I815*H815,2)</f>
        <v>0</v>
      </c>
      <c r="BL815" s="18" t="s">
        <v>294</v>
      </c>
      <c r="BM815" s="217" t="s">
        <v>1961</v>
      </c>
    </row>
    <row r="816" s="2" customFormat="1">
      <c r="A816" s="39"/>
      <c r="B816" s="40"/>
      <c r="C816" s="41"/>
      <c r="D816" s="219" t="s">
        <v>211</v>
      </c>
      <c r="E816" s="41"/>
      <c r="F816" s="220" t="s">
        <v>1962</v>
      </c>
      <c r="G816" s="41"/>
      <c r="H816" s="41"/>
      <c r="I816" s="221"/>
      <c r="J816" s="41"/>
      <c r="K816" s="41"/>
      <c r="L816" s="45"/>
      <c r="M816" s="222"/>
      <c r="N816" s="223"/>
      <c r="O816" s="85"/>
      <c r="P816" s="85"/>
      <c r="Q816" s="85"/>
      <c r="R816" s="85"/>
      <c r="S816" s="85"/>
      <c r="T816" s="86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T816" s="18" t="s">
        <v>211</v>
      </c>
      <c r="AU816" s="18" t="s">
        <v>120</v>
      </c>
    </row>
    <row r="817" s="13" customFormat="1">
      <c r="A817" s="13"/>
      <c r="B817" s="224"/>
      <c r="C817" s="225"/>
      <c r="D817" s="226" t="s">
        <v>222</v>
      </c>
      <c r="E817" s="227" t="s">
        <v>19</v>
      </c>
      <c r="F817" s="228" t="s">
        <v>1963</v>
      </c>
      <c r="G817" s="225"/>
      <c r="H817" s="229">
        <v>178.13</v>
      </c>
      <c r="I817" s="230"/>
      <c r="J817" s="225"/>
      <c r="K817" s="225"/>
      <c r="L817" s="231"/>
      <c r="M817" s="232"/>
      <c r="N817" s="233"/>
      <c r="O817" s="233"/>
      <c r="P817" s="233"/>
      <c r="Q817" s="233"/>
      <c r="R817" s="233"/>
      <c r="S817" s="233"/>
      <c r="T817" s="234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35" t="s">
        <v>222</v>
      </c>
      <c r="AU817" s="235" t="s">
        <v>120</v>
      </c>
      <c r="AV817" s="13" t="s">
        <v>120</v>
      </c>
      <c r="AW817" s="13" t="s">
        <v>37</v>
      </c>
      <c r="AX817" s="13" t="s">
        <v>84</v>
      </c>
      <c r="AY817" s="235" t="s">
        <v>203</v>
      </c>
    </row>
    <row r="818" s="2" customFormat="1" ht="24.15" customHeight="1">
      <c r="A818" s="39"/>
      <c r="B818" s="40"/>
      <c r="C818" s="206" t="s">
        <v>1964</v>
      </c>
      <c r="D818" s="206" t="s">
        <v>205</v>
      </c>
      <c r="E818" s="207" t="s">
        <v>1965</v>
      </c>
      <c r="F818" s="208" t="s">
        <v>1966</v>
      </c>
      <c r="G818" s="209" t="s">
        <v>118</v>
      </c>
      <c r="H818" s="210">
        <v>178.13</v>
      </c>
      <c r="I818" s="211"/>
      <c r="J818" s="212">
        <f>ROUND(I818*H818,2)</f>
        <v>0</v>
      </c>
      <c r="K818" s="208" t="s">
        <v>208</v>
      </c>
      <c r="L818" s="45"/>
      <c r="M818" s="213" t="s">
        <v>19</v>
      </c>
      <c r="N818" s="214" t="s">
        <v>48</v>
      </c>
      <c r="O818" s="85"/>
      <c r="P818" s="215">
        <f>O818*H818</f>
        <v>0</v>
      </c>
      <c r="Q818" s="215">
        <v>3.0000000000000001E-05</v>
      </c>
      <c r="R818" s="215">
        <f>Q818*H818</f>
        <v>0.0053439000000000004</v>
      </c>
      <c r="S818" s="215">
        <v>0</v>
      </c>
      <c r="T818" s="216">
        <f>S818*H818</f>
        <v>0</v>
      </c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R818" s="217" t="s">
        <v>294</v>
      </c>
      <c r="AT818" s="217" t="s">
        <v>205</v>
      </c>
      <c r="AU818" s="217" t="s">
        <v>120</v>
      </c>
      <c r="AY818" s="18" t="s">
        <v>203</v>
      </c>
      <c r="BE818" s="218">
        <f>IF(N818="základní",J818,0)</f>
        <v>0</v>
      </c>
      <c r="BF818" s="218">
        <f>IF(N818="snížená",J818,0)</f>
        <v>0</v>
      </c>
      <c r="BG818" s="218">
        <f>IF(N818="zákl. přenesená",J818,0)</f>
        <v>0</v>
      </c>
      <c r="BH818" s="218">
        <f>IF(N818="sníž. přenesená",J818,0)</f>
        <v>0</v>
      </c>
      <c r="BI818" s="218">
        <f>IF(N818="nulová",J818,0)</f>
        <v>0</v>
      </c>
      <c r="BJ818" s="18" t="s">
        <v>120</v>
      </c>
      <c r="BK818" s="218">
        <f>ROUND(I818*H818,2)</f>
        <v>0</v>
      </c>
      <c r="BL818" s="18" t="s">
        <v>294</v>
      </c>
      <c r="BM818" s="217" t="s">
        <v>1967</v>
      </c>
    </row>
    <row r="819" s="2" customFormat="1">
      <c r="A819" s="39"/>
      <c r="B819" s="40"/>
      <c r="C819" s="41"/>
      <c r="D819" s="219" t="s">
        <v>211</v>
      </c>
      <c r="E819" s="41"/>
      <c r="F819" s="220" t="s">
        <v>1968</v>
      </c>
      <c r="G819" s="41"/>
      <c r="H819" s="41"/>
      <c r="I819" s="221"/>
      <c r="J819" s="41"/>
      <c r="K819" s="41"/>
      <c r="L819" s="45"/>
      <c r="M819" s="222"/>
      <c r="N819" s="223"/>
      <c r="O819" s="85"/>
      <c r="P819" s="85"/>
      <c r="Q819" s="85"/>
      <c r="R819" s="85"/>
      <c r="S819" s="85"/>
      <c r="T819" s="86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T819" s="18" t="s">
        <v>211</v>
      </c>
      <c r="AU819" s="18" t="s">
        <v>120</v>
      </c>
    </row>
    <row r="820" s="13" customFormat="1">
      <c r="A820" s="13"/>
      <c r="B820" s="224"/>
      <c r="C820" s="225"/>
      <c r="D820" s="226" t="s">
        <v>222</v>
      </c>
      <c r="E820" s="227" t="s">
        <v>19</v>
      </c>
      <c r="F820" s="228" t="s">
        <v>1963</v>
      </c>
      <c r="G820" s="225"/>
      <c r="H820" s="229">
        <v>178.13</v>
      </c>
      <c r="I820" s="230"/>
      <c r="J820" s="225"/>
      <c r="K820" s="225"/>
      <c r="L820" s="231"/>
      <c r="M820" s="232"/>
      <c r="N820" s="233"/>
      <c r="O820" s="233"/>
      <c r="P820" s="233"/>
      <c r="Q820" s="233"/>
      <c r="R820" s="233"/>
      <c r="S820" s="233"/>
      <c r="T820" s="234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5" t="s">
        <v>222</v>
      </c>
      <c r="AU820" s="235" t="s">
        <v>120</v>
      </c>
      <c r="AV820" s="13" t="s">
        <v>120</v>
      </c>
      <c r="AW820" s="13" t="s">
        <v>37</v>
      </c>
      <c r="AX820" s="13" t="s">
        <v>84</v>
      </c>
      <c r="AY820" s="235" t="s">
        <v>203</v>
      </c>
    </row>
    <row r="821" s="2" customFormat="1" ht="24.15" customHeight="1">
      <c r="A821" s="39"/>
      <c r="B821" s="40"/>
      <c r="C821" s="206" t="s">
        <v>1969</v>
      </c>
      <c r="D821" s="206" t="s">
        <v>205</v>
      </c>
      <c r="E821" s="207" t="s">
        <v>1970</v>
      </c>
      <c r="F821" s="208" t="s">
        <v>1971</v>
      </c>
      <c r="G821" s="209" t="s">
        <v>118</v>
      </c>
      <c r="H821" s="210">
        <v>81.844999999999999</v>
      </c>
      <c r="I821" s="211"/>
      <c r="J821" s="212">
        <f>ROUND(I821*H821,2)</f>
        <v>0</v>
      </c>
      <c r="K821" s="208" t="s">
        <v>208</v>
      </c>
      <c r="L821" s="45"/>
      <c r="M821" s="213" t="s">
        <v>19</v>
      </c>
      <c r="N821" s="214" t="s">
        <v>48</v>
      </c>
      <c r="O821" s="85"/>
      <c r="P821" s="215">
        <f>O821*H821</f>
        <v>0</v>
      </c>
      <c r="Q821" s="215">
        <v>3.0000000000000001E-05</v>
      </c>
      <c r="R821" s="215">
        <f>Q821*H821</f>
        <v>0.0024553500000000002</v>
      </c>
      <c r="S821" s="215">
        <v>0</v>
      </c>
      <c r="T821" s="216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17" t="s">
        <v>294</v>
      </c>
      <c r="AT821" s="217" t="s">
        <v>205</v>
      </c>
      <c r="AU821" s="217" t="s">
        <v>120</v>
      </c>
      <c r="AY821" s="18" t="s">
        <v>203</v>
      </c>
      <c r="BE821" s="218">
        <f>IF(N821="základní",J821,0)</f>
        <v>0</v>
      </c>
      <c r="BF821" s="218">
        <f>IF(N821="snížená",J821,0)</f>
        <v>0</v>
      </c>
      <c r="BG821" s="218">
        <f>IF(N821="zákl. přenesená",J821,0)</f>
        <v>0</v>
      </c>
      <c r="BH821" s="218">
        <f>IF(N821="sníž. přenesená",J821,0)</f>
        <v>0</v>
      </c>
      <c r="BI821" s="218">
        <f>IF(N821="nulová",J821,0)</f>
        <v>0</v>
      </c>
      <c r="BJ821" s="18" t="s">
        <v>120</v>
      </c>
      <c r="BK821" s="218">
        <f>ROUND(I821*H821,2)</f>
        <v>0</v>
      </c>
      <c r="BL821" s="18" t="s">
        <v>294</v>
      </c>
      <c r="BM821" s="217" t="s">
        <v>1972</v>
      </c>
    </row>
    <row r="822" s="2" customFormat="1">
      <c r="A822" s="39"/>
      <c r="B822" s="40"/>
      <c r="C822" s="41"/>
      <c r="D822" s="219" t="s">
        <v>211</v>
      </c>
      <c r="E822" s="41"/>
      <c r="F822" s="220" t="s">
        <v>1973</v>
      </c>
      <c r="G822" s="41"/>
      <c r="H822" s="41"/>
      <c r="I822" s="221"/>
      <c r="J822" s="41"/>
      <c r="K822" s="41"/>
      <c r="L822" s="45"/>
      <c r="M822" s="222"/>
      <c r="N822" s="223"/>
      <c r="O822" s="85"/>
      <c r="P822" s="85"/>
      <c r="Q822" s="85"/>
      <c r="R822" s="85"/>
      <c r="S822" s="85"/>
      <c r="T822" s="86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T822" s="18" t="s">
        <v>211</v>
      </c>
      <c r="AU822" s="18" t="s">
        <v>120</v>
      </c>
    </row>
    <row r="823" s="13" customFormat="1">
      <c r="A823" s="13"/>
      <c r="B823" s="224"/>
      <c r="C823" s="225"/>
      <c r="D823" s="226" t="s">
        <v>222</v>
      </c>
      <c r="E823" s="227" t="s">
        <v>19</v>
      </c>
      <c r="F823" s="228" t="s">
        <v>865</v>
      </c>
      <c r="G823" s="225"/>
      <c r="H823" s="229">
        <v>81.844999999999999</v>
      </c>
      <c r="I823" s="230"/>
      <c r="J823" s="225"/>
      <c r="K823" s="225"/>
      <c r="L823" s="231"/>
      <c r="M823" s="232"/>
      <c r="N823" s="233"/>
      <c r="O823" s="233"/>
      <c r="P823" s="233"/>
      <c r="Q823" s="233"/>
      <c r="R823" s="233"/>
      <c r="S823" s="233"/>
      <c r="T823" s="234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35" t="s">
        <v>222</v>
      </c>
      <c r="AU823" s="235" t="s">
        <v>120</v>
      </c>
      <c r="AV823" s="13" t="s">
        <v>120</v>
      </c>
      <c r="AW823" s="13" t="s">
        <v>37</v>
      </c>
      <c r="AX823" s="13" t="s">
        <v>84</v>
      </c>
      <c r="AY823" s="235" t="s">
        <v>203</v>
      </c>
    </row>
    <row r="824" s="2" customFormat="1" ht="33" customHeight="1">
      <c r="A824" s="39"/>
      <c r="B824" s="40"/>
      <c r="C824" s="206" t="s">
        <v>1974</v>
      </c>
      <c r="D824" s="206" t="s">
        <v>205</v>
      </c>
      <c r="E824" s="207" t="s">
        <v>1975</v>
      </c>
      <c r="F824" s="208" t="s">
        <v>1976</v>
      </c>
      <c r="G824" s="209" t="s">
        <v>118</v>
      </c>
      <c r="H824" s="210">
        <v>23.27</v>
      </c>
      <c r="I824" s="211"/>
      <c r="J824" s="212">
        <f>ROUND(I824*H824,2)</f>
        <v>0</v>
      </c>
      <c r="K824" s="208" t="s">
        <v>208</v>
      </c>
      <c r="L824" s="45"/>
      <c r="M824" s="213" t="s">
        <v>19</v>
      </c>
      <c r="N824" s="214" t="s">
        <v>48</v>
      </c>
      <c r="O824" s="85"/>
      <c r="P824" s="215">
        <f>O824*H824</f>
        <v>0</v>
      </c>
      <c r="Q824" s="215">
        <v>0.00315</v>
      </c>
      <c r="R824" s="215">
        <f>Q824*H824</f>
        <v>0.073300500000000005</v>
      </c>
      <c r="S824" s="215">
        <v>0</v>
      </c>
      <c r="T824" s="216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17" t="s">
        <v>294</v>
      </c>
      <c r="AT824" s="217" t="s">
        <v>205</v>
      </c>
      <c r="AU824" s="217" t="s">
        <v>120</v>
      </c>
      <c r="AY824" s="18" t="s">
        <v>203</v>
      </c>
      <c r="BE824" s="218">
        <f>IF(N824="základní",J824,0)</f>
        <v>0</v>
      </c>
      <c r="BF824" s="218">
        <f>IF(N824="snížená",J824,0)</f>
        <v>0</v>
      </c>
      <c r="BG824" s="218">
        <f>IF(N824="zákl. přenesená",J824,0)</f>
        <v>0</v>
      </c>
      <c r="BH824" s="218">
        <f>IF(N824="sníž. přenesená",J824,0)</f>
        <v>0</v>
      </c>
      <c r="BI824" s="218">
        <f>IF(N824="nulová",J824,0)</f>
        <v>0</v>
      </c>
      <c r="BJ824" s="18" t="s">
        <v>120</v>
      </c>
      <c r="BK824" s="218">
        <f>ROUND(I824*H824,2)</f>
        <v>0</v>
      </c>
      <c r="BL824" s="18" t="s">
        <v>294</v>
      </c>
      <c r="BM824" s="217" t="s">
        <v>1977</v>
      </c>
    </row>
    <row r="825" s="2" customFormat="1">
      <c r="A825" s="39"/>
      <c r="B825" s="40"/>
      <c r="C825" s="41"/>
      <c r="D825" s="219" t="s">
        <v>211</v>
      </c>
      <c r="E825" s="41"/>
      <c r="F825" s="220" t="s">
        <v>1978</v>
      </c>
      <c r="G825" s="41"/>
      <c r="H825" s="41"/>
      <c r="I825" s="221"/>
      <c r="J825" s="41"/>
      <c r="K825" s="41"/>
      <c r="L825" s="45"/>
      <c r="M825" s="222"/>
      <c r="N825" s="223"/>
      <c r="O825" s="85"/>
      <c r="P825" s="85"/>
      <c r="Q825" s="85"/>
      <c r="R825" s="85"/>
      <c r="S825" s="85"/>
      <c r="T825" s="86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T825" s="18" t="s">
        <v>211</v>
      </c>
      <c r="AU825" s="18" t="s">
        <v>120</v>
      </c>
    </row>
    <row r="826" s="13" customFormat="1">
      <c r="A826" s="13"/>
      <c r="B826" s="224"/>
      <c r="C826" s="225"/>
      <c r="D826" s="226" t="s">
        <v>222</v>
      </c>
      <c r="E826" s="227" t="s">
        <v>19</v>
      </c>
      <c r="F826" s="228" t="s">
        <v>1979</v>
      </c>
      <c r="G826" s="225"/>
      <c r="H826" s="229">
        <v>7.0999999999999996</v>
      </c>
      <c r="I826" s="230"/>
      <c r="J826" s="225"/>
      <c r="K826" s="225"/>
      <c r="L826" s="231"/>
      <c r="M826" s="232"/>
      <c r="N826" s="233"/>
      <c r="O826" s="233"/>
      <c r="P826" s="233"/>
      <c r="Q826" s="233"/>
      <c r="R826" s="233"/>
      <c r="S826" s="233"/>
      <c r="T826" s="234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5" t="s">
        <v>222</v>
      </c>
      <c r="AU826" s="235" t="s">
        <v>120</v>
      </c>
      <c r="AV826" s="13" t="s">
        <v>120</v>
      </c>
      <c r="AW826" s="13" t="s">
        <v>37</v>
      </c>
      <c r="AX826" s="13" t="s">
        <v>76</v>
      </c>
      <c r="AY826" s="235" t="s">
        <v>203</v>
      </c>
    </row>
    <row r="827" s="13" customFormat="1">
      <c r="A827" s="13"/>
      <c r="B827" s="224"/>
      <c r="C827" s="225"/>
      <c r="D827" s="226" t="s">
        <v>222</v>
      </c>
      <c r="E827" s="227" t="s">
        <v>19</v>
      </c>
      <c r="F827" s="228" t="s">
        <v>1980</v>
      </c>
      <c r="G827" s="225"/>
      <c r="H827" s="229">
        <v>7.0999999999999996</v>
      </c>
      <c r="I827" s="230"/>
      <c r="J827" s="225"/>
      <c r="K827" s="225"/>
      <c r="L827" s="231"/>
      <c r="M827" s="232"/>
      <c r="N827" s="233"/>
      <c r="O827" s="233"/>
      <c r="P827" s="233"/>
      <c r="Q827" s="233"/>
      <c r="R827" s="233"/>
      <c r="S827" s="233"/>
      <c r="T827" s="234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35" t="s">
        <v>222</v>
      </c>
      <c r="AU827" s="235" t="s">
        <v>120</v>
      </c>
      <c r="AV827" s="13" t="s">
        <v>120</v>
      </c>
      <c r="AW827" s="13" t="s">
        <v>37</v>
      </c>
      <c r="AX827" s="13" t="s">
        <v>76</v>
      </c>
      <c r="AY827" s="235" t="s">
        <v>203</v>
      </c>
    </row>
    <row r="828" s="13" customFormat="1">
      <c r="A828" s="13"/>
      <c r="B828" s="224"/>
      <c r="C828" s="225"/>
      <c r="D828" s="226" t="s">
        <v>222</v>
      </c>
      <c r="E828" s="227" t="s">
        <v>19</v>
      </c>
      <c r="F828" s="228" t="s">
        <v>1981</v>
      </c>
      <c r="G828" s="225"/>
      <c r="H828" s="229">
        <v>9.0700000000000003</v>
      </c>
      <c r="I828" s="230"/>
      <c r="J828" s="225"/>
      <c r="K828" s="225"/>
      <c r="L828" s="231"/>
      <c r="M828" s="232"/>
      <c r="N828" s="233"/>
      <c r="O828" s="233"/>
      <c r="P828" s="233"/>
      <c r="Q828" s="233"/>
      <c r="R828" s="233"/>
      <c r="S828" s="233"/>
      <c r="T828" s="23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35" t="s">
        <v>222</v>
      </c>
      <c r="AU828" s="235" t="s">
        <v>120</v>
      </c>
      <c r="AV828" s="13" t="s">
        <v>120</v>
      </c>
      <c r="AW828" s="13" t="s">
        <v>37</v>
      </c>
      <c r="AX828" s="13" t="s">
        <v>76</v>
      </c>
      <c r="AY828" s="235" t="s">
        <v>203</v>
      </c>
    </row>
    <row r="829" s="14" customFormat="1">
      <c r="A829" s="14"/>
      <c r="B829" s="236"/>
      <c r="C829" s="237"/>
      <c r="D829" s="226" t="s">
        <v>222</v>
      </c>
      <c r="E829" s="238" t="s">
        <v>19</v>
      </c>
      <c r="F829" s="239" t="s">
        <v>225</v>
      </c>
      <c r="G829" s="237"/>
      <c r="H829" s="240">
        <v>23.27</v>
      </c>
      <c r="I829" s="241"/>
      <c r="J829" s="237"/>
      <c r="K829" s="237"/>
      <c r="L829" s="242"/>
      <c r="M829" s="243"/>
      <c r="N829" s="244"/>
      <c r="O829" s="244"/>
      <c r="P829" s="244"/>
      <c r="Q829" s="244"/>
      <c r="R829" s="244"/>
      <c r="S829" s="244"/>
      <c r="T829" s="245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46" t="s">
        <v>222</v>
      </c>
      <c r="AU829" s="246" t="s">
        <v>120</v>
      </c>
      <c r="AV829" s="14" t="s">
        <v>209</v>
      </c>
      <c r="AW829" s="14" t="s">
        <v>37</v>
      </c>
      <c r="AX829" s="14" t="s">
        <v>84</v>
      </c>
      <c r="AY829" s="246" t="s">
        <v>203</v>
      </c>
    </row>
    <row r="830" s="2" customFormat="1" ht="33" customHeight="1">
      <c r="A830" s="39"/>
      <c r="B830" s="40"/>
      <c r="C830" s="206" t="s">
        <v>1982</v>
      </c>
      <c r="D830" s="206" t="s">
        <v>205</v>
      </c>
      <c r="E830" s="207" t="s">
        <v>1983</v>
      </c>
      <c r="F830" s="208" t="s">
        <v>1984</v>
      </c>
      <c r="G830" s="209" t="s">
        <v>118</v>
      </c>
      <c r="H830" s="210">
        <v>81.844999999999999</v>
      </c>
      <c r="I830" s="211"/>
      <c r="J830" s="212">
        <f>ROUND(I830*H830,2)</f>
        <v>0</v>
      </c>
      <c r="K830" s="208" t="s">
        <v>208</v>
      </c>
      <c r="L830" s="45"/>
      <c r="M830" s="213" t="s">
        <v>19</v>
      </c>
      <c r="N830" s="214" t="s">
        <v>48</v>
      </c>
      <c r="O830" s="85"/>
      <c r="P830" s="215">
        <f>O830*H830</f>
        <v>0</v>
      </c>
      <c r="Q830" s="215">
        <v>0.00315</v>
      </c>
      <c r="R830" s="215">
        <f>Q830*H830</f>
        <v>0.25781175000000001</v>
      </c>
      <c r="S830" s="215">
        <v>0</v>
      </c>
      <c r="T830" s="216">
        <f>S830*H830</f>
        <v>0</v>
      </c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R830" s="217" t="s">
        <v>294</v>
      </c>
      <c r="AT830" s="217" t="s">
        <v>205</v>
      </c>
      <c r="AU830" s="217" t="s">
        <v>120</v>
      </c>
      <c r="AY830" s="18" t="s">
        <v>203</v>
      </c>
      <c r="BE830" s="218">
        <f>IF(N830="základní",J830,0)</f>
        <v>0</v>
      </c>
      <c r="BF830" s="218">
        <f>IF(N830="snížená",J830,0)</f>
        <v>0</v>
      </c>
      <c r="BG830" s="218">
        <f>IF(N830="zákl. přenesená",J830,0)</f>
        <v>0</v>
      </c>
      <c r="BH830" s="218">
        <f>IF(N830="sníž. přenesená",J830,0)</f>
        <v>0</v>
      </c>
      <c r="BI830" s="218">
        <f>IF(N830="nulová",J830,0)</f>
        <v>0</v>
      </c>
      <c r="BJ830" s="18" t="s">
        <v>120</v>
      </c>
      <c r="BK830" s="218">
        <f>ROUND(I830*H830,2)</f>
        <v>0</v>
      </c>
      <c r="BL830" s="18" t="s">
        <v>294</v>
      </c>
      <c r="BM830" s="217" t="s">
        <v>1985</v>
      </c>
    </row>
    <row r="831" s="2" customFormat="1">
      <c r="A831" s="39"/>
      <c r="B831" s="40"/>
      <c r="C831" s="41"/>
      <c r="D831" s="219" t="s">
        <v>211</v>
      </c>
      <c r="E831" s="41"/>
      <c r="F831" s="220" t="s">
        <v>1986</v>
      </c>
      <c r="G831" s="41"/>
      <c r="H831" s="41"/>
      <c r="I831" s="221"/>
      <c r="J831" s="41"/>
      <c r="K831" s="41"/>
      <c r="L831" s="45"/>
      <c r="M831" s="222"/>
      <c r="N831" s="223"/>
      <c r="O831" s="85"/>
      <c r="P831" s="85"/>
      <c r="Q831" s="85"/>
      <c r="R831" s="85"/>
      <c r="S831" s="85"/>
      <c r="T831" s="86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T831" s="18" t="s">
        <v>211</v>
      </c>
      <c r="AU831" s="18" t="s">
        <v>120</v>
      </c>
    </row>
    <row r="832" s="13" customFormat="1">
      <c r="A832" s="13"/>
      <c r="B832" s="224"/>
      <c r="C832" s="225"/>
      <c r="D832" s="226" t="s">
        <v>222</v>
      </c>
      <c r="E832" s="227" t="s">
        <v>19</v>
      </c>
      <c r="F832" s="228" t="s">
        <v>865</v>
      </c>
      <c r="G832" s="225"/>
      <c r="H832" s="229">
        <v>81.844999999999999</v>
      </c>
      <c r="I832" s="230"/>
      <c r="J832" s="225"/>
      <c r="K832" s="225"/>
      <c r="L832" s="231"/>
      <c r="M832" s="232"/>
      <c r="N832" s="233"/>
      <c r="O832" s="233"/>
      <c r="P832" s="233"/>
      <c r="Q832" s="233"/>
      <c r="R832" s="233"/>
      <c r="S832" s="233"/>
      <c r="T832" s="234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5" t="s">
        <v>222</v>
      </c>
      <c r="AU832" s="235" t="s">
        <v>120</v>
      </c>
      <c r="AV832" s="13" t="s">
        <v>120</v>
      </c>
      <c r="AW832" s="13" t="s">
        <v>37</v>
      </c>
      <c r="AX832" s="13" t="s">
        <v>84</v>
      </c>
      <c r="AY832" s="235" t="s">
        <v>203</v>
      </c>
    </row>
    <row r="833" s="2" customFormat="1" ht="37.8" customHeight="1">
      <c r="A833" s="39"/>
      <c r="B833" s="40"/>
      <c r="C833" s="206" t="s">
        <v>1987</v>
      </c>
      <c r="D833" s="206" t="s">
        <v>205</v>
      </c>
      <c r="E833" s="207" t="s">
        <v>1988</v>
      </c>
      <c r="F833" s="208" t="s">
        <v>1989</v>
      </c>
      <c r="G833" s="209" t="s">
        <v>118</v>
      </c>
      <c r="H833" s="210">
        <v>178.13</v>
      </c>
      <c r="I833" s="211"/>
      <c r="J833" s="212">
        <f>ROUND(I833*H833,2)</f>
        <v>0</v>
      </c>
      <c r="K833" s="208" t="s">
        <v>208</v>
      </c>
      <c r="L833" s="45"/>
      <c r="M833" s="213" t="s">
        <v>19</v>
      </c>
      <c r="N833" s="214" t="s">
        <v>48</v>
      </c>
      <c r="O833" s="85"/>
      <c r="P833" s="215">
        <f>O833*H833</f>
        <v>0</v>
      </c>
      <c r="Q833" s="215">
        <v>0.0074999999999999997</v>
      </c>
      <c r="R833" s="215">
        <f>Q833*H833</f>
        <v>1.3359749999999999</v>
      </c>
      <c r="S833" s="215">
        <v>0</v>
      </c>
      <c r="T833" s="216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17" t="s">
        <v>294</v>
      </c>
      <c r="AT833" s="217" t="s">
        <v>205</v>
      </c>
      <c r="AU833" s="217" t="s">
        <v>120</v>
      </c>
      <c r="AY833" s="18" t="s">
        <v>203</v>
      </c>
      <c r="BE833" s="218">
        <f>IF(N833="základní",J833,0)</f>
        <v>0</v>
      </c>
      <c r="BF833" s="218">
        <f>IF(N833="snížená",J833,0)</f>
        <v>0</v>
      </c>
      <c r="BG833" s="218">
        <f>IF(N833="zákl. přenesená",J833,0)</f>
        <v>0</v>
      </c>
      <c r="BH833" s="218">
        <f>IF(N833="sníž. přenesená",J833,0)</f>
        <v>0</v>
      </c>
      <c r="BI833" s="218">
        <f>IF(N833="nulová",J833,0)</f>
        <v>0</v>
      </c>
      <c r="BJ833" s="18" t="s">
        <v>120</v>
      </c>
      <c r="BK833" s="218">
        <f>ROUND(I833*H833,2)</f>
        <v>0</v>
      </c>
      <c r="BL833" s="18" t="s">
        <v>294</v>
      </c>
      <c r="BM833" s="217" t="s">
        <v>1990</v>
      </c>
    </row>
    <row r="834" s="2" customFormat="1">
      <c r="A834" s="39"/>
      <c r="B834" s="40"/>
      <c r="C834" s="41"/>
      <c r="D834" s="219" t="s">
        <v>211</v>
      </c>
      <c r="E834" s="41"/>
      <c r="F834" s="220" t="s">
        <v>1991</v>
      </c>
      <c r="G834" s="41"/>
      <c r="H834" s="41"/>
      <c r="I834" s="221"/>
      <c r="J834" s="41"/>
      <c r="K834" s="41"/>
      <c r="L834" s="45"/>
      <c r="M834" s="222"/>
      <c r="N834" s="223"/>
      <c r="O834" s="85"/>
      <c r="P834" s="85"/>
      <c r="Q834" s="85"/>
      <c r="R834" s="85"/>
      <c r="S834" s="85"/>
      <c r="T834" s="86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T834" s="18" t="s">
        <v>211</v>
      </c>
      <c r="AU834" s="18" t="s">
        <v>120</v>
      </c>
    </row>
    <row r="835" s="13" customFormat="1">
      <c r="A835" s="13"/>
      <c r="B835" s="224"/>
      <c r="C835" s="225"/>
      <c r="D835" s="226" t="s">
        <v>222</v>
      </c>
      <c r="E835" s="227" t="s">
        <v>19</v>
      </c>
      <c r="F835" s="228" t="s">
        <v>1963</v>
      </c>
      <c r="G835" s="225"/>
      <c r="H835" s="229">
        <v>178.13</v>
      </c>
      <c r="I835" s="230"/>
      <c r="J835" s="225"/>
      <c r="K835" s="225"/>
      <c r="L835" s="231"/>
      <c r="M835" s="232"/>
      <c r="N835" s="233"/>
      <c r="O835" s="233"/>
      <c r="P835" s="233"/>
      <c r="Q835" s="233"/>
      <c r="R835" s="233"/>
      <c r="S835" s="233"/>
      <c r="T835" s="234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35" t="s">
        <v>222</v>
      </c>
      <c r="AU835" s="235" t="s">
        <v>120</v>
      </c>
      <c r="AV835" s="13" t="s">
        <v>120</v>
      </c>
      <c r="AW835" s="13" t="s">
        <v>37</v>
      </c>
      <c r="AX835" s="13" t="s">
        <v>84</v>
      </c>
      <c r="AY835" s="235" t="s">
        <v>203</v>
      </c>
    </row>
    <row r="836" s="2" customFormat="1" ht="24.15" customHeight="1">
      <c r="A836" s="39"/>
      <c r="B836" s="40"/>
      <c r="C836" s="206" t="s">
        <v>1992</v>
      </c>
      <c r="D836" s="206" t="s">
        <v>205</v>
      </c>
      <c r="E836" s="207" t="s">
        <v>1993</v>
      </c>
      <c r="F836" s="208" t="s">
        <v>1994</v>
      </c>
      <c r="G836" s="209" t="s">
        <v>118</v>
      </c>
      <c r="H836" s="210">
        <v>28.91</v>
      </c>
      <c r="I836" s="211"/>
      <c r="J836" s="212">
        <f>ROUND(I836*H836,2)</f>
        <v>0</v>
      </c>
      <c r="K836" s="208" t="s">
        <v>208</v>
      </c>
      <c r="L836" s="45"/>
      <c r="M836" s="213" t="s">
        <v>19</v>
      </c>
      <c r="N836" s="214" t="s">
        <v>48</v>
      </c>
      <c r="O836" s="85"/>
      <c r="P836" s="215">
        <f>O836*H836</f>
        <v>0</v>
      </c>
      <c r="Q836" s="215">
        <v>0.00050000000000000001</v>
      </c>
      <c r="R836" s="215">
        <f>Q836*H836</f>
        <v>0.014455000000000001</v>
      </c>
      <c r="S836" s="215">
        <v>0</v>
      </c>
      <c r="T836" s="216">
        <f>S836*H836</f>
        <v>0</v>
      </c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R836" s="217" t="s">
        <v>294</v>
      </c>
      <c r="AT836" s="217" t="s">
        <v>205</v>
      </c>
      <c r="AU836" s="217" t="s">
        <v>120</v>
      </c>
      <c r="AY836" s="18" t="s">
        <v>203</v>
      </c>
      <c r="BE836" s="218">
        <f>IF(N836="základní",J836,0)</f>
        <v>0</v>
      </c>
      <c r="BF836" s="218">
        <f>IF(N836="snížená",J836,0)</f>
        <v>0</v>
      </c>
      <c r="BG836" s="218">
        <f>IF(N836="zákl. přenesená",J836,0)</f>
        <v>0</v>
      </c>
      <c r="BH836" s="218">
        <f>IF(N836="sníž. přenesená",J836,0)</f>
        <v>0</v>
      </c>
      <c r="BI836" s="218">
        <f>IF(N836="nulová",J836,0)</f>
        <v>0</v>
      </c>
      <c r="BJ836" s="18" t="s">
        <v>120</v>
      </c>
      <c r="BK836" s="218">
        <f>ROUND(I836*H836,2)</f>
        <v>0</v>
      </c>
      <c r="BL836" s="18" t="s">
        <v>294</v>
      </c>
      <c r="BM836" s="217" t="s">
        <v>1995</v>
      </c>
    </row>
    <row r="837" s="2" customFormat="1">
      <c r="A837" s="39"/>
      <c r="B837" s="40"/>
      <c r="C837" s="41"/>
      <c r="D837" s="219" t="s">
        <v>211</v>
      </c>
      <c r="E837" s="41"/>
      <c r="F837" s="220" t="s">
        <v>1996</v>
      </c>
      <c r="G837" s="41"/>
      <c r="H837" s="41"/>
      <c r="I837" s="221"/>
      <c r="J837" s="41"/>
      <c r="K837" s="41"/>
      <c r="L837" s="45"/>
      <c r="M837" s="222"/>
      <c r="N837" s="223"/>
      <c r="O837" s="85"/>
      <c r="P837" s="85"/>
      <c r="Q837" s="85"/>
      <c r="R837" s="85"/>
      <c r="S837" s="85"/>
      <c r="T837" s="86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T837" s="18" t="s">
        <v>211</v>
      </c>
      <c r="AU837" s="18" t="s">
        <v>120</v>
      </c>
    </row>
    <row r="838" s="13" customFormat="1">
      <c r="A838" s="13"/>
      <c r="B838" s="224"/>
      <c r="C838" s="225"/>
      <c r="D838" s="226" t="s">
        <v>222</v>
      </c>
      <c r="E838" s="227" t="s">
        <v>19</v>
      </c>
      <c r="F838" s="228" t="s">
        <v>1997</v>
      </c>
      <c r="G838" s="225"/>
      <c r="H838" s="229">
        <v>28.91</v>
      </c>
      <c r="I838" s="230"/>
      <c r="J838" s="225"/>
      <c r="K838" s="225"/>
      <c r="L838" s="231"/>
      <c r="M838" s="232"/>
      <c r="N838" s="233"/>
      <c r="O838" s="233"/>
      <c r="P838" s="233"/>
      <c r="Q838" s="233"/>
      <c r="R838" s="233"/>
      <c r="S838" s="233"/>
      <c r="T838" s="23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35" t="s">
        <v>222</v>
      </c>
      <c r="AU838" s="235" t="s">
        <v>120</v>
      </c>
      <c r="AV838" s="13" t="s">
        <v>120</v>
      </c>
      <c r="AW838" s="13" t="s">
        <v>37</v>
      </c>
      <c r="AX838" s="13" t="s">
        <v>84</v>
      </c>
      <c r="AY838" s="235" t="s">
        <v>203</v>
      </c>
    </row>
    <row r="839" s="2" customFormat="1" ht="37.8" customHeight="1">
      <c r="A839" s="39"/>
      <c r="B839" s="40"/>
      <c r="C839" s="262" t="s">
        <v>1998</v>
      </c>
      <c r="D839" s="262" t="s">
        <v>927</v>
      </c>
      <c r="E839" s="263" t="s">
        <v>1999</v>
      </c>
      <c r="F839" s="264" t="s">
        <v>2000</v>
      </c>
      <c r="G839" s="265" t="s">
        <v>118</v>
      </c>
      <c r="H839" s="266">
        <v>31.800999999999998</v>
      </c>
      <c r="I839" s="267"/>
      <c r="J839" s="268">
        <f>ROUND(I839*H839,2)</f>
        <v>0</v>
      </c>
      <c r="K839" s="264" t="s">
        <v>208</v>
      </c>
      <c r="L839" s="269"/>
      <c r="M839" s="270" t="s">
        <v>19</v>
      </c>
      <c r="N839" s="271" t="s">
        <v>48</v>
      </c>
      <c r="O839" s="85"/>
      <c r="P839" s="215">
        <f>O839*H839</f>
        <v>0</v>
      </c>
      <c r="Q839" s="215">
        <v>0.00115</v>
      </c>
      <c r="R839" s="215">
        <f>Q839*H839</f>
        <v>0.036571149999999997</v>
      </c>
      <c r="S839" s="215">
        <v>0</v>
      </c>
      <c r="T839" s="216">
        <f>S839*H839</f>
        <v>0</v>
      </c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R839" s="217" t="s">
        <v>432</v>
      </c>
      <c r="AT839" s="217" t="s">
        <v>927</v>
      </c>
      <c r="AU839" s="217" t="s">
        <v>120</v>
      </c>
      <c r="AY839" s="18" t="s">
        <v>203</v>
      </c>
      <c r="BE839" s="218">
        <f>IF(N839="základní",J839,0)</f>
        <v>0</v>
      </c>
      <c r="BF839" s="218">
        <f>IF(N839="snížená",J839,0)</f>
        <v>0</v>
      </c>
      <c r="BG839" s="218">
        <f>IF(N839="zákl. přenesená",J839,0)</f>
        <v>0</v>
      </c>
      <c r="BH839" s="218">
        <f>IF(N839="sníž. přenesená",J839,0)</f>
        <v>0</v>
      </c>
      <c r="BI839" s="218">
        <f>IF(N839="nulová",J839,0)</f>
        <v>0</v>
      </c>
      <c r="BJ839" s="18" t="s">
        <v>120</v>
      </c>
      <c r="BK839" s="218">
        <f>ROUND(I839*H839,2)</f>
        <v>0</v>
      </c>
      <c r="BL839" s="18" t="s">
        <v>294</v>
      </c>
      <c r="BM839" s="217" t="s">
        <v>2001</v>
      </c>
    </row>
    <row r="840" s="13" customFormat="1">
      <c r="A840" s="13"/>
      <c r="B840" s="224"/>
      <c r="C840" s="225"/>
      <c r="D840" s="226" t="s">
        <v>222</v>
      </c>
      <c r="E840" s="225"/>
      <c r="F840" s="228" t="s">
        <v>2002</v>
      </c>
      <c r="G840" s="225"/>
      <c r="H840" s="229">
        <v>31.800999999999998</v>
      </c>
      <c r="I840" s="230"/>
      <c r="J840" s="225"/>
      <c r="K840" s="225"/>
      <c r="L840" s="231"/>
      <c r="M840" s="232"/>
      <c r="N840" s="233"/>
      <c r="O840" s="233"/>
      <c r="P840" s="233"/>
      <c r="Q840" s="233"/>
      <c r="R840" s="233"/>
      <c r="S840" s="233"/>
      <c r="T840" s="234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35" t="s">
        <v>222</v>
      </c>
      <c r="AU840" s="235" t="s">
        <v>120</v>
      </c>
      <c r="AV840" s="13" t="s">
        <v>120</v>
      </c>
      <c r="AW840" s="13" t="s">
        <v>4</v>
      </c>
      <c r="AX840" s="13" t="s">
        <v>84</v>
      </c>
      <c r="AY840" s="235" t="s">
        <v>203</v>
      </c>
    </row>
    <row r="841" s="2" customFormat="1" ht="24.15" customHeight="1">
      <c r="A841" s="39"/>
      <c r="B841" s="40"/>
      <c r="C841" s="206" t="s">
        <v>2003</v>
      </c>
      <c r="D841" s="206" t="s">
        <v>205</v>
      </c>
      <c r="E841" s="207" t="s">
        <v>2004</v>
      </c>
      <c r="F841" s="208" t="s">
        <v>2005</v>
      </c>
      <c r="G841" s="209" t="s">
        <v>118</v>
      </c>
      <c r="H841" s="210">
        <v>135.02000000000001</v>
      </c>
      <c r="I841" s="211"/>
      <c r="J841" s="212">
        <f>ROUND(I841*H841,2)</f>
        <v>0</v>
      </c>
      <c r="K841" s="208" t="s">
        <v>208</v>
      </c>
      <c r="L841" s="45"/>
      <c r="M841" s="213" t="s">
        <v>19</v>
      </c>
      <c r="N841" s="214" t="s">
        <v>48</v>
      </c>
      <c r="O841" s="85"/>
      <c r="P841" s="215">
        <f>O841*H841</f>
        <v>0</v>
      </c>
      <c r="Q841" s="215">
        <v>0.00029999999999999997</v>
      </c>
      <c r="R841" s="215">
        <f>Q841*H841</f>
        <v>0.040506</v>
      </c>
      <c r="S841" s="215">
        <v>0</v>
      </c>
      <c r="T841" s="216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17" t="s">
        <v>294</v>
      </c>
      <c r="AT841" s="217" t="s">
        <v>205</v>
      </c>
      <c r="AU841" s="217" t="s">
        <v>120</v>
      </c>
      <c r="AY841" s="18" t="s">
        <v>203</v>
      </c>
      <c r="BE841" s="218">
        <f>IF(N841="základní",J841,0)</f>
        <v>0</v>
      </c>
      <c r="BF841" s="218">
        <f>IF(N841="snížená",J841,0)</f>
        <v>0</v>
      </c>
      <c r="BG841" s="218">
        <f>IF(N841="zákl. přenesená",J841,0)</f>
        <v>0</v>
      </c>
      <c r="BH841" s="218">
        <f>IF(N841="sníž. přenesená",J841,0)</f>
        <v>0</v>
      </c>
      <c r="BI841" s="218">
        <f>IF(N841="nulová",J841,0)</f>
        <v>0</v>
      </c>
      <c r="BJ841" s="18" t="s">
        <v>120</v>
      </c>
      <c r="BK841" s="218">
        <f>ROUND(I841*H841,2)</f>
        <v>0</v>
      </c>
      <c r="BL841" s="18" t="s">
        <v>294</v>
      </c>
      <c r="BM841" s="217" t="s">
        <v>2006</v>
      </c>
    </row>
    <row r="842" s="2" customFormat="1">
      <c r="A842" s="39"/>
      <c r="B842" s="40"/>
      <c r="C842" s="41"/>
      <c r="D842" s="219" t="s">
        <v>211</v>
      </c>
      <c r="E842" s="41"/>
      <c r="F842" s="220" t="s">
        <v>2007</v>
      </c>
      <c r="G842" s="41"/>
      <c r="H842" s="41"/>
      <c r="I842" s="221"/>
      <c r="J842" s="41"/>
      <c r="K842" s="41"/>
      <c r="L842" s="45"/>
      <c r="M842" s="222"/>
      <c r="N842" s="223"/>
      <c r="O842" s="85"/>
      <c r="P842" s="85"/>
      <c r="Q842" s="85"/>
      <c r="R842" s="85"/>
      <c r="S842" s="85"/>
      <c r="T842" s="86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T842" s="18" t="s">
        <v>211</v>
      </c>
      <c r="AU842" s="18" t="s">
        <v>120</v>
      </c>
    </row>
    <row r="843" s="13" customFormat="1">
      <c r="A843" s="13"/>
      <c r="B843" s="224"/>
      <c r="C843" s="225"/>
      <c r="D843" s="226" t="s">
        <v>222</v>
      </c>
      <c r="E843" s="227" t="s">
        <v>19</v>
      </c>
      <c r="F843" s="228" t="s">
        <v>2008</v>
      </c>
      <c r="G843" s="225"/>
      <c r="H843" s="229">
        <v>163.93000000000001</v>
      </c>
      <c r="I843" s="230"/>
      <c r="J843" s="225"/>
      <c r="K843" s="225"/>
      <c r="L843" s="231"/>
      <c r="M843" s="232"/>
      <c r="N843" s="233"/>
      <c r="O843" s="233"/>
      <c r="P843" s="233"/>
      <c r="Q843" s="233"/>
      <c r="R843" s="233"/>
      <c r="S843" s="233"/>
      <c r="T843" s="234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35" t="s">
        <v>222</v>
      </c>
      <c r="AU843" s="235" t="s">
        <v>120</v>
      </c>
      <c r="AV843" s="13" t="s">
        <v>120</v>
      </c>
      <c r="AW843" s="13" t="s">
        <v>37</v>
      </c>
      <c r="AX843" s="13" t="s">
        <v>76</v>
      </c>
      <c r="AY843" s="235" t="s">
        <v>203</v>
      </c>
    </row>
    <row r="844" s="13" customFormat="1">
      <c r="A844" s="13"/>
      <c r="B844" s="224"/>
      <c r="C844" s="225"/>
      <c r="D844" s="226" t="s">
        <v>222</v>
      </c>
      <c r="E844" s="227" t="s">
        <v>19</v>
      </c>
      <c r="F844" s="228" t="s">
        <v>2009</v>
      </c>
      <c r="G844" s="225"/>
      <c r="H844" s="229">
        <v>-28.91</v>
      </c>
      <c r="I844" s="230"/>
      <c r="J844" s="225"/>
      <c r="K844" s="225"/>
      <c r="L844" s="231"/>
      <c r="M844" s="232"/>
      <c r="N844" s="233"/>
      <c r="O844" s="233"/>
      <c r="P844" s="233"/>
      <c r="Q844" s="233"/>
      <c r="R844" s="233"/>
      <c r="S844" s="233"/>
      <c r="T844" s="234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5" t="s">
        <v>222</v>
      </c>
      <c r="AU844" s="235" t="s">
        <v>120</v>
      </c>
      <c r="AV844" s="13" t="s">
        <v>120</v>
      </c>
      <c r="AW844" s="13" t="s">
        <v>37</v>
      </c>
      <c r="AX844" s="13" t="s">
        <v>76</v>
      </c>
      <c r="AY844" s="235" t="s">
        <v>203</v>
      </c>
    </row>
    <row r="845" s="14" customFormat="1">
      <c r="A845" s="14"/>
      <c r="B845" s="236"/>
      <c r="C845" s="237"/>
      <c r="D845" s="226" t="s">
        <v>222</v>
      </c>
      <c r="E845" s="238" t="s">
        <v>19</v>
      </c>
      <c r="F845" s="239" t="s">
        <v>225</v>
      </c>
      <c r="G845" s="237"/>
      <c r="H845" s="240">
        <v>135.02000000000001</v>
      </c>
      <c r="I845" s="241"/>
      <c r="J845" s="237"/>
      <c r="K845" s="237"/>
      <c r="L845" s="242"/>
      <c r="M845" s="243"/>
      <c r="N845" s="244"/>
      <c r="O845" s="244"/>
      <c r="P845" s="244"/>
      <c r="Q845" s="244"/>
      <c r="R845" s="244"/>
      <c r="S845" s="244"/>
      <c r="T845" s="245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46" t="s">
        <v>222</v>
      </c>
      <c r="AU845" s="246" t="s">
        <v>120</v>
      </c>
      <c r="AV845" s="14" t="s">
        <v>209</v>
      </c>
      <c r="AW845" s="14" t="s">
        <v>37</v>
      </c>
      <c r="AX845" s="14" t="s">
        <v>84</v>
      </c>
      <c r="AY845" s="246" t="s">
        <v>203</v>
      </c>
    </row>
    <row r="846" s="2" customFormat="1" ht="55.5" customHeight="1">
      <c r="A846" s="39"/>
      <c r="B846" s="40"/>
      <c r="C846" s="262" t="s">
        <v>2010</v>
      </c>
      <c r="D846" s="262" t="s">
        <v>927</v>
      </c>
      <c r="E846" s="263" t="s">
        <v>2011</v>
      </c>
      <c r="F846" s="264" t="s">
        <v>2012</v>
      </c>
      <c r="G846" s="265" t="s">
        <v>118</v>
      </c>
      <c r="H846" s="266">
        <v>148.52199999999999</v>
      </c>
      <c r="I846" s="267"/>
      <c r="J846" s="268">
        <f>ROUND(I846*H846,2)</f>
        <v>0</v>
      </c>
      <c r="K846" s="264" t="s">
        <v>208</v>
      </c>
      <c r="L846" s="269"/>
      <c r="M846" s="270" t="s">
        <v>19</v>
      </c>
      <c r="N846" s="271" t="s">
        <v>48</v>
      </c>
      <c r="O846" s="85"/>
      <c r="P846" s="215">
        <f>O846*H846</f>
        <v>0</v>
      </c>
      <c r="Q846" s="215">
        <v>0.0025000000000000001</v>
      </c>
      <c r="R846" s="215">
        <f>Q846*H846</f>
        <v>0.371305</v>
      </c>
      <c r="S846" s="215">
        <v>0</v>
      </c>
      <c r="T846" s="216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217" t="s">
        <v>432</v>
      </c>
      <c r="AT846" s="217" t="s">
        <v>927</v>
      </c>
      <c r="AU846" s="217" t="s">
        <v>120</v>
      </c>
      <c r="AY846" s="18" t="s">
        <v>203</v>
      </c>
      <c r="BE846" s="218">
        <f>IF(N846="základní",J846,0)</f>
        <v>0</v>
      </c>
      <c r="BF846" s="218">
        <f>IF(N846="snížená",J846,0)</f>
        <v>0</v>
      </c>
      <c r="BG846" s="218">
        <f>IF(N846="zákl. přenesená",J846,0)</f>
        <v>0</v>
      </c>
      <c r="BH846" s="218">
        <f>IF(N846="sníž. přenesená",J846,0)</f>
        <v>0</v>
      </c>
      <c r="BI846" s="218">
        <f>IF(N846="nulová",J846,0)</f>
        <v>0</v>
      </c>
      <c r="BJ846" s="18" t="s">
        <v>120</v>
      </c>
      <c r="BK846" s="218">
        <f>ROUND(I846*H846,2)</f>
        <v>0</v>
      </c>
      <c r="BL846" s="18" t="s">
        <v>294</v>
      </c>
      <c r="BM846" s="217" t="s">
        <v>2013</v>
      </c>
    </row>
    <row r="847" s="13" customFormat="1">
      <c r="A847" s="13"/>
      <c r="B847" s="224"/>
      <c r="C847" s="225"/>
      <c r="D847" s="226" t="s">
        <v>222</v>
      </c>
      <c r="E847" s="225"/>
      <c r="F847" s="228" t="s">
        <v>2014</v>
      </c>
      <c r="G847" s="225"/>
      <c r="H847" s="229">
        <v>148.52199999999999</v>
      </c>
      <c r="I847" s="230"/>
      <c r="J847" s="225"/>
      <c r="K847" s="225"/>
      <c r="L847" s="231"/>
      <c r="M847" s="232"/>
      <c r="N847" s="233"/>
      <c r="O847" s="233"/>
      <c r="P847" s="233"/>
      <c r="Q847" s="233"/>
      <c r="R847" s="233"/>
      <c r="S847" s="233"/>
      <c r="T847" s="234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35" t="s">
        <v>222</v>
      </c>
      <c r="AU847" s="235" t="s">
        <v>120</v>
      </c>
      <c r="AV847" s="13" t="s">
        <v>120</v>
      </c>
      <c r="AW847" s="13" t="s">
        <v>4</v>
      </c>
      <c r="AX847" s="13" t="s">
        <v>84</v>
      </c>
      <c r="AY847" s="235" t="s">
        <v>203</v>
      </c>
    </row>
    <row r="848" s="2" customFormat="1" ht="24.15" customHeight="1">
      <c r="A848" s="39"/>
      <c r="B848" s="40"/>
      <c r="C848" s="206" t="s">
        <v>2015</v>
      </c>
      <c r="D848" s="206" t="s">
        <v>205</v>
      </c>
      <c r="E848" s="207" t="s">
        <v>2016</v>
      </c>
      <c r="F848" s="208" t="s">
        <v>2017</v>
      </c>
      <c r="G848" s="209" t="s">
        <v>118</v>
      </c>
      <c r="H848" s="210">
        <v>14.199999999999999</v>
      </c>
      <c r="I848" s="211"/>
      <c r="J848" s="212">
        <f>ROUND(I848*H848,2)</f>
        <v>0</v>
      </c>
      <c r="K848" s="208" t="s">
        <v>208</v>
      </c>
      <c r="L848" s="45"/>
      <c r="M848" s="213" t="s">
        <v>19</v>
      </c>
      <c r="N848" s="214" t="s">
        <v>48</v>
      </c>
      <c r="O848" s="85"/>
      <c r="P848" s="215">
        <f>O848*H848</f>
        <v>0</v>
      </c>
      <c r="Q848" s="215">
        <v>0.00069999999999999999</v>
      </c>
      <c r="R848" s="215">
        <f>Q848*H848</f>
        <v>0.0099399999999999992</v>
      </c>
      <c r="S848" s="215">
        <v>0</v>
      </c>
      <c r="T848" s="216">
        <f>S848*H848</f>
        <v>0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17" t="s">
        <v>294</v>
      </c>
      <c r="AT848" s="217" t="s">
        <v>205</v>
      </c>
      <c r="AU848" s="217" t="s">
        <v>120</v>
      </c>
      <c r="AY848" s="18" t="s">
        <v>203</v>
      </c>
      <c r="BE848" s="218">
        <f>IF(N848="základní",J848,0)</f>
        <v>0</v>
      </c>
      <c r="BF848" s="218">
        <f>IF(N848="snížená",J848,0)</f>
        <v>0</v>
      </c>
      <c r="BG848" s="218">
        <f>IF(N848="zákl. přenesená",J848,0)</f>
        <v>0</v>
      </c>
      <c r="BH848" s="218">
        <f>IF(N848="sníž. přenesená",J848,0)</f>
        <v>0</v>
      </c>
      <c r="BI848" s="218">
        <f>IF(N848="nulová",J848,0)</f>
        <v>0</v>
      </c>
      <c r="BJ848" s="18" t="s">
        <v>120</v>
      </c>
      <c r="BK848" s="218">
        <f>ROUND(I848*H848,2)</f>
        <v>0</v>
      </c>
      <c r="BL848" s="18" t="s">
        <v>294</v>
      </c>
      <c r="BM848" s="217" t="s">
        <v>2018</v>
      </c>
    </row>
    <row r="849" s="2" customFormat="1">
      <c r="A849" s="39"/>
      <c r="B849" s="40"/>
      <c r="C849" s="41"/>
      <c r="D849" s="219" t="s">
        <v>211</v>
      </c>
      <c r="E849" s="41"/>
      <c r="F849" s="220" t="s">
        <v>2019</v>
      </c>
      <c r="G849" s="41"/>
      <c r="H849" s="41"/>
      <c r="I849" s="221"/>
      <c r="J849" s="41"/>
      <c r="K849" s="41"/>
      <c r="L849" s="45"/>
      <c r="M849" s="222"/>
      <c r="N849" s="223"/>
      <c r="O849" s="85"/>
      <c r="P849" s="85"/>
      <c r="Q849" s="85"/>
      <c r="R849" s="85"/>
      <c r="S849" s="85"/>
      <c r="T849" s="86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T849" s="18" t="s">
        <v>211</v>
      </c>
      <c r="AU849" s="18" t="s">
        <v>120</v>
      </c>
    </row>
    <row r="850" s="13" customFormat="1">
      <c r="A850" s="13"/>
      <c r="B850" s="224"/>
      <c r="C850" s="225"/>
      <c r="D850" s="226" t="s">
        <v>222</v>
      </c>
      <c r="E850" s="227" t="s">
        <v>19</v>
      </c>
      <c r="F850" s="228" t="s">
        <v>1979</v>
      </c>
      <c r="G850" s="225"/>
      <c r="H850" s="229">
        <v>7.0999999999999996</v>
      </c>
      <c r="I850" s="230"/>
      <c r="J850" s="225"/>
      <c r="K850" s="225"/>
      <c r="L850" s="231"/>
      <c r="M850" s="232"/>
      <c r="N850" s="233"/>
      <c r="O850" s="233"/>
      <c r="P850" s="233"/>
      <c r="Q850" s="233"/>
      <c r="R850" s="233"/>
      <c r="S850" s="233"/>
      <c r="T850" s="234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35" t="s">
        <v>222</v>
      </c>
      <c r="AU850" s="235" t="s">
        <v>120</v>
      </c>
      <c r="AV850" s="13" t="s">
        <v>120</v>
      </c>
      <c r="AW850" s="13" t="s">
        <v>37</v>
      </c>
      <c r="AX850" s="13" t="s">
        <v>76</v>
      </c>
      <c r="AY850" s="235" t="s">
        <v>203</v>
      </c>
    </row>
    <row r="851" s="13" customFormat="1">
      <c r="A851" s="13"/>
      <c r="B851" s="224"/>
      <c r="C851" s="225"/>
      <c r="D851" s="226" t="s">
        <v>222</v>
      </c>
      <c r="E851" s="227" t="s">
        <v>19</v>
      </c>
      <c r="F851" s="228" t="s">
        <v>1980</v>
      </c>
      <c r="G851" s="225"/>
      <c r="H851" s="229">
        <v>7.0999999999999996</v>
      </c>
      <c r="I851" s="230"/>
      <c r="J851" s="225"/>
      <c r="K851" s="225"/>
      <c r="L851" s="231"/>
      <c r="M851" s="232"/>
      <c r="N851" s="233"/>
      <c r="O851" s="233"/>
      <c r="P851" s="233"/>
      <c r="Q851" s="233"/>
      <c r="R851" s="233"/>
      <c r="S851" s="233"/>
      <c r="T851" s="234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35" t="s">
        <v>222</v>
      </c>
      <c r="AU851" s="235" t="s">
        <v>120</v>
      </c>
      <c r="AV851" s="13" t="s">
        <v>120</v>
      </c>
      <c r="AW851" s="13" t="s">
        <v>37</v>
      </c>
      <c r="AX851" s="13" t="s">
        <v>76</v>
      </c>
      <c r="AY851" s="235" t="s">
        <v>203</v>
      </c>
    </row>
    <row r="852" s="14" customFormat="1">
      <c r="A852" s="14"/>
      <c r="B852" s="236"/>
      <c r="C852" s="237"/>
      <c r="D852" s="226" t="s">
        <v>222</v>
      </c>
      <c r="E852" s="238" t="s">
        <v>19</v>
      </c>
      <c r="F852" s="239" t="s">
        <v>225</v>
      </c>
      <c r="G852" s="237"/>
      <c r="H852" s="240">
        <v>14.199999999999999</v>
      </c>
      <c r="I852" s="241"/>
      <c r="J852" s="237"/>
      <c r="K852" s="237"/>
      <c r="L852" s="242"/>
      <c r="M852" s="243"/>
      <c r="N852" s="244"/>
      <c r="O852" s="244"/>
      <c r="P852" s="244"/>
      <c r="Q852" s="244"/>
      <c r="R852" s="244"/>
      <c r="S852" s="244"/>
      <c r="T852" s="245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46" t="s">
        <v>222</v>
      </c>
      <c r="AU852" s="246" t="s">
        <v>120</v>
      </c>
      <c r="AV852" s="14" t="s">
        <v>209</v>
      </c>
      <c r="AW852" s="14" t="s">
        <v>37</v>
      </c>
      <c r="AX852" s="14" t="s">
        <v>84</v>
      </c>
      <c r="AY852" s="246" t="s">
        <v>203</v>
      </c>
    </row>
    <row r="853" s="2" customFormat="1" ht="24.15" customHeight="1">
      <c r="A853" s="39"/>
      <c r="B853" s="40"/>
      <c r="C853" s="206" t="s">
        <v>2020</v>
      </c>
      <c r="D853" s="206" t="s">
        <v>205</v>
      </c>
      <c r="E853" s="207" t="s">
        <v>2021</v>
      </c>
      <c r="F853" s="208" t="s">
        <v>2022</v>
      </c>
      <c r="G853" s="209" t="s">
        <v>118</v>
      </c>
      <c r="H853" s="210">
        <v>81.844999999999999</v>
      </c>
      <c r="I853" s="211"/>
      <c r="J853" s="212">
        <f>ROUND(I853*H853,2)</f>
        <v>0</v>
      </c>
      <c r="K853" s="208" t="s">
        <v>208</v>
      </c>
      <c r="L853" s="45"/>
      <c r="M853" s="213" t="s">
        <v>19</v>
      </c>
      <c r="N853" s="214" t="s">
        <v>48</v>
      </c>
      <c r="O853" s="85"/>
      <c r="P853" s="215">
        <f>O853*H853</f>
        <v>0</v>
      </c>
      <c r="Q853" s="215">
        <v>0.00050000000000000001</v>
      </c>
      <c r="R853" s="215">
        <f>Q853*H853</f>
        <v>0.040922500000000001</v>
      </c>
      <c r="S853" s="215">
        <v>0</v>
      </c>
      <c r="T853" s="216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17" t="s">
        <v>294</v>
      </c>
      <c r="AT853" s="217" t="s">
        <v>205</v>
      </c>
      <c r="AU853" s="217" t="s">
        <v>120</v>
      </c>
      <c r="AY853" s="18" t="s">
        <v>203</v>
      </c>
      <c r="BE853" s="218">
        <f>IF(N853="základní",J853,0)</f>
        <v>0</v>
      </c>
      <c r="BF853" s="218">
        <f>IF(N853="snížená",J853,0)</f>
        <v>0</v>
      </c>
      <c r="BG853" s="218">
        <f>IF(N853="zákl. přenesená",J853,0)</f>
        <v>0</v>
      </c>
      <c r="BH853" s="218">
        <f>IF(N853="sníž. přenesená",J853,0)</f>
        <v>0</v>
      </c>
      <c r="BI853" s="218">
        <f>IF(N853="nulová",J853,0)</f>
        <v>0</v>
      </c>
      <c r="BJ853" s="18" t="s">
        <v>120</v>
      </c>
      <c r="BK853" s="218">
        <f>ROUND(I853*H853,2)</f>
        <v>0</v>
      </c>
      <c r="BL853" s="18" t="s">
        <v>294</v>
      </c>
      <c r="BM853" s="217" t="s">
        <v>2023</v>
      </c>
    </row>
    <row r="854" s="2" customFormat="1">
      <c r="A854" s="39"/>
      <c r="B854" s="40"/>
      <c r="C854" s="41"/>
      <c r="D854" s="219" t="s">
        <v>211</v>
      </c>
      <c r="E854" s="41"/>
      <c r="F854" s="220" t="s">
        <v>2024</v>
      </c>
      <c r="G854" s="41"/>
      <c r="H854" s="41"/>
      <c r="I854" s="221"/>
      <c r="J854" s="41"/>
      <c r="K854" s="41"/>
      <c r="L854" s="45"/>
      <c r="M854" s="222"/>
      <c r="N854" s="223"/>
      <c r="O854" s="85"/>
      <c r="P854" s="85"/>
      <c r="Q854" s="85"/>
      <c r="R854" s="85"/>
      <c r="S854" s="85"/>
      <c r="T854" s="86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T854" s="18" t="s">
        <v>211</v>
      </c>
      <c r="AU854" s="18" t="s">
        <v>120</v>
      </c>
    </row>
    <row r="855" s="13" customFormat="1">
      <c r="A855" s="13"/>
      <c r="B855" s="224"/>
      <c r="C855" s="225"/>
      <c r="D855" s="226" t="s">
        <v>222</v>
      </c>
      <c r="E855" s="227" t="s">
        <v>19</v>
      </c>
      <c r="F855" s="228" t="s">
        <v>865</v>
      </c>
      <c r="G855" s="225"/>
      <c r="H855" s="229">
        <v>81.844999999999999</v>
      </c>
      <c r="I855" s="230"/>
      <c r="J855" s="225"/>
      <c r="K855" s="225"/>
      <c r="L855" s="231"/>
      <c r="M855" s="232"/>
      <c r="N855" s="233"/>
      <c r="O855" s="233"/>
      <c r="P855" s="233"/>
      <c r="Q855" s="233"/>
      <c r="R855" s="233"/>
      <c r="S855" s="233"/>
      <c r="T855" s="234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5" t="s">
        <v>222</v>
      </c>
      <c r="AU855" s="235" t="s">
        <v>120</v>
      </c>
      <c r="AV855" s="13" t="s">
        <v>120</v>
      </c>
      <c r="AW855" s="13" t="s">
        <v>37</v>
      </c>
      <c r="AX855" s="13" t="s">
        <v>84</v>
      </c>
      <c r="AY855" s="235" t="s">
        <v>203</v>
      </c>
    </row>
    <row r="856" s="2" customFormat="1" ht="44.25" customHeight="1">
      <c r="A856" s="39"/>
      <c r="B856" s="40"/>
      <c r="C856" s="262" t="s">
        <v>2025</v>
      </c>
      <c r="D856" s="262" t="s">
        <v>927</v>
      </c>
      <c r="E856" s="263" t="s">
        <v>2026</v>
      </c>
      <c r="F856" s="264" t="s">
        <v>2027</v>
      </c>
      <c r="G856" s="265" t="s">
        <v>118</v>
      </c>
      <c r="H856" s="266">
        <v>105.65000000000001</v>
      </c>
      <c r="I856" s="267"/>
      <c r="J856" s="268">
        <f>ROUND(I856*H856,2)</f>
        <v>0</v>
      </c>
      <c r="K856" s="264" t="s">
        <v>208</v>
      </c>
      <c r="L856" s="269"/>
      <c r="M856" s="270" t="s">
        <v>19</v>
      </c>
      <c r="N856" s="271" t="s">
        <v>48</v>
      </c>
      <c r="O856" s="85"/>
      <c r="P856" s="215">
        <f>O856*H856</f>
        <v>0</v>
      </c>
      <c r="Q856" s="215">
        <v>0.0042900000000000004</v>
      </c>
      <c r="R856" s="215">
        <f>Q856*H856</f>
        <v>0.45323850000000004</v>
      </c>
      <c r="S856" s="215">
        <v>0</v>
      </c>
      <c r="T856" s="216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17" t="s">
        <v>432</v>
      </c>
      <c r="AT856" s="217" t="s">
        <v>927</v>
      </c>
      <c r="AU856" s="217" t="s">
        <v>120</v>
      </c>
      <c r="AY856" s="18" t="s">
        <v>203</v>
      </c>
      <c r="BE856" s="218">
        <f>IF(N856="základní",J856,0)</f>
        <v>0</v>
      </c>
      <c r="BF856" s="218">
        <f>IF(N856="snížená",J856,0)</f>
        <v>0</v>
      </c>
      <c r="BG856" s="218">
        <f>IF(N856="zákl. přenesená",J856,0)</f>
        <v>0</v>
      </c>
      <c r="BH856" s="218">
        <f>IF(N856="sníž. přenesená",J856,0)</f>
        <v>0</v>
      </c>
      <c r="BI856" s="218">
        <f>IF(N856="nulová",J856,0)</f>
        <v>0</v>
      </c>
      <c r="BJ856" s="18" t="s">
        <v>120</v>
      </c>
      <c r="BK856" s="218">
        <f>ROUND(I856*H856,2)</f>
        <v>0</v>
      </c>
      <c r="BL856" s="18" t="s">
        <v>294</v>
      </c>
      <c r="BM856" s="217" t="s">
        <v>2028</v>
      </c>
    </row>
    <row r="857" s="13" customFormat="1">
      <c r="A857" s="13"/>
      <c r="B857" s="224"/>
      <c r="C857" s="225"/>
      <c r="D857" s="226" t="s">
        <v>222</v>
      </c>
      <c r="E857" s="225"/>
      <c r="F857" s="228" t="s">
        <v>2029</v>
      </c>
      <c r="G857" s="225"/>
      <c r="H857" s="229">
        <v>105.65000000000001</v>
      </c>
      <c r="I857" s="230"/>
      <c r="J857" s="225"/>
      <c r="K857" s="225"/>
      <c r="L857" s="231"/>
      <c r="M857" s="232"/>
      <c r="N857" s="233"/>
      <c r="O857" s="233"/>
      <c r="P857" s="233"/>
      <c r="Q857" s="233"/>
      <c r="R857" s="233"/>
      <c r="S857" s="233"/>
      <c r="T857" s="234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5" t="s">
        <v>222</v>
      </c>
      <c r="AU857" s="235" t="s">
        <v>120</v>
      </c>
      <c r="AV857" s="13" t="s">
        <v>120</v>
      </c>
      <c r="AW857" s="13" t="s">
        <v>4</v>
      </c>
      <c r="AX857" s="13" t="s">
        <v>84</v>
      </c>
      <c r="AY857" s="235" t="s">
        <v>203</v>
      </c>
    </row>
    <row r="858" s="2" customFormat="1" ht="21.75" customHeight="1">
      <c r="A858" s="39"/>
      <c r="B858" s="40"/>
      <c r="C858" s="206" t="s">
        <v>2030</v>
      </c>
      <c r="D858" s="206" t="s">
        <v>205</v>
      </c>
      <c r="E858" s="207" t="s">
        <v>2031</v>
      </c>
      <c r="F858" s="208" t="s">
        <v>2032</v>
      </c>
      <c r="G858" s="209" t="s">
        <v>555</v>
      </c>
      <c r="H858" s="210">
        <v>113.18000000000001</v>
      </c>
      <c r="I858" s="211"/>
      <c r="J858" s="212">
        <f>ROUND(I858*H858,2)</f>
        <v>0</v>
      </c>
      <c r="K858" s="208" t="s">
        <v>208</v>
      </c>
      <c r="L858" s="45"/>
      <c r="M858" s="213" t="s">
        <v>19</v>
      </c>
      <c r="N858" s="214" t="s">
        <v>48</v>
      </c>
      <c r="O858" s="85"/>
      <c r="P858" s="215">
        <f>O858*H858</f>
        <v>0</v>
      </c>
      <c r="Q858" s="215">
        <v>1.0000000000000001E-05</v>
      </c>
      <c r="R858" s="215">
        <f>Q858*H858</f>
        <v>0.0011318000000000001</v>
      </c>
      <c r="S858" s="215">
        <v>0</v>
      </c>
      <c r="T858" s="216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17" t="s">
        <v>294</v>
      </c>
      <c r="AT858" s="217" t="s">
        <v>205</v>
      </c>
      <c r="AU858" s="217" t="s">
        <v>120</v>
      </c>
      <c r="AY858" s="18" t="s">
        <v>203</v>
      </c>
      <c r="BE858" s="218">
        <f>IF(N858="základní",J858,0)</f>
        <v>0</v>
      </c>
      <c r="BF858" s="218">
        <f>IF(N858="snížená",J858,0)</f>
        <v>0</v>
      </c>
      <c r="BG858" s="218">
        <f>IF(N858="zákl. přenesená",J858,0)</f>
        <v>0</v>
      </c>
      <c r="BH858" s="218">
        <f>IF(N858="sníž. přenesená",J858,0)</f>
        <v>0</v>
      </c>
      <c r="BI858" s="218">
        <f>IF(N858="nulová",J858,0)</f>
        <v>0</v>
      </c>
      <c r="BJ858" s="18" t="s">
        <v>120</v>
      </c>
      <c r="BK858" s="218">
        <f>ROUND(I858*H858,2)</f>
        <v>0</v>
      </c>
      <c r="BL858" s="18" t="s">
        <v>294</v>
      </c>
      <c r="BM858" s="217" t="s">
        <v>2033</v>
      </c>
    </row>
    <row r="859" s="2" customFormat="1">
      <c r="A859" s="39"/>
      <c r="B859" s="40"/>
      <c r="C859" s="41"/>
      <c r="D859" s="219" t="s">
        <v>211</v>
      </c>
      <c r="E859" s="41"/>
      <c r="F859" s="220" t="s">
        <v>2034</v>
      </c>
      <c r="G859" s="41"/>
      <c r="H859" s="41"/>
      <c r="I859" s="221"/>
      <c r="J859" s="41"/>
      <c r="K859" s="41"/>
      <c r="L859" s="45"/>
      <c r="M859" s="222"/>
      <c r="N859" s="223"/>
      <c r="O859" s="85"/>
      <c r="P859" s="85"/>
      <c r="Q859" s="85"/>
      <c r="R859" s="85"/>
      <c r="S859" s="85"/>
      <c r="T859" s="86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T859" s="18" t="s">
        <v>211</v>
      </c>
      <c r="AU859" s="18" t="s">
        <v>120</v>
      </c>
    </row>
    <row r="860" s="13" customFormat="1">
      <c r="A860" s="13"/>
      <c r="B860" s="224"/>
      <c r="C860" s="225"/>
      <c r="D860" s="226" t="s">
        <v>222</v>
      </c>
      <c r="E860" s="227" t="s">
        <v>19</v>
      </c>
      <c r="F860" s="228" t="s">
        <v>2035</v>
      </c>
      <c r="G860" s="225"/>
      <c r="H860" s="229">
        <v>10.73</v>
      </c>
      <c r="I860" s="230"/>
      <c r="J860" s="225"/>
      <c r="K860" s="225"/>
      <c r="L860" s="231"/>
      <c r="M860" s="232"/>
      <c r="N860" s="233"/>
      <c r="O860" s="233"/>
      <c r="P860" s="233"/>
      <c r="Q860" s="233"/>
      <c r="R860" s="233"/>
      <c r="S860" s="233"/>
      <c r="T860" s="234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5" t="s">
        <v>222</v>
      </c>
      <c r="AU860" s="235" t="s">
        <v>120</v>
      </c>
      <c r="AV860" s="13" t="s">
        <v>120</v>
      </c>
      <c r="AW860" s="13" t="s">
        <v>37</v>
      </c>
      <c r="AX860" s="13" t="s">
        <v>76</v>
      </c>
      <c r="AY860" s="235" t="s">
        <v>203</v>
      </c>
    </row>
    <row r="861" s="13" customFormat="1">
      <c r="A861" s="13"/>
      <c r="B861" s="224"/>
      <c r="C861" s="225"/>
      <c r="D861" s="226" t="s">
        <v>222</v>
      </c>
      <c r="E861" s="227" t="s">
        <v>19</v>
      </c>
      <c r="F861" s="228" t="s">
        <v>2036</v>
      </c>
      <c r="G861" s="225"/>
      <c r="H861" s="229">
        <v>14.699999999999999</v>
      </c>
      <c r="I861" s="230"/>
      <c r="J861" s="225"/>
      <c r="K861" s="225"/>
      <c r="L861" s="231"/>
      <c r="M861" s="232"/>
      <c r="N861" s="233"/>
      <c r="O861" s="233"/>
      <c r="P861" s="233"/>
      <c r="Q861" s="233"/>
      <c r="R861" s="233"/>
      <c r="S861" s="233"/>
      <c r="T861" s="234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5" t="s">
        <v>222</v>
      </c>
      <c r="AU861" s="235" t="s">
        <v>120</v>
      </c>
      <c r="AV861" s="13" t="s">
        <v>120</v>
      </c>
      <c r="AW861" s="13" t="s">
        <v>37</v>
      </c>
      <c r="AX861" s="13" t="s">
        <v>76</v>
      </c>
      <c r="AY861" s="235" t="s">
        <v>203</v>
      </c>
    </row>
    <row r="862" s="13" customFormat="1">
      <c r="A862" s="13"/>
      <c r="B862" s="224"/>
      <c r="C862" s="225"/>
      <c r="D862" s="226" t="s">
        <v>222</v>
      </c>
      <c r="E862" s="227" t="s">
        <v>19</v>
      </c>
      <c r="F862" s="228" t="s">
        <v>2037</v>
      </c>
      <c r="G862" s="225"/>
      <c r="H862" s="229">
        <v>15</v>
      </c>
      <c r="I862" s="230"/>
      <c r="J862" s="225"/>
      <c r="K862" s="225"/>
      <c r="L862" s="231"/>
      <c r="M862" s="232"/>
      <c r="N862" s="233"/>
      <c r="O862" s="233"/>
      <c r="P862" s="233"/>
      <c r="Q862" s="233"/>
      <c r="R862" s="233"/>
      <c r="S862" s="233"/>
      <c r="T862" s="23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5" t="s">
        <v>222</v>
      </c>
      <c r="AU862" s="235" t="s">
        <v>120</v>
      </c>
      <c r="AV862" s="13" t="s">
        <v>120</v>
      </c>
      <c r="AW862" s="13" t="s">
        <v>37</v>
      </c>
      <c r="AX862" s="13" t="s">
        <v>76</v>
      </c>
      <c r="AY862" s="235" t="s">
        <v>203</v>
      </c>
    </row>
    <row r="863" s="13" customFormat="1">
      <c r="A863" s="13"/>
      <c r="B863" s="224"/>
      <c r="C863" s="225"/>
      <c r="D863" s="226" t="s">
        <v>222</v>
      </c>
      <c r="E863" s="227" t="s">
        <v>19</v>
      </c>
      <c r="F863" s="228" t="s">
        <v>2038</v>
      </c>
      <c r="G863" s="225"/>
      <c r="H863" s="229">
        <v>16.16</v>
      </c>
      <c r="I863" s="230"/>
      <c r="J863" s="225"/>
      <c r="K863" s="225"/>
      <c r="L863" s="231"/>
      <c r="M863" s="232"/>
      <c r="N863" s="233"/>
      <c r="O863" s="233"/>
      <c r="P863" s="233"/>
      <c r="Q863" s="233"/>
      <c r="R863" s="233"/>
      <c r="S863" s="233"/>
      <c r="T863" s="23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35" t="s">
        <v>222</v>
      </c>
      <c r="AU863" s="235" t="s">
        <v>120</v>
      </c>
      <c r="AV863" s="13" t="s">
        <v>120</v>
      </c>
      <c r="AW863" s="13" t="s">
        <v>37</v>
      </c>
      <c r="AX863" s="13" t="s">
        <v>76</v>
      </c>
      <c r="AY863" s="235" t="s">
        <v>203</v>
      </c>
    </row>
    <row r="864" s="15" customFormat="1">
      <c r="A864" s="15"/>
      <c r="B864" s="247"/>
      <c r="C864" s="248"/>
      <c r="D864" s="226" t="s">
        <v>222</v>
      </c>
      <c r="E864" s="249" t="s">
        <v>19</v>
      </c>
      <c r="F864" s="250" t="s">
        <v>290</v>
      </c>
      <c r="G864" s="248"/>
      <c r="H864" s="251">
        <v>56.590000000000003</v>
      </c>
      <c r="I864" s="252"/>
      <c r="J864" s="248"/>
      <c r="K864" s="248"/>
      <c r="L864" s="253"/>
      <c r="M864" s="254"/>
      <c r="N864" s="255"/>
      <c r="O864" s="255"/>
      <c r="P864" s="255"/>
      <c r="Q864" s="255"/>
      <c r="R864" s="255"/>
      <c r="S864" s="255"/>
      <c r="T864" s="256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57" t="s">
        <v>222</v>
      </c>
      <c r="AU864" s="257" t="s">
        <v>120</v>
      </c>
      <c r="AV864" s="15" t="s">
        <v>160</v>
      </c>
      <c r="AW864" s="15" t="s">
        <v>37</v>
      </c>
      <c r="AX864" s="15" t="s">
        <v>76</v>
      </c>
      <c r="AY864" s="257" t="s">
        <v>203</v>
      </c>
    </row>
    <row r="865" s="13" customFormat="1">
      <c r="A865" s="13"/>
      <c r="B865" s="224"/>
      <c r="C865" s="225"/>
      <c r="D865" s="226" t="s">
        <v>222</v>
      </c>
      <c r="E865" s="227" t="s">
        <v>19</v>
      </c>
      <c r="F865" s="228" t="s">
        <v>2039</v>
      </c>
      <c r="G865" s="225"/>
      <c r="H865" s="229">
        <v>10.73</v>
      </c>
      <c r="I865" s="230"/>
      <c r="J865" s="225"/>
      <c r="K865" s="225"/>
      <c r="L865" s="231"/>
      <c r="M865" s="232"/>
      <c r="N865" s="233"/>
      <c r="O865" s="233"/>
      <c r="P865" s="233"/>
      <c r="Q865" s="233"/>
      <c r="R865" s="233"/>
      <c r="S865" s="233"/>
      <c r="T865" s="234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35" t="s">
        <v>222</v>
      </c>
      <c r="AU865" s="235" t="s">
        <v>120</v>
      </c>
      <c r="AV865" s="13" t="s">
        <v>120</v>
      </c>
      <c r="AW865" s="13" t="s">
        <v>37</v>
      </c>
      <c r="AX865" s="13" t="s">
        <v>76</v>
      </c>
      <c r="AY865" s="235" t="s">
        <v>203</v>
      </c>
    </row>
    <row r="866" s="13" customFormat="1">
      <c r="A866" s="13"/>
      <c r="B866" s="224"/>
      <c r="C866" s="225"/>
      <c r="D866" s="226" t="s">
        <v>222</v>
      </c>
      <c r="E866" s="227" t="s">
        <v>19</v>
      </c>
      <c r="F866" s="228" t="s">
        <v>2040</v>
      </c>
      <c r="G866" s="225"/>
      <c r="H866" s="229">
        <v>14.699999999999999</v>
      </c>
      <c r="I866" s="230"/>
      <c r="J866" s="225"/>
      <c r="K866" s="225"/>
      <c r="L866" s="231"/>
      <c r="M866" s="232"/>
      <c r="N866" s="233"/>
      <c r="O866" s="233"/>
      <c r="P866" s="233"/>
      <c r="Q866" s="233"/>
      <c r="R866" s="233"/>
      <c r="S866" s="233"/>
      <c r="T866" s="234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35" t="s">
        <v>222</v>
      </c>
      <c r="AU866" s="235" t="s">
        <v>120</v>
      </c>
      <c r="AV866" s="13" t="s">
        <v>120</v>
      </c>
      <c r="AW866" s="13" t="s">
        <v>37</v>
      </c>
      <c r="AX866" s="13" t="s">
        <v>76</v>
      </c>
      <c r="AY866" s="235" t="s">
        <v>203</v>
      </c>
    </row>
    <row r="867" s="13" customFormat="1">
      <c r="A867" s="13"/>
      <c r="B867" s="224"/>
      <c r="C867" s="225"/>
      <c r="D867" s="226" t="s">
        <v>222</v>
      </c>
      <c r="E867" s="227" t="s">
        <v>19</v>
      </c>
      <c r="F867" s="228" t="s">
        <v>2041</v>
      </c>
      <c r="G867" s="225"/>
      <c r="H867" s="229">
        <v>15</v>
      </c>
      <c r="I867" s="230"/>
      <c r="J867" s="225"/>
      <c r="K867" s="225"/>
      <c r="L867" s="231"/>
      <c r="M867" s="232"/>
      <c r="N867" s="233"/>
      <c r="O867" s="233"/>
      <c r="P867" s="233"/>
      <c r="Q867" s="233"/>
      <c r="R867" s="233"/>
      <c r="S867" s="233"/>
      <c r="T867" s="234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35" t="s">
        <v>222</v>
      </c>
      <c r="AU867" s="235" t="s">
        <v>120</v>
      </c>
      <c r="AV867" s="13" t="s">
        <v>120</v>
      </c>
      <c r="AW867" s="13" t="s">
        <v>37</v>
      </c>
      <c r="AX867" s="13" t="s">
        <v>76</v>
      </c>
      <c r="AY867" s="235" t="s">
        <v>203</v>
      </c>
    </row>
    <row r="868" s="13" customFormat="1">
      <c r="A868" s="13"/>
      <c r="B868" s="224"/>
      <c r="C868" s="225"/>
      <c r="D868" s="226" t="s">
        <v>222</v>
      </c>
      <c r="E868" s="227" t="s">
        <v>19</v>
      </c>
      <c r="F868" s="228" t="s">
        <v>2042</v>
      </c>
      <c r="G868" s="225"/>
      <c r="H868" s="229">
        <v>16.16</v>
      </c>
      <c r="I868" s="230"/>
      <c r="J868" s="225"/>
      <c r="K868" s="225"/>
      <c r="L868" s="231"/>
      <c r="M868" s="232"/>
      <c r="N868" s="233"/>
      <c r="O868" s="233"/>
      <c r="P868" s="233"/>
      <c r="Q868" s="233"/>
      <c r="R868" s="233"/>
      <c r="S868" s="233"/>
      <c r="T868" s="234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35" t="s">
        <v>222</v>
      </c>
      <c r="AU868" s="235" t="s">
        <v>120</v>
      </c>
      <c r="AV868" s="13" t="s">
        <v>120</v>
      </c>
      <c r="AW868" s="13" t="s">
        <v>37</v>
      </c>
      <c r="AX868" s="13" t="s">
        <v>76</v>
      </c>
      <c r="AY868" s="235" t="s">
        <v>203</v>
      </c>
    </row>
    <row r="869" s="14" customFormat="1">
      <c r="A869" s="14"/>
      <c r="B869" s="236"/>
      <c r="C869" s="237"/>
      <c r="D869" s="226" t="s">
        <v>222</v>
      </c>
      <c r="E869" s="238" t="s">
        <v>19</v>
      </c>
      <c r="F869" s="239" t="s">
        <v>225</v>
      </c>
      <c r="G869" s="237"/>
      <c r="H869" s="240">
        <v>113.18000000000001</v>
      </c>
      <c r="I869" s="241"/>
      <c r="J869" s="237"/>
      <c r="K869" s="237"/>
      <c r="L869" s="242"/>
      <c r="M869" s="243"/>
      <c r="N869" s="244"/>
      <c r="O869" s="244"/>
      <c r="P869" s="244"/>
      <c r="Q869" s="244"/>
      <c r="R869" s="244"/>
      <c r="S869" s="244"/>
      <c r="T869" s="245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46" t="s">
        <v>222</v>
      </c>
      <c r="AU869" s="246" t="s">
        <v>120</v>
      </c>
      <c r="AV869" s="14" t="s">
        <v>209</v>
      </c>
      <c r="AW869" s="14" t="s">
        <v>37</v>
      </c>
      <c r="AX869" s="14" t="s">
        <v>84</v>
      </c>
      <c r="AY869" s="246" t="s">
        <v>203</v>
      </c>
    </row>
    <row r="870" s="2" customFormat="1" ht="16.5" customHeight="1">
      <c r="A870" s="39"/>
      <c r="B870" s="40"/>
      <c r="C870" s="262" t="s">
        <v>2043</v>
      </c>
      <c r="D870" s="262" t="s">
        <v>927</v>
      </c>
      <c r="E870" s="263" t="s">
        <v>2044</v>
      </c>
      <c r="F870" s="264" t="s">
        <v>2045</v>
      </c>
      <c r="G870" s="265" t="s">
        <v>555</v>
      </c>
      <c r="H870" s="266">
        <v>115.444</v>
      </c>
      <c r="I870" s="267"/>
      <c r="J870" s="268">
        <f>ROUND(I870*H870,2)</f>
        <v>0</v>
      </c>
      <c r="K870" s="264" t="s">
        <v>208</v>
      </c>
      <c r="L870" s="269"/>
      <c r="M870" s="270" t="s">
        <v>19</v>
      </c>
      <c r="N870" s="271" t="s">
        <v>48</v>
      </c>
      <c r="O870" s="85"/>
      <c r="P870" s="215">
        <f>O870*H870</f>
        <v>0</v>
      </c>
      <c r="Q870" s="215">
        <v>0.00035</v>
      </c>
      <c r="R870" s="215">
        <f>Q870*H870</f>
        <v>0.040405400000000001</v>
      </c>
      <c r="S870" s="215">
        <v>0</v>
      </c>
      <c r="T870" s="216">
        <f>S870*H870</f>
        <v>0</v>
      </c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R870" s="217" t="s">
        <v>432</v>
      </c>
      <c r="AT870" s="217" t="s">
        <v>927</v>
      </c>
      <c r="AU870" s="217" t="s">
        <v>120</v>
      </c>
      <c r="AY870" s="18" t="s">
        <v>203</v>
      </c>
      <c r="BE870" s="218">
        <f>IF(N870="základní",J870,0)</f>
        <v>0</v>
      </c>
      <c r="BF870" s="218">
        <f>IF(N870="snížená",J870,0)</f>
        <v>0</v>
      </c>
      <c r="BG870" s="218">
        <f>IF(N870="zákl. přenesená",J870,0)</f>
        <v>0</v>
      </c>
      <c r="BH870" s="218">
        <f>IF(N870="sníž. přenesená",J870,0)</f>
        <v>0</v>
      </c>
      <c r="BI870" s="218">
        <f>IF(N870="nulová",J870,0)</f>
        <v>0</v>
      </c>
      <c r="BJ870" s="18" t="s">
        <v>120</v>
      </c>
      <c r="BK870" s="218">
        <f>ROUND(I870*H870,2)</f>
        <v>0</v>
      </c>
      <c r="BL870" s="18" t="s">
        <v>294</v>
      </c>
      <c r="BM870" s="217" t="s">
        <v>2046</v>
      </c>
    </row>
    <row r="871" s="13" customFormat="1">
      <c r="A871" s="13"/>
      <c r="B871" s="224"/>
      <c r="C871" s="225"/>
      <c r="D871" s="226" t="s">
        <v>222</v>
      </c>
      <c r="E871" s="225"/>
      <c r="F871" s="228" t="s">
        <v>2047</v>
      </c>
      <c r="G871" s="225"/>
      <c r="H871" s="229">
        <v>115.444</v>
      </c>
      <c r="I871" s="230"/>
      <c r="J871" s="225"/>
      <c r="K871" s="225"/>
      <c r="L871" s="231"/>
      <c r="M871" s="232"/>
      <c r="N871" s="233"/>
      <c r="O871" s="233"/>
      <c r="P871" s="233"/>
      <c r="Q871" s="233"/>
      <c r="R871" s="233"/>
      <c r="S871" s="233"/>
      <c r="T871" s="234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35" t="s">
        <v>222</v>
      </c>
      <c r="AU871" s="235" t="s">
        <v>120</v>
      </c>
      <c r="AV871" s="13" t="s">
        <v>120</v>
      </c>
      <c r="AW871" s="13" t="s">
        <v>4</v>
      </c>
      <c r="AX871" s="13" t="s">
        <v>84</v>
      </c>
      <c r="AY871" s="235" t="s">
        <v>203</v>
      </c>
    </row>
    <row r="872" s="2" customFormat="1" ht="16.5" customHeight="1">
      <c r="A872" s="39"/>
      <c r="B872" s="40"/>
      <c r="C872" s="206" t="s">
        <v>2048</v>
      </c>
      <c r="D872" s="206" t="s">
        <v>205</v>
      </c>
      <c r="E872" s="207" t="s">
        <v>2049</v>
      </c>
      <c r="F872" s="208" t="s">
        <v>2050</v>
      </c>
      <c r="G872" s="209" t="s">
        <v>555</v>
      </c>
      <c r="H872" s="210">
        <v>19.199999999999999</v>
      </c>
      <c r="I872" s="211"/>
      <c r="J872" s="212">
        <f>ROUND(I872*H872,2)</f>
        <v>0</v>
      </c>
      <c r="K872" s="208" t="s">
        <v>208</v>
      </c>
      <c r="L872" s="45"/>
      <c r="M872" s="213" t="s">
        <v>19</v>
      </c>
      <c r="N872" s="214" t="s">
        <v>48</v>
      </c>
      <c r="O872" s="85"/>
      <c r="P872" s="215">
        <f>O872*H872</f>
        <v>0</v>
      </c>
      <c r="Q872" s="215">
        <v>9.0000000000000006E-05</v>
      </c>
      <c r="R872" s="215">
        <f>Q872*H872</f>
        <v>0.0017280000000000002</v>
      </c>
      <c r="S872" s="215">
        <v>0</v>
      </c>
      <c r="T872" s="216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217" t="s">
        <v>294</v>
      </c>
      <c r="AT872" s="217" t="s">
        <v>205</v>
      </c>
      <c r="AU872" s="217" t="s">
        <v>120</v>
      </c>
      <c r="AY872" s="18" t="s">
        <v>203</v>
      </c>
      <c r="BE872" s="218">
        <f>IF(N872="základní",J872,0)</f>
        <v>0</v>
      </c>
      <c r="BF872" s="218">
        <f>IF(N872="snížená",J872,0)</f>
        <v>0</v>
      </c>
      <c r="BG872" s="218">
        <f>IF(N872="zákl. přenesená",J872,0)</f>
        <v>0</v>
      </c>
      <c r="BH872" s="218">
        <f>IF(N872="sníž. přenesená",J872,0)</f>
        <v>0</v>
      </c>
      <c r="BI872" s="218">
        <f>IF(N872="nulová",J872,0)</f>
        <v>0</v>
      </c>
      <c r="BJ872" s="18" t="s">
        <v>120</v>
      </c>
      <c r="BK872" s="218">
        <f>ROUND(I872*H872,2)</f>
        <v>0</v>
      </c>
      <c r="BL872" s="18" t="s">
        <v>294</v>
      </c>
      <c r="BM872" s="217" t="s">
        <v>2051</v>
      </c>
    </row>
    <row r="873" s="2" customFormat="1">
      <c r="A873" s="39"/>
      <c r="B873" s="40"/>
      <c r="C873" s="41"/>
      <c r="D873" s="219" t="s">
        <v>211</v>
      </c>
      <c r="E873" s="41"/>
      <c r="F873" s="220" t="s">
        <v>2052</v>
      </c>
      <c r="G873" s="41"/>
      <c r="H873" s="41"/>
      <c r="I873" s="221"/>
      <c r="J873" s="41"/>
      <c r="K873" s="41"/>
      <c r="L873" s="45"/>
      <c r="M873" s="222"/>
      <c r="N873" s="223"/>
      <c r="O873" s="85"/>
      <c r="P873" s="85"/>
      <c r="Q873" s="85"/>
      <c r="R873" s="85"/>
      <c r="S873" s="85"/>
      <c r="T873" s="86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T873" s="18" t="s">
        <v>211</v>
      </c>
      <c r="AU873" s="18" t="s">
        <v>120</v>
      </c>
    </row>
    <row r="874" s="13" customFormat="1">
      <c r="A874" s="13"/>
      <c r="B874" s="224"/>
      <c r="C874" s="225"/>
      <c r="D874" s="226" t="s">
        <v>222</v>
      </c>
      <c r="E874" s="227" t="s">
        <v>19</v>
      </c>
      <c r="F874" s="228" t="s">
        <v>2053</v>
      </c>
      <c r="G874" s="225"/>
      <c r="H874" s="229">
        <v>9.5999999999999996</v>
      </c>
      <c r="I874" s="230"/>
      <c r="J874" s="225"/>
      <c r="K874" s="225"/>
      <c r="L874" s="231"/>
      <c r="M874" s="232"/>
      <c r="N874" s="233"/>
      <c r="O874" s="233"/>
      <c r="P874" s="233"/>
      <c r="Q874" s="233"/>
      <c r="R874" s="233"/>
      <c r="S874" s="233"/>
      <c r="T874" s="234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35" t="s">
        <v>222</v>
      </c>
      <c r="AU874" s="235" t="s">
        <v>120</v>
      </c>
      <c r="AV874" s="13" t="s">
        <v>120</v>
      </c>
      <c r="AW874" s="13" t="s">
        <v>37</v>
      </c>
      <c r="AX874" s="13" t="s">
        <v>76</v>
      </c>
      <c r="AY874" s="235" t="s">
        <v>203</v>
      </c>
    </row>
    <row r="875" s="13" customFormat="1">
      <c r="A875" s="13"/>
      <c r="B875" s="224"/>
      <c r="C875" s="225"/>
      <c r="D875" s="226" t="s">
        <v>222</v>
      </c>
      <c r="E875" s="227" t="s">
        <v>19</v>
      </c>
      <c r="F875" s="228" t="s">
        <v>2054</v>
      </c>
      <c r="G875" s="225"/>
      <c r="H875" s="229">
        <v>9.5999999999999996</v>
      </c>
      <c r="I875" s="230"/>
      <c r="J875" s="225"/>
      <c r="K875" s="225"/>
      <c r="L875" s="231"/>
      <c r="M875" s="232"/>
      <c r="N875" s="233"/>
      <c r="O875" s="233"/>
      <c r="P875" s="233"/>
      <c r="Q875" s="233"/>
      <c r="R875" s="233"/>
      <c r="S875" s="233"/>
      <c r="T875" s="234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35" t="s">
        <v>222</v>
      </c>
      <c r="AU875" s="235" t="s">
        <v>120</v>
      </c>
      <c r="AV875" s="13" t="s">
        <v>120</v>
      </c>
      <c r="AW875" s="13" t="s">
        <v>37</v>
      </c>
      <c r="AX875" s="13" t="s">
        <v>76</v>
      </c>
      <c r="AY875" s="235" t="s">
        <v>203</v>
      </c>
    </row>
    <row r="876" s="14" customFormat="1">
      <c r="A876" s="14"/>
      <c r="B876" s="236"/>
      <c r="C876" s="237"/>
      <c r="D876" s="226" t="s">
        <v>222</v>
      </c>
      <c r="E876" s="238" t="s">
        <v>19</v>
      </c>
      <c r="F876" s="239" t="s">
        <v>225</v>
      </c>
      <c r="G876" s="237"/>
      <c r="H876" s="240">
        <v>19.199999999999999</v>
      </c>
      <c r="I876" s="241"/>
      <c r="J876" s="237"/>
      <c r="K876" s="237"/>
      <c r="L876" s="242"/>
      <c r="M876" s="243"/>
      <c r="N876" s="244"/>
      <c r="O876" s="244"/>
      <c r="P876" s="244"/>
      <c r="Q876" s="244"/>
      <c r="R876" s="244"/>
      <c r="S876" s="244"/>
      <c r="T876" s="245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46" t="s">
        <v>222</v>
      </c>
      <c r="AU876" s="246" t="s">
        <v>120</v>
      </c>
      <c r="AV876" s="14" t="s">
        <v>209</v>
      </c>
      <c r="AW876" s="14" t="s">
        <v>37</v>
      </c>
      <c r="AX876" s="14" t="s">
        <v>84</v>
      </c>
      <c r="AY876" s="246" t="s">
        <v>203</v>
      </c>
    </row>
    <row r="877" s="2" customFormat="1" ht="24.15" customHeight="1">
      <c r="A877" s="39"/>
      <c r="B877" s="40"/>
      <c r="C877" s="206" t="s">
        <v>2055</v>
      </c>
      <c r="D877" s="206" t="s">
        <v>205</v>
      </c>
      <c r="E877" s="207" t="s">
        <v>2056</v>
      </c>
      <c r="F877" s="208" t="s">
        <v>2057</v>
      </c>
      <c r="G877" s="209" t="s">
        <v>118</v>
      </c>
      <c r="H877" s="210">
        <v>178.13</v>
      </c>
      <c r="I877" s="211"/>
      <c r="J877" s="212">
        <f>ROUND(I877*H877,2)</f>
        <v>0</v>
      </c>
      <c r="K877" s="208" t="s">
        <v>208</v>
      </c>
      <c r="L877" s="45"/>
      <c r="M877" s="213" t="s">
        <v>19</v>
      </c>
      <c r="N877" s="214" t="s">
        <v>48</v>
      </c>
      <c r="O877" s="85"/>
      <c r="P877" s="215">
        <f>O877*H877</f>
        <v>0</v>
      </c>
      <c r="Q877" s="215">
        <v>0</v>
      </c>
      <c r="R877" s="215">
        <f>Q877*H877</f>
        <v>0</v>
      </c>
      <c r="S877" s="215">
        <v>0</v>
      </c>
      <c r="T877" s="216">
        <f>S877*H877</f>
        <v>0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17" t="s">
        <v>294</v>
      </c>
      <c r="AT877" s="217" t="s">
        <v>205</v>
      </c>
      <c r="AU877" s="217" t="s">
        <v>120</v>
      </c>
      <c r="AY877" s="18" t="s">
        <v>203</v>
      </c>
      <c r="BE877" s="218">
        <f>IF(N877="základní",J877,0)</f>
        <v>0</v>
      </c>
      <c r="BF877" s="218">
        <f>IF(N877="snížená",J877,0)</f>
        <v>0</v>
      </c>
      <c r="BG877" s="218">
        <f>IF(N877="zákl. přenesená",J877,0)</f>
        <v>0</v>
      </c>
      <c r="BH877" s="218">
        <f>IF(N877="sníž. přenesená",J877,0)</f>
        <v>0</v>
      </c>
      <c r="BI877" s="218">
        <f>IF(N877="nulová",J877,0)</f>
        <v>0</v>
      </c>
      <c r="BJ877" s="18" t="s">
        <v>120</v>
      </c>
      <c r="BK877" s="218">
        <f>ROUND(I877*H877,2)</f>
        <v>0</v>
      </c>
      <c r="BL877" s="18" t="s">
        <v>294</v>
      </c>
      <c r="BM877" s="217" t="s">
        <v>2058</v>
      </c>
    </row>
    <row r="878" s="2" customFormat="1">
      <c r="A878" s="39"/>
      <c r="B878" s="40"/>
      <c r="C878" s="41"/>
      <c r="D878" s="219" t="s">
        <v>211</v>
      </c>
      <c r="E878" s="41"/>
      <c r="F878" s="220" t="s">
        <v>2059</v>
      </c>
      <c r="G878" s="41"/>
      <c r="H878" s="41"/>
      <c r="I878" s="221"/>
      <c r="J878" s="41"/>
      <c r="K878" s="41"/>
      <c r="L878" s="45"/>
      <c r="M878" s="222"/>
      <c r="N878" s="223"/>
      <c r="O878" s="85"/>
      <c r="P878" s="85"/>
      <c r="Q878" s="85"/>
      <c r="R878" s="85"/>
      <c r="S878" s="85"/>
      <c r="T878" s="86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T878" s="18" t="s">
        <v>211</v>
      </c>
      <c r="AU878" s="18" t="s">
        <v>120</v>
      </c>
    </row>
    <row r="879" s="13" customFormat="1">
      <c r="A879" s="13"/>
      <c r="B879" s="224"/>
      <c r="C879" s="225"/>
      <c r="D879" s="226" t="s">
        <v>222</v>
      </c>
      <c r="E879" s="227" t="s">
        <v>19</v>
      </c>
      <c r="F879" s="228" t="s">
        <v>1963</v>
      </c>
      <c r="G879" s="225"/>
      <c r="H879" s="229">
        <v>178.13</v>
      </c>
      <c r="I879" s="230"/>
      <c r="J879" s="225"/>
      <c r="K879" s="225"/>
      <c r="L879" s="231"/>
      <c r="M879" s="232"/>
      <c r="N879" s="233"/>
      <c r="O879" s="233"/>
      <c r="P879" s="233"/>
      <c r="Q879" s="233"/>
      <c r="R879" s="233"/>
      <c r="S879" s="233"/>
      <c r="T879" s="234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35" t="s">
        <v>222</v>
      </c>
      <c r="AU879" s="235" t="s">
        <v>120</v>
      </c>
      <c r="AV879" s="13" t="s">
        <v>120</v>
      </c>
      <c r="AW879" s="13" t="s">
        <v>37</v>
      </c>
      <c r="AX879" s="13" t="s">
        <v>84</v>
      </c>
      <c r="AY879" s="235" t="s">
        <v>203</v>
      </c>
    </row>
    <row r="880" s="2" customFormat="1" ht="49.05" customHeight="1">
      <c r="A880" s="39"/>
      <c r="B880" s="40"/>
      <c r="C880" s="206" t="s">
        <v>2060</v>
      </c>
      <c r="D880" s="206" t="s">
        <v>205</v>
      </c>
      <c r="E880" s="207" t="s">
        <v>754</v>
      </c>
      <c r="F880" s="208" t="s">
        <v>755</v>
      </c>
      <c r="G880" s="209" t="s">
        <v>528</v>
      </c>
      <c r="H880" s="258"/>
      <c r="I880" s="211"/>
      <c r="J880" s="212">
        <f>ROUND(I880*H880,2)</f>
        <v>0</v>
      </c>
      <c r="K880" s="208" t="s">
        <v>208</v>
      </c>
      <c r="L880" s="45"/>
      <c r="M880" s="213" t="s">
        <v>19</v>
      </c>
      <c r="N880" s="214" t="s">
        <v>48</v>
      </c>
      <c r="O880" s="85"/>
      <c r="P880" s="215">
        <f>O880*H880</f>
        <v>0</v>
      </c>
      <c r="Q880" s="215">
        <v>0</v>
      </c>
      <c r="R880" s="215">
        <f>Q880*H880</f>
        <v>0</v>
      </c>
      <c r="S880" s="215">
        <v>0</v>
      </c>
      <c r="T880" s="216">
        <f>S880*H880</f>
        <v>0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17" t="s">
        <v>294</v>
      </c>
      <c r="AT880" s="217" t="s">
        <v>205</v>
      </c>
      <c r="AU880" s="217" t="s">
        <v>120</v>
      </c>
      <c r="AY880" s="18" t="s">
        <v>203</v>
      </c>
      <c r="BE880" s="218">
        <f>IF(N880="základní",J880,0)</f>
        <v>0</v>
      </c>
      <c r="BF880" s="218">
        <f>IF(N880="snížená",J880,0)</f>
        <v>0</v>
      </c>
      <c r="BG880" s="218">
        <f>IF(N880="zákl. přenesená",J880,0)</f>
        <v>0</v>
      </c>
      <c r="BH880" s="218">
        <f>IF(N880="sníž. přenesená",J880,0)</f>
        <v>0</v>
      </c>
      <c r="BI880" s="218">
        <f>IF(N880="nulová",J880,0)</f>
        <v>0</v>
      </c>
      <c r="BJ880" s="18" t="s">
        <v>120</v>
      </c>
      <c r="BK880" s="218">
        <f>ROUND(I880*H880,2)</f>
        <v>0</v>
      </c>
      <c r="BL880" s="18" t="s">
        <v>294</v>
      </c>
      <c r="BM880" s="217" t="s">
        <v>2061</v>
      </c>
    </row>
    <row r="881" s="2" customFormat="1">
      <c r="A881" s="39"/>
      <c r="B881" s="40"/>
      <c r="C881" s="41"/>
      <c r="D881" s="219" t="s">
        <v>211</v>
      </c>
      <c r="E881" s="41"/>
      <c r="F881" s="220" t="s">
        <v>757</v>
      </c>
      <c r="G881" s="41"/>
      <c r="H881" s="41"/>
      <c r="I881" s="221"/>
      <c r="J881" s="41"/>
      <c r="K881" s="41"/>
      <c r="L881" s="45"/>
      <c r="M881" s="222"/>
      <c r="N881" s="223"/>
      <c r="O881" s="85"/>
      <c r="P881" s="85"/>
      <c r="Q881" s="85"/>
      <c r="R881" s="85"/>
      <c r="S881" s="85"/>
      <c r="T881" s="86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T881" s="18" t="s">
        <v>211</v>
      </c>
      <c r="AU881" s="18" t="s">
        <v>120</v>
      </c>
    </row>
    <row r="882" s="12" customFormat="1" ht="22.8" customHeight="1">
      <c r="A882" s="12"/>
      <c r="B882" s="190"/>
      <c r="C882" s="191"/>
      <c r="D882" s="192" t="s">
        <v>75</v>
      </c>
      <c r="E882" s="204" t="s">
        <v>2062</v>
      </c>
      <c r="F882" s="204" t="s">
        <v>2063</v>
      </c>
      <c r="G882" s="191"/>
      <c r="H882" s="191"/>
      <c r="I882" s="194"/>
      <c r="J882" s="205">
        <f>BK882</f>
        <v>0</v>
      </c>
      <c r="K882" s="191"/>
      <c r="L882" s="196"/>
      <c r="M882" s="197"/>
      <c r="N882" s="198"/>
      <c r="O882" s="198"/>
      <c r="P882" s="199">
        <f>SUM(P883:P893)</f>
        <v>0</v>
      </c>
      <c r="Q882" s="198"/>
      <c r="R882" s="199">
        <f>SUM(R883:R893)</f>
        <v>0.019570000000000001</v>
      </c>
      <c r="S882" s="198"/>
      <c r="T882" s="200">
        <f>SUM(T883:T893)</f>
        <v>0</v>
      </c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R882" s="201" t="s">
        <v>120</v>
      </c>
      <c r="AT882" s="202" t="s">
        <v>75</v>
      </c>
      <c r="AU882" s="202" t="s">
        <v>84</v>
      </c>
      <c r="AY882" s="201" t="s">
        <v>203</v>
      </c>
      <c r="BK882" s="203">
        <f>SUM(BK883:BK893)</f>
        <v>0</v>
      </c>
    </row>
    <row r="883" s="2" customFormat="1" ht="24.15" customHeight="1">
      <c r="A883" s="39"/>
      <c r="B883" s="40"/>
      <c r="C883" s="206" t="s">
        <v>2064</v>
      </c>
      <c r="D883" s="206" t="s">
        <v>205</v>
      </c>
      <c r="E883" s="207" t="s">
        <v>2065</v>
      </c>
      <c r="F883" s="208" t="s">
        <v>2066</v>
      </c>
      <c r="G883" s="209" t="s">
        <v>118</v>
      </c>
      <c r="H883" s="210">
        <v>19</v>
      </c>
      <c r="I883" s="211"/>
      <c r="J883" s="212">
        <f>ROUND(I883*H883,2)</f>
        <v>0</v>
      </c>
      <c r="K883" s="208" t="s">
        <v>208</v>
      </c>
      <c r="L883" s="45"/>
      <c r="M883" s="213" t="s">
        <v>19</v>
      </c>
      <c r="N883" s="214" t="s">
        <v>48</v>
      </c>
      <c r="O883" s="85"/>
      <c r="P883" s="215">
        <f>O883*H883</f>
        <v>0</v>
      </c>
      <c r="Q883" s="215">
        <v>0.00054000000000000001</v>
      </c>
      <c r="R883" s="215">
        <f>Q883*H883</f>
        <v>0.01026</v>
      </c>
      <c r="S883" s="215">
        <v>0</v>
      </c>
      <c r="T883" s="216">
        <f>S883*H883</f>
        <v>0</v>
      </c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R883" s="217" t="s">
        <v>294</v>
      </c>
      <c r="AT883" s="217" t="s">
        <v>205</v>
      </c>
      <c r="AU883" s="217" t="s">
        <v>120</v>
      </c>
      <c r="AY883" s="18" t="s">
        <v>203</v>
      </c>
      <c r="BE883" s="218">
        <f>IF(N883="základní",J883,0)</f>
        <v>0</v>
      </c>
      <c r="BF883" s="218">
        <f>IF(N883="snížená",J883,0)</f>
        <v>0</v>
      </c>
      <c r="BG883" s="218">
        <f>IF(N883="zákl. přenesená",J883,0)</f>
        <v>0</v>
      </c>
      <c r="BH883" s="218">
        <f>IF(N883="sníž. přenesená",J883,0)</f>
        <v>0</v>
      </c>
      <c r="BI883" s="218">
        <f>IF(N883="nulová",J883,0)</f>
        <v>0</v>
      </c>
      <c r="BJ883" s="18" t="s">
        <v>120</v>
      </c>
      <c r="BK883" s="218">
        <f>ROUND(I883*H883,2)</f>
        <v>0</v>
      </c>
      <c r="BL883" s="18" t="s">
        <v>294</v>
      </c>
      <c r="BM883" s="217" t="s">
        <v>2067</v>
      </c>
    </row>
    <row r="884" s="2" customFormat="1">
      <c r="A884" s="39"/>
      <c r="B884" s="40"/>
      <c r="C884" s="41"/>
      <c r="D884" s="219" t="s">
        <v>211</v>
      </c>
      <c r="E884" s="41"/>
      <c r="F884" s="220" t="s">
        <v>2068</v>
      </c>
      <c r="G884" s="41"/>
      <c r="H884" s="41"/>
      <c r="I884" s="221"/>
      <c r="J884" s="41"/>
      <c r="K884" s="41"/>
      <c r="L884" s="45"/>
      <c r="M884" s="222"/>
      <c r="N884" s="223"/>
      <c r="O884" s="85"/>
      <c r="P884" s="85"/>
      <c r="Q884" s="85"/>
      <c r="R884" s="85"/>
      <c r="S884" s="85"/>
      <c r="T884" s="86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T884" s="18" t="s">
        <v>211</v>
      </c>
      <c r="AU884" s="18" t="s">
        <v>120</v>
      </c>
    </row>
    <row r="885" s="13" customFormat="1">
      <c r="A885" s="13"/>
      <c r="B885" s="224"/>
      <c r="C885" s="225"/>
      <c r="D885" s="226" t="s">
        <v>222</v>
      </c>
      <c r="E885" s="227" t="s">
        <v>19</v>
      </c>
      <c r="F885" s="228" t="s">
        <v>1152</v>
      </c>
      <c r="G885" s="225"/>
      <c r="H885" s="229">
        <v>19</v>
      </c>
      <c r="I885" s="230"/>
      <c r="J885" s="225"/>
      <c r="K885" s="225"/>
      <c r="L885" s="231"/>
      <c r="M885" s="232"/>
      <c r="N885" s="233"/>
      <c r="O885" s="233"/>
      <c r="P885" s="233"/>
      <c r="Q885" s="233"/>
      <c r="R885" s="233"/>
      <c r="S885" s="233"/>
      <c r="T885" s="234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35" t="s">
        <v>222</v>
      </c>
      <c r="AU885" s="235" t="s">
        <v>120</v>
      </c>
      <c r="AV885" s="13" t="s">
        <v>120</v>
      </c>
      <c r="AW885" s="13" t="s">
        <v>37</v>
      </c>
      <c r="AX885" s="13" t="s">
        <v>84</v>
      </c>
      <c r="AY885" s="235" t="s">
        <v>203</v>
      </c>
    </row>
    <row r="886" s="2" customFormat="1" ht="16.5" customHeight="1">
      <c r="A886" s="39"/>
      <c r="B886" s="40"/>
      <c r="C886" s="206" t="s">
        <v>2069</v>
      </c>
      <c r="D886" s="206" t="s">
        <v>205</v>
      </c>
      <c r="E886" s="207" t="s">
        <v>2070</v>
      </c>
      <c r="F886" s="208" t="s">
        <v>2071</v>
      </c>
      <c r="G886" s="209" t="s">
        <v>118</v>
      </c>
      <c r="H886" s="210">
        <v>19</v>
      </c>
      <c r="I886" s="211"/>
      <c r="J886" s="212">
        <f>ROUND(I886*H886,2)</f>
        <v>0</v>
      </c>
      <c r="K886" s="208" t="s">
        <v>208</v>
      </c>
      <c r="L886" s="45"/>
      <c r="M886" s="213" t="s">
        <v>19</v>
      </c>
      <c r="N886" s="214" t="s">
        <v>48</v>
      </c>
      <c r="O886" s="85"/>
      <c r="P886" s="215">
        <f>O886*H886</f>
        <v>0</v>
      </c>
      <c r="Q886" s="215">
        <v>0.00024000000000000001</v>
      </c>
      <c r="R886" s="215">
        <f>Q886*H886</f>
        <v>0.0045599999999999998</v>
      </c>
      <c r="S886" s="215">
        <v>0</v>
      </c>
      <c r="T886" s="216">
        <f>S886*H886</f>
        <v>0</v>
      </c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R886" s="217" t="s">
        <v>294</v>
      </c>
      <c r="AT886" s="217" t="s">
        <v>205</v>
      </c>
      <c r="AU886" s="217" t="s">
        <v>120</v>
      </c>
      <c r="AY886" s="18" t="s">
        <v>203</v>
      </c>
      <c r="BE886" s="218">
        <f>IF(N886="základní",J886,0)</f>
        <v>0</v>
      </c>
      <c r="BF886" s="218">
        <f>IF(N886="snížená",J886,0)</f>
        <v>0</v>
      </c>
      <c r="BG886" s="218">
        <f>IF(N886="zákl. přenesená",J886,0)</f>
        <v>0</v>
      </c>
      <c r="BH886" s="218">
        <f>IF(N886="sníž. přenesená",J886,0)</f>
        <v>0</v>
      </c>
      <c r="BI886" s="218">
        <f>IF(N886="nulová",J886,0)</f>
        <v>0</v>
      </c>
      <c r="BJ886" s="18" t="s">
        <v>120</v>
      </c>
      <c r="BK886" s="218">
        <f>ROUND(I886*H886,2)</f>
        <v>0</v>
      </c>
      <c r="BL886" s="18" t="s">
        <v>294</v>
      </c>
      <c r="BM886" s="217" t="s">
        <v>2072</v>
      </c>
    </row>
    <row r="887" s="2" customFormat="1">
      <c r="A887" s="39"/>
      <c r="B887" s="40"/>
      <c r="C887" s="41"/>
      <c r="D887" s="219" t="s">
        <v>211</v>
      </c>
      <c r="E887" s="41"/>
      <c r="F887" s="220" t="s">
        <v>2073</v>
      </c>
      <c r="G887" s="41"/>
      <c r="H887" s="41"/>
      <c r="I887" s="221"/>
      <c r="J887" s="41"/>
      <c r="K887" s="41"/>
      <c r="L887" s="45"/>
      <c r="M887" s="222"/>
      <c r="N887" s="223"/>
      <c r="O887" s="85"/>
      <c r="P887" s="85"/>
      <c r="Q887" s="85"/>
      <c r="R887" s="85"/>
      <c r="S887" s="85"/>
      <c r="T887" s="86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T887" s="18" t="s">
        <v>211</v>
      </c>
      <c r="AU887" s="18" t="s">
        <v>120</v>
      </c>
    </row>
    <row r="888" s="13" customFormat="1">
      <c r="A888" s="13"/>
      <c r="B888" s="224"/>
      <c r="C888" s="225"/>
      <c r="D888" s="226" t="s">
        <v>222</v>
      </c>
      <c r="E888" s="227" t="s">
        <v>19</v>
      </c>
      <c r="F888" s="228" t="s">
        <v>1152</v>
      </c>
      <c r="G888" s="225"/>
      <c r="H888" s="229">
        <v>19</v>
      </c>
      <c r="I888" s="230"/>
      <c r="J888" s="225"/>
      <c r="K888" s="225"/>
      <c r="L888" s="231"/>
      <c r="M888" s="232"/>
      <c r="N888" s="233"/>
      <c r="O888" s="233"/>
      <c r="P888" s="233"/>
      <c r="Q888" s="233"/>
      <c r="R888" s="233"/>
      <c r="S888" s="233"/>
      <c r="T888" s="234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35" t="s">
        <v>222</v>
      </c>
      <c r="AU888" s="235" t="s">
        <v>120</v>
      </c>
      <c r="AV888" s="13" t="s">
        <v>120</v>
      </c>
      <c r="AW888" s="13" t="s">
        <v>37</v>
      </c>
      <c r="AX888" s="13" t="s">
        <v>84</v>
      </c>
      <c r="AY888" s="235" t="s">
        <v>203</v>
      </c>
    </row>
    <row r="889" s="2" customFormat="1" ht="16.5" customHeight="1">
      <c r="A889" s="39"/>
      <c r="B889" s="40"/>
      <c r="C889" s="206" t="s">
        <v>2074</v>
      </c>
      <c r="D889" s="206" t="s">
        <v>205</v>
      </c>
      <c r="E889" s="207" t="s">
        <v>2075</v>
      </c>
      <c r="F889" s="208" t="s">
        <v>2076</v>
      </c>
      <c r="G889" s="209" t="s">
        <v>118</v>
      </c>
      <c r="H889" s="210">
        <v>19</v>
      </c>
      <c r="I889" s="211"/>
      <c r="J889" s="212">
        <f>ROUND(I889*H889,2)</f>
        <v>0</v>
      </c>
      <c r="K889" s="208" t="s">
        <v>208</v>
      </c>
      <c r="L889" s="45"/>
      <c r="M889" s="213" t="s">
        <v>19</v>
      </c>
      <c r="N889" s="214" t="s">
        <v>48</v>
      </c>
      <c r="O889" s="85"/>
      <c r="P889" s="215">
        <f>O889*H889</f>
        <v>0</v>
      </c>
      <c r="Q889" s="215">
        <v>0.00025000000000000001</v>
      </c>
      <c r="R889" s="215">
        <f>Q889*H889</f>
        <v>0.0047499999999999999</v>
      </c>
      <c r="S889" s="215">
        <v>0</v>
      </c>
      <c r="T889" s="216">
        <f>S889*H889</f>
        <v>0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217" t="s">
        <v>294</v>
      </c>
      <c r="AT889" s="217" t="s">
        <v>205</v>
      </c>
      <c r="AU889" s="217" t="s">
        <v>120</v>
      </c>
      <c r="AY889" s="18" t="s">
        <v>203</v>
      </c>
      <c r="BE889" s="218">
        <f>IF(N889="základní",J889,0)</f>
        <v>0</v>
      </c>
      <c r="BF889" s="218">
        <f>IF(N889="snížená",J889,0)</f>
        <v>0</v>
      </c>
      <c r="BG889" s="218">
        <f>IF(N889="zákl. přenesená",J889,0)</f>
        <v>0</v>
      </c>
      <c r="BH889" s="218">
        <f>IF(N889="sníž. přenesená",J889,0)</f>
        <v>0</v>
      </c>
      <c r="BI889" s="218">
        <f>IF(N889="nulová",J889,0)</f>
        <v>0</v>
      </c>
      <c r="BJ889" s="18" t="s">
        <v>120</v>
      </c>
      <c r="BK889" s="218">
        <f>ROUND(I889*H889,2)</f>
        <v>0</v>
      </c>
      <c r="BL889" s="18" t="s">
        <v>294</v>
      </c>
      <c r="BM889" s="217" t="s">
        <v>2077</v>
      </c>
    </row>
    <row r="890" s="2" customFormat="1">
      <c r="A890" s="39"/>
      <c r="B890" s="40"/>
      <c r="C890" s="41"/>
      <c r="D890" s="219" t="s">
        <v>211</v>
      </c>
      <c r="E890" s="41"/>
      <c r="F890" s="220" t="s">
        <v>2078</v>
      </c>
      <c r="G890" s="41"/>
      <c r="H890" s="41"/>
      <c r="I890" s="221"/>
      <c r="J890" s="41"/>
      <c r="K890" s="41"/>
      <c r="L890" s="45"/>
      <c r="M890" s="222"/>
      <c r="N890" s="223"/>
      <c r="O890" s="85"/>
      <c r="P890" s="85"/>
      <c r="Q890" s="85"/>
      <c r="R890" s="85"/>
      <c r="S890" s="85"/>
      <c r="T890" s="86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T890" s="18" t="s">
        <v>211</v>
      </c>
      <c r="AU890" s="18" t="s">
        <v>120</v>
      </c>
    </row>
    <row r="891" s="13" customFormat="1">
      <c r="A891" s="13"/>
      <c r="B891" s="224"/>
      <c r="C891" s="225"/>
      <c r="D891" s="226" t="s">
        <v>222</v>
      </c>
      <c r="E891" s="227" t="s">
        <v>19</v>
      </c>
      <c r="F891" s="228" t="s">
        <v>1152</v>
      </c>
      <c r="G891" s="225"/>
      <c r="H891" s="229">
        <v>19</v>
      </c>
      <c r="I891" s="230"/>
      <c r="J891" s="225"/>
      <c r="K891" s="225"/>
      <c r="L891" s="231"/>
      <c r="M891" s="232"/>
      <c r="N891" s="233"/>
      <c r="O891" s="233"/>
      <c r="P891" s="233"/>
      <c r="Q891" s="233"/>
      <c r="R891" s="233"/>
      <c r="S891" s="233"/>
      <c r="T891" s="234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35" t="s">
        <v>222</v>
      </c>
      <c r="AU891" s="235" t="s">
        <v>120</v>
      </c>
      <c r="AV891" s="13" t="s">
        <v>120</v>
      </c>
      <c r="AW891" s="13" t="s">
        <v>37</v>
      </c>
      <c r="AX891" s="13" t="s">
        <v>84</v>
      </c>
      <c r="AY891" s="235" t="s">
        <v>203</v>
      </c>
    </row>
    <row r="892" s="2" customFormat="1" ht="49.05" customHeight="1">
      <c r="A892" s="39"/>
      <c r="B892" s="40"/>
      <c r="C892" s="206" t="s">
        <v>2079</v>
      </c>
      <c r="D892" s="206" t="s">
        <v>205</v>
      </c>
      <c r="E892" s="207" t="s">
        <v>2080</v>
      </c>
      <c r="F892" s="208" t="s">
        <v>2081</v>
      </c>
      <c r="G892" s="209" t="s">
        <v>528</v>
      </c>
      <c r="H892" s="258"/>
      <c r="I892" s="211"/>
      <c r="J892" s="212">
        <f>ROUND(I892*H892,2)</f>
        <v>0</v>
      </c>
      <c r="K892" s="208" t="s">
        <v>208</v>
      </c>
      <c r="L892" s="45"/>
      <c r="M892" s="213" t="s">
        <v>19</v>
      </c>
      <c r="N892" s="214" t="s">
        <v>48</v>
      </c>
      <c r="O892" s="85"/>
      <c r="P892" s="215">
        <f>O892*H892</f>
        <v>0</v>
      </c>
      <c r="Q892" s="215">
        <v>0</v>
      </c>
      <c r="R892" s="215">
        <f>Q892*H892</f>
        <v>0</v>
      </c>
      <c r="S892" s="215">
        <v>0</v>
      </c>
      <c r="T892" s="216">
        <f>S892*H892</f>
        <v>0</v>
      </c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R892" s="217" t="s">
        <v>294</v>
      </c>
      <c r="AT892" s="217" t="s">
        <v>205</v>
      </c>
      <c r="AU892" s="217" t="s">
        <v>120</v>
      </c>
      <c r="AY892" s="18" t="s">
        <v>203</v>
      </c>
      <c r="BE892" s="218">
        <f>IF(N892="základní",J892,0)</f>
        <v>0</v>
      </c>
      <c r="BF892" s="218">
        <f>IF(N892="snížená",J892,0)</f>
        <v>0</v>
      </c>
      <c r="BG892" s="218">
        <f>IF(N892="zákl. přenesená",J892,0)</f>
        <v>0</v>
      </c>
      <c r="BH892" s="218">
        <f>IF(N892="sníž. přenesená",J892,0)</f>
        <v>0</v>
      </c>
      <c r="BI892" s="218">
        <f>IF(N892="nulová",J892,0)</f>
        <v>0</v>
      </c>
      <c r="BJ892" s="18" t="s">
        <v>120</v>
      </c>
      <c r="BK892" s="218">
        <f>ROUND(I892*H892,2)</f>
        <v>0</v>
      </c>
      <c r="BL892" s="18" t="s">
        <v>294</v>
      </c>
      <c r="BM892" s="217" t="s">
        <v>2082</v>
      </c>
    </row>
    <row r="893" s="2" customFormat="1">
      <c r="A893" s="39"/>
      <c r="B893" s="40"/>
      <c r="C893" s="41"/>
      <c r="D893" s="219" t="s">
        <v>211</v>
      </c>
      <c r="E893" s="41"/>
      <c r="F893" s="220" t="s">
        <v>2083</v>
      </c>
      <c r="G893" s="41"/>
      <c r="H893" s="41"/>
      <c r="I893" s="221"/>
      <c r="J893" s="41"/>
      <c r="K893" s="41"/>
      <c r="L893" s="45"/>
      <c r="M893" s="222"/>
      <c r="N893" s="223"/>
      <c r="O893" s="85"/>
      <c r="P893" s="85"/>
      <c r="Q893" s="85"/>
      <c r="R893" s="85"/>
      <c r="S893" s="85"/>
      <c r="T893" s="86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T893" s="18" t="s">
        <v>211</v>
      </c>
      <c r="AU893" s="18" t="s">
        <v>120</v>
      </c>
    </row>
    <row r="894" s="12" customFormat="1" ht="22.8" customHeight="1">
      <c r="A894" s="12"/>
      <c r="B894" s="190"/>
      <c r="C894" s="191"/>
      <c r="D894" s="192" t="s">
        <v>75</v>
      </c>
      <c r="E894" s="204" t="s">
        <v>758</v>
      </c>
      <c r="F894" s="204" t="s">
        <v>759</v>
      </c>
      <c r="G894" s="191"/>
      <c r="H894" s="191"/>
      <c r="I894" s="194"/>
      <c r="J894" s="205">
        <f>BK894</f>
        <v>0</v>
      </c>
      <c r="K894" s="191"/>
      <c r="L894" s="196"/>
      <c r="M894" s="197"/>
      <c r="N894" s="198"/>
      <c r="O894" s="198"/>
      <c r="P894" s="199">
        <f>SUM(P895:P907)</f>
        <v>0</v>
      </c>
      <c r="Q894" s="198"/>
      <c r="R894" s="199">
        <f>SUM(R895:R907)</f>
        <v>0.013924799999999999</v>
      </c>
      <c r="S894" s="198"/>
      <c r="T894" s="200">
        <f>SUM(T895:T907)</f>
        <v>0</v>
      </c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R894" s="201" t="s">
        <v>120</v>
      </c>
      <c r="AT894" s="202" t="s">
        <v>75</v>
      </c>
      <c r="AU894" s="202" t="s">
        <v>84</v>
      </c>
      <c r="AY894" s="201" t="s">
        <v>203</v>
      </c>
      <c r="BK894" s="203">
        <f>SUM(BK895:BK907)</f>
        <v>0</v>
      </c>
    </row>
    <row r="895" s="2" customFormat="1" ht="24.15" customHeight="1">
      <c r="A895" s="39"/>
      <c r="B895" s="40"/>
      <c r="C895" s="206" t="s">
        <v>2084</v>
      </c>
      <c r="D895" s="206" t="s">
        <v>205</v>
      </c>
      <c r="E895" s="207" t="s">
        <v>2085</v>
      </c>
      <c r="F895" s="208" t="s">
        <v>2086</v>
      </c>
      <c r="G895" s="209" t="s">
        <v>118</v>
      </c>
      <c r="H895" s="210">
        <v>1.44</v>
      </c>
      <c r="I895" s="211"/>
      <c r="J895" s="212">
        <f>ROUND(I895*H895,2)</f>
        <v>0</v>
      </c>
      <c r="K895" s="208" t="s">
        <v>208</v>
      </c>
      <c r="L895" s="45"/>
      <c r="M895" s="213" t="s">
        <v>19</v>
      </c>
      <c r="N895" s="214" t="s">
        <v>48</v>
      </c>
      <c r="O895" s="85"/>
      <c r="P895" s="215">
        <f>O895*H895</f>
        <v>0</v>
      </c>
      <c r="Q895" s="215">
        <v>0.00142</v>
      </c>
      <c r="R895" s="215">
        <f>Q895*H895</f>
        <v>0.0020447999999999998</v>
      </c>
      <c r="S895" s="215">
        <v>0</v>
      </c>
      <c r="T895" s="216">
        <f>S895*H895</f>
        <v>0</v>
      </c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R895" s="217" t="s">
        <v>294</v>
      </c>
      <c r="AT895" s="217" t="s">
        <v>205</v>
      </c>
      <c r="AU895" s="217" t="s">
        <v>120</v>
      </c>
      <c r="AY895" s="18" t="s">
        <v>203</v>
      </c>
      <c r="BE895" s="218">
        <f>IF(N895="základní",J895,0)</f>
        <v>0</v>
      </c>
      <c r="BF895" s="218">
        <f>IF(N895="snížená",J895,0)</f>
        <v>0</v>
      </c>
      <c r="BG895" s="218">
        <f>IF(N895="zákl. přenesená",J895,0)</f>
        <v>0</v>
      </c>
      <c r="BH895" s="218">
        <f>IF(N895="sníž. přenesená",J895,0)</f>
        <v>0</v>
      </c>
      <c r="BI895" s="218">
        <f>IF(N895="nulová",J895,0)</f>
        <v>0</v>
      </c>
      <c r="BJ895" s="18" t="s">
        <v>120</v>
      </c>
      <c r="BK895" s="218">
        <f>ROUND(I895*H895,2)</f>
        <v>0</v>
      </c>
      <c r="BL895" s="18" t="s">
        <v>294</v>
      </c>
      <c r="BM895" s="217" t="s">
        <v>2087</v>
      </c>
    </row>
    <row r="896" s="2" customFormat="1">
      <c r="A896" s="39"/>
      <c r="B896" s="40"/>
      <c r="C896" s="41"/>
      <c r="D896" s="219" t="s">
        <v>211</v>
      </c>
      <c r="E896" s="41"/>
      <c r="F896" s="220" t="s">
        <v>2088</v>
      </c>
      <c r="G896" s="41"/>
      <c r="H896" s="41"/>
      <c r="I896" s="221"/>
      <c r="J896" s="41"/>
      <c r="K896" s="41"/>
      <c r="L896" s="45"/>
      <c r="M896" s="222"/>
      <c r="N896" s="223"/>
      <c r="O896" s="85"/>
      <c r="P896" s="85"/>
      <c r="Q896" s="85"/>
      <c r="R896" s="85"/>
      <c r="S896" s="85"/>
      <c r="T896" s="86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T896" s="18" t="s">
        <v>211</v>
      </c>
      <c r="AU896" s="18" t="s">
        <v>120</v>
      </c>
    </row>
    <row r="897" s="13" customFormat="1">
      <c r="A897" s="13"/>
      <c r="B897" s="224"/>
      <c r="C897" s="225"/>
      <c r="D897" s="226" t="s">
        <v>222</v>
      </c>
      <c r="E897" s="227" t="s">
        <v>19</v>
      </c>
      <c r="F897" s="228" t="s">
        <v>2089</v>
      </c>
      <c r="G897" s="225"/>
      <c r="H897" s="229">
        <v>0.95999999999999996</v>
      </c>
      <c r="I897" s="230"/>
      <c r="J897" s="225"/>
      <c r="K897" s="225"/>
      <c r="L897" s="231"/>
      <c r="M897" s="232"/>
      <c r="N897" s="233"/>
      <c r="O897" s="233"/>
      <c r="P897" s="233"/>
      <c r="Q897" s="233"/>
      <c r="R897" s="233"/>
      <c r="S897" s="233"/>
      <c r="T897" s="234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35" t="s">
        <v>222</v>
      </c>
      <c r="AU897" s="235" t="s">
        <v>120</v>
      </c>
      <c r="AV897" s="13" t="s">
        <v>120</v>
      </c>
      <c r="AW897" s="13" t="s">
        <v>37</v>
      </c>
      <c r="AX897" s="13" t="s">
        <v>76</v>
      </c>
      <c r="AY897" s="235" t="s">
        <v>203</v>
      </c>
    </row>
    <row r="898" s="13" customFormat="1">
      <c r="A898" s="13"/>
      <c r="B898" s="224"/>
      <c r="C898" s="225"/>
      <c r="D898" s="226" t="s">
        <v>222</v>
      </c>
      <c r="E898" s="227" t="s">
        <v>19</v>
      </c>
      <c r="F898" s="228" t="s">
        <v>2090</v>
      </c>
      <c r="G898" s="225"/>
      <c r="H898" s="229">
        <v>0.47999999999999998</v>
      </c>
      <c r="I898" s="230"/>
      <c r="J898" s="225"/>
      <c r="K898" s="225"/>
      <c r="L898" s="231"/>
      <c r="M898" s="232"/>
      <c r="N898" s="233"/>
      <c r="O898" s="233"/>
      <c r="P898" s="233"/>
      <c r="Q898" s="233"/>
      <c r="R898" s="233"/>
      <c r="S898" s="233"/>
      <c r="T898" s="234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35" t="s">
        <v>222</v>
      </c>
      <c r="AU898" s="235" t="s">
        <v>120</v>
      </c>
      <c r="AV898" s="13" t="s">
        <v>120</v>
      </c>
      <c r="AW898" s="13" t="s">
        <v>37</v>
      </c>
      <c r="AX898" s="13" t="s">
        <v>76</v>
      </c>
      <c r="AY898" s="235" t="s">
        <v>203</v>
      </c>
    </row>
    <row r="899" s="14" customFormat="1">
      <c r="A899" s="14"/>
      <c r="B899" s="236"/>
      <c r="C899" s="237"/>
      <c r="D899" s="226" t="s">
        <v>222</v>
      </c>
      <c r="E899" s="238" t="s">
        <v>19</v>
      </c>
      <c r="F899" s="239" t="s">
        <v>225</v>
      </c>
      <c r="G899" s="237"/>
      <c r="H899" s="240">
        <v>1.44</v>
      </c>
      <c r="I899" s="241"/>
      <c r="J899" s="237"/>
      <c r="K899" s="237"/>
      <c r="L899" s="242"/>
      <c r="M899" s="243"/>
      <c r="N899" s="244"/>
      <c r="O899" s="244"/>
      <c r="P899" s="244"/>
      <c r="Q899" s="244"/>
      <c r="R899" s="244"/>
      <c r="S899" s="244"/>
      <c r="T899" s="245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46" t="s">
        <v>222</v>
      </c>
      <c r="AU899" s="246" t="s">
        <v>120</v>
      </c>
      <c r="AV899" s="14" t="s">
        <v>209</v>
      </c>
      <c r="AW899" s="14" t="s">
        <v>37</v>
      </c>
      <c r="AX899" s="14" t="s">
        <v>84</v>
      </c>
      <c r="AY899" s="246" t="s">
        <v>203</v>
      </c>
    </row>
    <row r="900" s="2" customFormat="1" ht="24.15" customHeight="1">
      <c r="A900" s="39"/>
      <c r="B900" s="40"/>
      <c r="C900" s="262" t="s">
        <v>2091</v>
      </c>
      <c r="D900" s="262" t="s">
        <v>927</v>
      </c>
      <c r="E900" s="263" t="s">
        <v>2092</v>
      </c>
      <c r="F900" s="264" t="s">
        <v>2093</v>
      </c>
      <c r="G900" s="265" t="s">
        <v>118</v>
      </c>
      <c r="H900" s="266">
        <v>0.52800000000000002</v>
      </c>
      <c r="I900" s="267"/>
      <c r="J900" s="268">
        <f>ROUND(I900*H900,2)</f>
        <v>0</v>
      </c>
      <c r="K900" s="264" t="s">
        <v>208</v>
      </c>
      <c r="L900" s="269"/>
      <c r="M900" s="270" t="s">
        <v>19</v>
      </c>
      <c r="N900" s="271" t="s">
        <v>48</v>
      </c>
      <c r="O900" s="85"/>
      <c r="P900" s="215">
        <f>O900*H900</f>
        <v>0</v>
      </c>
      <c r="Q900" s="215">
        <v>0.0074999999999999997</v>
      </c>
      <c r="R900" s="215">
        <f>Q900*H900</f>
        <v>0.00396</v>
      </c>
      <c r="S900" s="215">
        <v>0</v>
      </c>
      <c r="T900" s="216">
        <f>S900*H900</f>
        <v>0</v>
      </c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R900" s="217" t="s">
        <v>432</v>
      </c>
      <c r="AT900" s="217" t="s">
        <v>927</v>
      </c>
      <c r="AU900" s="217" t="s">
        <v>120</v>
      </c>
      <c r="AY900" s="18" t="s">
        <v>203</v>
      </c>
      <c r="BE900" s="218">
        <f>IF(N900="základní",J900,0)</f>
        <v>0</v>
      </c>
      <c r="BF900" s="218">
        <f>IF(N900="snížená",J900,0)</f>
        <v>0</v>
      </c>
      <c r="BG900" s="218">
        <f>IF(N900="zákl. přenesená",J900,0)</f>
        <v>0</v>
      </c>
      <c r="BH900" s="218">
        <f>IF(N900="sníž. přenesená",J900,0)</f>
        <v>0</v>
      </c>
      <c r="BI900" s="218">
        <f>IF(N900="nulová",J900,0)</f>
        <v>0</v>
      </c>
      <c r="BJ900" s="18" t="s">
        <v>120</v>
      </c>
      <c r="BK900" s="218">
        <f>ROUND(I900*H900,2)</f>
        <v>0</v>
      </c>
      <c r="BL900" s="18" t="s">
        <v>294</v>
      </c>
      <c r="BM900" s="217" t="s">
        <v>2094</v>
      </c>
    </row>
    <row r="901" s="13" customFormat="1">
      <c r="A901" s="13"/>
      <c r="B901" s="224"/>
      <c r="C901" s="225"/>
      <c r="D901" s="226" t="s">
        <v>222</v>
      </c>
      <c r="E901" s="227" t="s">
        <v>19</v>
      </c>
      <c r="F901" s="228" t="s">
        <v>2090</v>
      </c>
      <c r="G901" s="225"/>
      <c r="H901" s="229">
        <v>0.47999999999999998</v>
      </c>
      <c r="I901" s="230"/>
      <c r="J901" s="225"/>
      <c r="K901" s="225"/>
      <c r="L901" s="231"/>
      <c r="M901" s="232"/>
      <c r="N901" s="233"/>
      <c r="O901" s="233"/>
      <c r="P901" s="233"/>
      <c r="Q901" s="233"/>
      <c r="R901" s="233"/>
      <c r="S901" s="233"/>
      <c r="T901" s="234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35" t="s">
        <v>222</v>
      </c>
      <c r="AU901" s="235" t="s">
        <v>120</v>
      </c>
      <c r="AV901" s="13" t="s">
        <v>120</v>
      </c>
      <c r="AW901" s="13" t="s">
        <v>37</v>
      </c>
      <c r="AX901" s="13" t="s">
        <v>84</v>
      </c>
      <c r="AY901" s="235" t="s">
        <v>203</v>
      </c>
    </row>
    <row r="902" s="13" customFormat="1">
      <c r="A902" s="13"/>
      <c r="B902" s="224"/>
      <c r="C902" s="225"/>
      <c r="D902" s="226" t="s">
        <v>222</v>
      </c>
      <c r="E902" s="225"/>
      <c r="F902" s="228" t="s">
        <v>2095</v>
      </c>
      <c r="G902" s="225"/>
      <c r="H902" s="229">
        <v>0.52800000000000002</v>
      </c>
      <c r="I902" s="230"/>
      <c r="J902" s="225"/>
      <c r="K902" s="225"/>
      <c r="L902" s="231"/>
      <c r="M902" s="232"/>
      <c r="N902" s="233"/>
      <c r="O902" s="233"/>
      <c r="P902" s="233"/>
      <c r="Q902" s="233"/>
      <c r="R902" s="233"/>
      <c r="S902" s="233"/>
      <c r="T902" s="234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35" t="s">
        <v>222</v>
      </c>
      <c r="AU902" s="235" t="s">
        <v>120</v>
      </c>
      <c r="AV902" s="13" t="s">
        <v>120</v>
      </c>
      <c r="AW902" s="13" t="s">
        <v>4</v>
      </c>
      <c r="AX902" s="13" t="s">
        <v>84</v>
      </c>
      <c r="AY902" s="235" t="s">
        <v>203</v>
      </c>
    </row>
    <row r="903" s="2" customFormat="1" ht="16.5" customHeight="1">
      <c r="A903" s="39"/>
      <c r="B903" s="40"/>
      <c r="C903" s="262" t="s">
        <v>2096</v>
      </c>
      <c r="D903" s="262" t="s">
        <v>927</v>
      </c>
      <c r="E903" s="263" t="s">
        <v>2097</v>
      </c>
      <c r="F903" s="264" t="s">
        <v>2098</v>
      </c>
      <c r="G903" s="265" t="s">
        <v>118</v>
      </c>
      <c r="H903" s="266">
        <v>1.0560000000000001</v>
      </c>
      <c r="I903" s="267"/>
      <c r="J903" s="268">
        <f>ROUND(I903*H903,2)</f>
        <v>0</v>
      </c>
      <c r="K903" s="264" t="s">
        <v>19</v>
      </c>
      <c r="L903" s="269"/>
      <c r="M903" s="270" t="s">
        <v>19</v>
      </c>
      <c r="N903" s="271" t="s">
        <v>48</v>
      </c>
      <c r="O903" s="85"/>
      <c r="P903" s="215">
        <f>O903*H903</f>
        <v>0</v>
      </c>
      <c r="Q903" s="215">
        <v>0.0074999999999999997</v>
      </c>
      <c r="R903" s="215">
        <f>Q903*H903</f>
        <v>0.00792</v>
      </c>
      <c r="S903" s="215">
        <v>0</v>
      </c>
      <c r="T903" s="216">
        <f>S903*H903</f>
        <v>0</v>
      </c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R903" s="217" t="s">
        <v>432</v>
      </c>
      <c r="AT903" s="217" t="s">
        <v>927</v>
      </c>
      <c r="AU903" s="217" t="s">
        <v>120</v>
      </c>
      <c r="AY903" s="18" t="s">
        <v>203</v>
      </c>
      <c r="BE903" s="218">
        <f>IF(N903="základní",J903,0)</f>
        <v>0</v>
      </c>
      <c r="BF903" s="218">
        <f>IF(N903="snížená",J903,0)</f>
        <v>0</v>
      </c>
      <c r="BG903" s="218">
        <f>IF(N903="zákl. přenesená",J903,0)</f>
        <v>0</v>
      </c>
      <c r="BH903" s="218">
        <f>IF(N903="sníž. přenesená",J903,0)</f>
        <v>0</v>
      </c>
      <c r="BI903" s="218">
        <f>IF(N903="nulová",J903,0)</f>
        <v>0</v>
      </c>
      <c r="BJ903" s="18" t="s">
        <v>120</v>
      </c>
      <c r="BK903" s="218">
        <f>ROUND(I903*H903,2)</f>
        <v>0</v>
      </c>
      <c r="BL903" s="18" t="s">
        <v>294</v>
      </c>
      <c r="BM903" s="217" t="s">
        <v>2099</v>
      </c>
    </row>
    <row r="904" s="13" customFormat="1">
      <c r="A904" s="13"/>
      <c r="B904" s="224"/>
      <c r="C904" s="225"/>
      <c r="D904" s="226" t="s">
        <v>222</v>
      </c>
      <c r="E904" s="227" t="s">
        <v>19</v>
      </c>
      <c r="F904" s="228" t="s">
        <v>2089</v>
      </c>
      <c r="G904" s="225"/>
      <c r="H904" s="229">
        <v>0.95999999999999996</v>
      </c>
      <c r="I904" s="230"/>
      <c r="J904" s="225"/>
      <c r="K904" s="225"/>
      <c r="L904" s="231"/>
      <c r="M904" s="232"/>
      <c r="N904" s="233"/>
      <c r="O904" s="233"/>
      <c r="P904" s="233"/>
      <c r="Q904" s="233"/>
      <c r="R904" s="233"/>
      <c r="S904" s="233"/>
      <c r="T904" s="234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35" t="s">
        <v>222</v>
      </c>
      <c r="AU904" s="235" t="s">
        <v>120</v>
      </c>
      <c r="AV904" s="13" t="s">
        <v>120</v>
      </c>
      <c r="AW904" s="13" t="s">
        <v>37</v>
      </c>
      <c r="AX904" s="13" t="s">
        <v>84</v>
      </c>
      <c r="AY904" s="235" t="s">
        <v>203</v>
      </c>
    </row>
    <row r="905" s="13" customFormat="1">
      <c r="A905" s="13"/>
      <c r="B905" s="224"/>
      <c r="C905" s="225"/>
      <c r="D905" s="226" t="s">
        <v>222</v>
      </c>
      <c r="E905" s="225"/>
      <c r="F905" s="228" t="s">
        <v>2100</v>
      </c>
      <c r="G905" s="225"/>
      <c r="H905" s="229">
        <v>1.0560000000000001</v>
      </c>
      <c r="I905" s="230"/>
      <c r="J905" s="225"/>
      <c r="K905" s="225"/>
      <c r="L905" s="231"/>
      <c r="M905" s="232"/>
      <c r="N905" s="233"/>
      <c r="O905" s="233"/>
      <c r="P905" s="233"/>
      <c r="Q905" s="233"/>
      <c r="R905" s="233"/>
      <c r="S905" s="233"/>
      <c r="T905" s="234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35" t="s">
        <v>222</v>
      </c>
      <c r="AU905" s="235" t="s">
        <v>120</v>
      </c>
      <c r="AV905" s="13" t="s">
        <v>120</v>
      </c>
      <c r="AW905" s="13" t="s">
        <v>4</v>
      </c>
      <c r="AX905" s="13" t="s">
        <v>84</v>
      </c>
      <c r="AY905" s="235" t="s">
        <v>203</v>
      </c>
    </row>
    <row r="906" s="2" customFormat="1" ht="49.05" customHeight="1">
      <c r="A906" s="39"/>
      <c r="B906" s="40"/>
      <c r="C906" s="206" t="s">
        <v>2101</v>
      </c>
      <c r="D906" s="206" t="s">
        <v>205</v>
      </c>
      <c r="E906" s="207" t="s">
        <v>2102</v>
      </c>
      <c r="F906" s="208" t="s">
        <v>2103</v>
      </c>
      <c r="G906" s="209" t="s">
        <v>528</v>
      </c>
      <c r="H906" s="258"/>
      <c r="I906" s="211"/>
      <c r="J906" s="212">
        <f>ROUND(I906*H906,2)</f>
        <v>0</v>
      </c>
      <c r="K906" s="208" t="s">
        <v>208</v>
      </c>
      <c r="L906" s="45"/>
      <c r="M906" s="213" t="s">
        <v>19</v>
      </c>
      <c r="N906" s="214" t="s">
        <v>48</v>
      </c>
      <c r="O906" s="85"/>
      <c r="P906" s="215">
        <f>O906*H906</f>
        <v>0</v>
      </c>
      <c r="Q906" s="215">
        <v>0</v>
      </c>
      <c r="R906" s="215">
        <f>Q906*H906</f>
        <v>0</v>
      </c>
      <c r="S906" s="215">
        <v>0</v>
      </c>
      <c r="T906" s="216">
        <f>S906*H906</f>
        <v>0</v>
      </c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R906" s="217" t="s">
        <v>294</v>
      </c>
      <c r="AT906" s="217" t="s">
        <v>205</v>
      </c>
      <c r="AU906" s="217" t="s">
        <v>120</v>
      </c>
      <c r="AY906" s="18" t="s">
        <v>203</v>
      </c>
      <c r="BE906" s="218">
        <f>IF(N906="základní",J906,0)</f>
        <v>0</v>
      </c>
      <c r="BF906" s="218">
        <f>IF(N906="snížená",J906,0)</f>
        <v>0</v>
      </c>
      <c r="BG906" s="218">
        <f>IF(N906="zákl. přenesená",J906,0)</f>
        <v>0</v>
      </c>
      <c r="BH906" s="218">
        <f>IF(N906="sníž. přenesená",J906,0)</f>
        <v>0</v>
      </c>
      <c r="BI906" s="218">
        <f>IF(N906="nulová",J906,0)</f>
        <v>0</v>
      </c>
      <c r="BJ906" s="18" t="s">
        <v>120</v>
      </c>
      <c r="BK906" s="218">
        <f>ROUND(I906*H906,2)</f>
        <v>0</v>
      </c>
      <c r="BL906" s="18" t="s">
        <v>294</v>
      </c>
      <c r="BM906" s="217" t="s">
        <v>2104</v>
      </c>
    </row>
    <row r="907" s="2" customFormat="1">
      <c r="A907" s="39"/>
      <c r="B907" s="40"/>
      <c r="C907" s="41"/>
      <c r="D907" s="219" t="s">
        <v>211</v>
      </c>
      <c r="E907" s="41"/>
      <c r="F907" s="220" t="s">
        <v>2105</v>
      </c>
      <c r="G907" s="41"/>
      <c r="H907" s="41"/>
      <c r="I907" s="221"/>
      <c r="J907" s="41"/>
      <c r="K907" s="41"/>
      <c r="L907" s="45"/>
      <c r="M907" s="222"/>
      <c r="N907" s="223"/>
      <c r="O907" s="85"/>
      <c r="P907" s="85"/>
      <c r="Q907" s="85"/>
      <c r="R907" s="85"/>
      <c r="S907" s="85"/>
      <c r="T907" s="86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T907" s="18" t="s">
        <v>211</v>
      </c>
      <c r="AU907" s="18" t="s">
        <v>120</v>
      </c>
    </row>
    <row r="908" s="12" customFormat="1" ht="22.8" customHeight="1">
      <c r="A908" s="12"/>
      <c r="B908" s="190"/>
      <c r="C908" s="191"/>
      <c r="D908" s="192" t="s">
        <v>75</v>
      </c>
      <c r="E908" s="204" t="s">
        <v>2106</v>
      </c>
      <c r="F908" s="204" t="s">
        <v>2107</v>
      </c>
      <c r="G908" s="191"/>
      <c r="H908" s="191"/>
      <c r="I908" s="194"/>
      <c r="J908" s="205">
        <f>BK908</f>
        <v>0</v>
      </c>
      <c r="K908" s="191"/>
      <c r="L908" s="196"/>
      <c r="M908" s="197"/>
      <c r="N908" s="198"/>
      <c r="O908" s="198"/>
      <c r="P908" s="199">
        <f>SUM(P909:P917)</f>
        <v>0</v>
      </c>
      <c r="Q908" s="198"/>
      <c r="R908" s="199">
        <f>SUM(R909:R917)</f>
        <v>0.0073599999999999994</v>
      </c>
      <c r="S908" s="198"/>
      <c r="T908" s="200">
        <f>SUM(T909:T917)</f>
        <v>0</v>
      </c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R908" s="201" t="s">
        <v>120</v>
      </c>
      <c r="AT908" s="202" t="s">
        <v>75</v>
      </c>
      <c r="AU908" s="202" t="s">
        <v>84</v>
      </c>
      <c r="AY908" s="201" t="s">
        <v>203</v>
      </c>
      <c r="BK908" s="203">
        <f>SUM(BK909:BK917)</f>
        <v>0</v>
      </c>
    </row>
    <row r="909" s="2" customFormat="1" ht="37.8" customHeight="1">
      <c r="A909" s="39"/>
      <c r="B909" s="40"/>
      <c r="C909" s="206" t="s">
        <v>2108</v>
      </c>
      <c r="D909" s="206" t="s">
        <v>205</v>
      </c>
      <c r="E909" s="207" t="s">
        <v>2109</v>
      </c>
      <c r="F909" s="208" t="s">
        <v>2110</v>
      </c>
      <c r="G909" s="209" t="s">
        <v>118</v>
      </c>
      <c r="H909" s="210">
        <v>16</v>
      </c>
      <c r="I909" s="211"/>
      <c r="J909" s="212">
        <f>ROUND(I909*H909,2)</f>
        <v>0</v>
      </c>
      <c r="K909" s="208" t="s">
        <v>208</v>
      </c>
      <c r="L909" s="45"/>
      <c r="M909" s="213" t="s">
        <v>19</v>
      </c>
      <c r="N909" s="214" t="s">
        <v>48</v>
      </c>
      <c r="O909" s="85"/>
      <c r="P909" s="215">
        <f>O909*H909</f>
        <v>0</v>
      </c>
      <c r="Q909" s="215">
        <v>8.0000000000000007E-05</v>
      </c>
      <c r="R909" s="215">
        <f>Q909*H909</f>
        <v>0.0012800000000000001</v>
      </c>
      <c r="S909" s="215">
        <v>0</v>
      </c>
      <c r="T909" s="216">
        <f>S909*H909</f>
        <v>0</v>
      </c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R909" s="217" t="s">
        <v>294</v>
      </c>
      <c r="AT909" s="217" t="s">
        <v>205</v>
      </c>
      <c r="AU909" s="217" t="s">
        <v>120</v>
      </c>
      <c r="AY909" s="18" t="s">
        <v>203</v>
      </c>
      <c r="BE909" s="218">
        <f>IF(N909="základní",J909,0)</f>
        <v>0</v>
      </c>
      <c r="BF909" s="218">
        <f>IF(N909="snížená",J909,0)</f>
        <v>0</v>
      </c>
      <c r="BG909" s="218">
        <f>IF(N909="zákl. přenesená",J909,0)</f>
        <v>0</v>
      </c>
      <c r="BH909" s="218">
        <f>IF(N909="sníž. přenesená",J909,0)</f>
        <v>0</v>
      </c>
      <c r="BI909" s="218">
        <f>IF(N909="nulová",J909,0)</f>
        <v>0</v>
      </c>
      <c r="BJ909" s="18" t="s">
        <v>120</v>
      </c>
      <c r="BK909" s="218">
        <f>ROUND(I909*H909,2)</f>
        <v>0</v>
      </c>
      <c r="BL909" s="18" t="s">
        <v>294</v>
      </c>
      <c r="BM909" s="217" t="s">
        <v>2111</v>
      </c>
    </row>
    <row r="910" s="2" customFormat="1">
      <c r="A910" s="39"/>
      <c r="B910" s="40"/>
      <c r="C910" s="41"/>
      <c r="D910" s="219" t="s">
        <v>211</v>
      </c>
      <c r="E910" s="41"/>
      <c r="F910" s="220" t="s">
        <v>2112</v>
      </c>
      <c r="G910" s="41"/>
      <c r="H910" s="41"/>
      <c r="I910" s="221"/>
      <c r="J910" s="41"/>
      <c r="K910" s="41"/>
      <c r="L910" s="45"/>
      <c r="M910" s="222"/>
      <c r="N910" s="223"/>
      <c r="O910" s="85"/>
      <c r="P910" s="85"/>
      <c r="Q910" s="85"/>
      <c r="R910" s="85"/>
      <c r="S910" s="85"/>
      <c r="T910" s="86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T910" s="18" t="s">
        <v>211</v>
      </c>
      <c r="AU910" s="18" t="s">
        <v>120</v>
      </c>
    </row>
    <row r="911" s="13" customFormat="1">
      <c r="A911" s="13"/>
      <c r="B911" s="224"/>
      <c r="C911" s="225"/>
      <c r="D911" s="226" t="s">
        <v>222</v>
      </c>
      <c r="E911" s="227" t="s">
        <v>19</v>
      </c>
      <c r="F911" s="228" t="s">
        <v>2113</v>
      </c>
      <c r="G911" s="225"/>
      <c r="H911" s="229">
        <v>16</v>
      </c>
      <c r="I911" s="230"/>
      <c r="J911" s="225"/>
      <c r="K911" s="225"/>
      <c r="L911" s="231"/>
      <c r="M911" s="232"/>
      <c r="N911" s="233"/>
      <c r="O911" s="233"/>
      <c r="P911" s="233"/>
      <c r="Q911" s="233"/>
      <c r="R911" s="233"/>
      <c r="S911" s="233"/>
      <c r="T911" s="234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35" t="s">
        <v>222</v>
      </c>
      <c r="AU911" s="235" t="s">
        <v>120</v>
      </c>
      <c r="AV911" s="13" t="s">
        <v>120</v>
      </c>
      <c r="AW911" s="13" t="s">
        <v>37</v>
      </c>
      <c r="AX911" s="13" t="s">
        <v>84</v>
      </c>
      <c r="AY911" s="235" t="s">
        <v>203</v>
      </c>
    </row>
    <row r="912" s="2" customFormat="1" ht="24.15" customHeight="1">
      <c r="A912" s="39"/>
      <c r="B912" s="40"/>
      <c r="C912" s="206" t="s">
        <v>2114</v>
      </c>
      <c r="D912" s="206" t="s">
        <v>205</v>
      </c>
      <c r="E912" s="207" t="s">
        <v>2115</v>
      </c>
      <c r="F912" s="208" t="s">
        <v>2116</v>
      </c>
      <c r="G912" s="209" t="s">
        <v>118</v>
      </c>
      <c r="H912" s="210">
        <v>16</v>
      </c>
      <c r="I912" s="211"/>
      <c r="J912" s="212">
        <f>ROUND(I912*H912,2)</f>
        <v>0</v>
      </c>
      <c r="K912" s="208" t="s">
        <v>208</v>
      </c>
      <c r="L912" s="45"/>
      <c r="M912" s="213" t="s">
        <v>19</v>
      </c>
      <c r="N912" s="214" t="s">
        <v>48</v>
      </c>
      <c r="O912" s="85"/>
      <c r="P912" s="215">
        <f>O912*H912</f>
        <v>0</v>
      </c>
      <c r="Q912" s="215">
        <v>0.00013999999999999999</v>
      </c>
      <c r="R912" s="215">
        <f>Q912*H912</f>
        <v>0.0022399999999999998</v>
      </c>
      <c r="S912" s="215">
        <v>0</v>
      </c>
      <c r="T912" s="216">
        <f>S912*H912</f>
        <v>0</v>
      </c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R912" s="217" t="s">
        <v>294</v>
      </c>
      <c r="AT912" s="217" t="s">
        <v>205</v>
      </c>
      <c r="AU912" s="217" t="s">
        <v>120</v>
      </c>
      <c r="AY912" s="18" t="s">
        <v>203</v>
      </c>
      <c r="BE912" s="218">
        <f>IF(N912="základní",J912,0)</f>
        <v>0</v>
      </c>
      <c r="BF912" s="218">
        <f>IF(N912="snížená",J912,0)</f>
        <v>0</v>
      </c>
      <c r="BG912" s="218">
        <f>IF(N912="zákl. přenesená",J912,0)</f>
        <v>0</v>
      </c>
      <c r="BH912" s="218">
        <f>IF(N912="sníž. přenesená",J912,0)</f>
        <v>0</v>
      </c>
      <c r="BI912" s="218">
        <f>IF(N912="nulová",J912,0)</f>
        <v>0</v>
      </c>
      <c r="BJ912" s="18" t="s">
        <v>120</v>
      </c>
      <c r="BK912" s="218">
        <f>ROUND(I912*H912,2)</f>
        <v>0</v>
      </c>
      <c r="BL912" s="18" t="s">
        <v>294</v>
      </c>
      <c r="BM912" s="217" t="s">
        <v>2117</v>
      </c>
    </row>
    <row r="913" s="2" customFormat="1">
      <c r="A913" s="39"/>
      <c r="B913" s="40"/>
      <c r="C913" s="41"/>
      <c r="D913" s="219" t="s">
        <v>211</v>
      </c>
      <c r="E913" s="41"/>
      <c r="F913" s="220" t="s">
        <v>2118</v>
      </c>
      <c r="G913" s="41"/>
      <c r="H913" s="41"/>
      <c r="I913" s="221"/>
      <c r="J913" s="41"/>
      <c r="K913" s="41"/>
      <c r="L913" s="45"/>
      <c r="M913" s="222"/>
      <c r="N913" s="223"/>
      <c r="O913" s="85"/>
      <c r="P913" s="85"/>
      <c r="Q913" s="85"/>
      <c r="R913" s="85"/>
      <c r="S913" s="85"/>
      <c r="T913" s="86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T913" s="18" t="s">
        <v>211</v>
      </c>
      <c r="AU913" s="18" t="s">
        <v>120</v>
      </c>
    </row>
    <row r="914" s="2" customFormat="1" ht="24.15" customHeight="1">
      <c r="A914" s="39"/>
      <c r="B914" s="40"/>
      <c r="C914" s="206" t="s">
        <v>2119</v>
      </c>
      <c r="D914" s="206" t="s">
        <v>205</v>
      </c>
      <c r="E914" s="207" t="s">
        <v>2120</v>
      </c>
      <c r="F914" s="208" t="s">
        <v>2121</v>
      </c>
      <c r="G914" s="209" t="s">
        <v>118</v>
      </c>
      <c r="H914" s="210">
        <v>16</v>
      </c>
      <c r="I914" s="211"/>
      <c r="J914" s="212">
        <f>ROUND(I914*H914,2)</f>
        <v>0</v>
      </c>
      <c r="K914" s="208" t="s">
        <v>208</v>
      </c>
      <c r="L914" s="45"/>
      <c r="M914" s="213" t="s">
        <v>19</v>
      </c>
      <c r="N914" s="214" t="s">
        <v>48</v>
      </c>
      <c r="O914" s="85"/>
      <c r="P914" s="215">
        <f>O914*H914</f>
        <v>0</v>
      </c>
      <c r="Q914" s="215">
        <v>0.00012</v>
      </c>
      <c r="R914" s="215">
        <f>Q914*H914</f>
        <v>0.0019200000000000001</v>
      </c>
      <c r="S914" s="215">
        <v>0</v>
      </c>
      <c r="T914" s="216">
        <f>S914*H914</f>
        <v>0</v>
      </c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R914" s="217" t="s">
        <v>294</v>
      </c>
      <c r="AT914" s="217" t="s">
        <v>205</v>
      </c>
      <c r="AU914" s="217" t="s">
        <v>120</v>
      </c>
      <c r="AY914" s="18" t="s">
        <v>203</v>
      </c>
      <c r="BE914" s="218">
        <f>IF(N914="základní",J914,0)</f>
        <v>0</v>
      </c>
      <c r="BF914" s="218">
        <f>IF(N914="snížená",J914,0)</f>
        <v>0</v>
      </c>
      <c r="BG914" s="218">
        <f>IF(N914="zákl. přenesená",J914,0)</f>
        <v>0</v>
      </c>
      <c r="BH914" s="218">
        <f>IF(N914="sníž. přenesená",J914,0)</f>
        <v>0</v>
      </c>
      <c r="BI914" s="218">
        <f>IF(N914="nulová",J914,0)</f>
        <v>0</v>
      </c>
      <c r="BJ914" s="18" t="s">
        <v>120</v>
      </c>
      <c r="BK914" s="218">
        <f>ROUND(I914*H914,2)</f>
        <v>0</v>
      </c>
      <c r="BL914" s="18" t="s">
        <v>294</v>
      </c>
      <c r="BM914" s="217" t="s">
        <v>2122</v>
      </c>
    </row>
    <row r="915" s="2" customFormat="1">
      <c r="A915" s="39"/>
      <c r="B915" s="40"/>
      <c r="C915" s="41"/>
      <c r="D915" s="219" t="s">
        <v>211</v>
      </c>
      <c r="E915" s="41"/>
      <c r="F915" s="220" t="s">
        <v>2123</v>
      </c>
      <c r="G915" s="41"/>
      <c r="H915" s="41"/>
      <c r="I915" s="221"/>
      <c r="J915" s="41"/>
      <c r="K915" s="41"/>
      <c r="L915" s="45"/>
      <c r="M915" s="222"/>
      <c r="N915" s="223"/>
      <c r="O915" s="85"/>
      <c r="P915" s="85"/>
      <c r="Q915" s="85"/>
      <c r="R915" s="85"/>
      <c r="S915" s="85"/>
      <c r="T915" s="86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T915" s="18" t="s">
        <v>211</v>
      </c>
      <c r="AU915" s="18" t="s">
        <v>120</v>
      </c>
    </row>
    <row r="916" s="2" customFormat="1" ht="24.15" customHeight="1">
      <c r="A916" s="39"/>
      <c r="B916" s="40"/>
      <c r="C916" s="206" t="s">
        <v>2124</v>
      </c>
      <c r="D916" s="206" t="s">
        <v>205</v>
      </c>
      <c r="E916" s="207" t="s">
        <v>2125</v>
      </c>
      <c r="F916" s="208" t="s">
        <v>2126</v>
      </c>
      <c r="G916" s="209" t="s">
        <v>118</v>
      </c>
      <c r="H916" s="210">
        <v>16</v>
      </c>
      <c r="I916" s="211"/>
      <c r="J916" s="212">
        <f>ROUND(I916*H916,2)</f>
        <v>0</v>
      </c>
      <c r="K916" s="208" t="s">
        <v>208</v>
      </c>
      <c r="L916" s="45"/>
      <c r="M916" s="213" t="s">
        <v>19</v>
      </c>
      <c r="N916" s="214" t="s">
        <v>48</v>
      </c>
      <c r="O916" s="85"/>
      <c r="P916" s="215">
        <f>O916*H916</f>
        <v>0</v>
      </c>
      <c r="Q916" s="215">
        <v>0.00012</v>
      </c>
      <c r="R916" s="215">
        <f>Q916*H916</f>
        <v>0.0019200000000000001</v>
      </c>
      <c r="S916" s="215">
        <v>0</v>
      </c>
      <c r="T916" s="216">
        <f>S916*H916</f>
        <v>0</v>
      </c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R916" s="217" t="s">
        <v>294</v>
      </c>
      <c r="AT916" s="217" t="s">
        <v>205</v>
      </c>
      <c r="AU916" s="217" t="s">
        <v>120</v>
      </c>
      <c r="AY916" s="18" t="s">
        <v>203</v>
      </c>
      <c r="BE916" s="218">
        <f>IF(N916="základní",J916,0)</f>
        <v>0</v>
      </c>
      <c r="BF916" s="218">
        <f>IF(N916="snížená",J916,0)</f>
        <v>0</v>
      </c>
      <c r="BG916" s="218">
        <f>IF(N916="zákl. přenesená",J916,0)</f>
        <v>0</v>
      </c>
      <c r="BH916" s="218">
        <f>IF(N916="sníž. přenesená",J916,0)</f>
        <v>0</v>
      </c>
      <c r="BI916" s="218">
        <f>IF(N916="nulová",J916,0)</f>
        <v>0</v>
      </c>
      <c r="BJ916" s="18" t="s">
        <v>120</v>
      </c>
      <c r="BK916" s="218">
        <f>ROUND(I916*H916,2)</f>
        <v>0</v>
      </c>
      <c r="BL916" s="18" t="s">
        <v>294</v>
      </c>
      <c r="BM916" s="217" t="s">
        <v>2127</v>
      </c>
    </row>
    <row r="917" s="2" customFormat="1">
      <c r="A917" s="39"/>
      <c r="B917" s="40"/>
      <c r="C917" s="41"/>
      <c r="D917" s="219" t="s">
        <v>211</v>
      </c>
      <c r="E917" s="41"/>
      <c r="F917" s="220" t="s">
        <v>2128</v>
      </c>
      <c r="G917" s="41"/>
      <c r="H917" s="41"/>
      <c r="I917" s="221"/>
      <c r="J917" s="41"/>
      <c r="K917" s="41"/>
      <c r="L917" s="45"/>
      <c r="M917" s="222"/>
      <c r="N917" s="223"/>
      <c r="O917" s="85"/>
      <c r="P917" s="85"/>
      <c r="Q917" s="85"/>
      <c r="R917" s="85"/>
      <c r="S917" s="85"/>
      <c r="T917" s="86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T917" s="18" t="s">
        <v>211</v>
      </c>
      <c r="AU917" s="18" t="s">
        <v>120</v>
      </c>
    </row>
    <row r="918" s="12" customFormat="1" ht="22.8" customHeight="1">
      <c r="A918" s="12"/>
      <c r="B918" s="190"/>
      <c r="C918" s="191"/>
      <c r="D918" s="192" t="s">
        <v>75</v>
      </c>
      <c r="E918" s="204" t="s">
        <v>778</v>
      </c>
      <c r="F918" s="204" t="s">
        <v>779</v>
      </c>
      <c r="G918" s="191"/>
      <c r="H918" s="191"/>
      <c r="I918" s="194"/>
      <c r="J918" s="205">
        <f>BK918</f>
        <v>0</v>
      </c>
      <c r="K918" s="191"/>
      <c r="L918" s="196"/>
      <c r="M918" s="197"/>
      <c r="N918" s="198"/>
      <c r="O918" s="198"/>
      <c r="P918" s="199">
        <f>SUM(P919:P944)</f>
        <v>0</v>
      </c>
      <c r="Q918" s="198"/>
      <c r="R918" s="199">
        <f>SUM(R919:R944)</f>
        <v>0.15572449999999999</v>
      </c>
      <c r="S918" s="198"/>
      <c r="T918" s="200">
        <f>SUM(T919:T944)</f>
        <v>0</v>
      </c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R918" s="201" t="s">
        <v>120</v>
      </c>
      <c r="AT918" s="202" t="s">
        <v>75</v>
      </c>
      <c r="AU918" s="202" t="s">
        <v>84</v>
      </c>
      <c r="AY918" s="201" t="s">
        <v>203</v>
      </c>
      <c r="BK918" s="203">
        <f>SUM(BK919:BK944)</f>
        <v>0</v>
      </c>
    </row>
    <row r="919" s="2" customFormat="1" ht="24.15" customHeight="1">
      <c r="A919" s="39"/>
      <c r="B919" s="40"/>
      <c r="C919" s="206" t="s">
        <v>2129</v>
      </c>
      <c r="D919" s="206" t="s">
        <v>205</v>
      </c>
      <c r="E919" s="207" t="s">
        <v>2130</v>
      </c>
      <c r="F919" s="208" t="s">
        <v>2131</v>
      </c>
      <c r="G919" s="209" t="s">
        <v>118</v>
      </c>
      <c r="H919" s="210">
        <v>311.44900000000001</v>
      </c>
      <c r="I919" s="211"/>
      <c r="J919" s="212">
        <f>ROUND(I919*H919,2)</f>
        <v>0</v>
      </c>
      <c r="K919" s="208" t="s">
        <v>208</v>
      </c>
      <c r="L919" s="45"/>
      <c r="M919" s="213" t="s">
        <v>19</v>
      </c>
      <c r="N919" s="214" t="s">
        <v>48</v>
      </c>
      <c r="O919" s="85"/>
      <c r="P919" s="215">
        <f>O919*H919</f>
        <v>0</v>
      </c>
      <c r="Q919" s="215">
        <v>0</v>
      </c>
      <c r="R919" s="215">
        <f>Q919*H919</f>
        <v>0</v>
      </c>
      <c r="S919" s="215">
        <v>0</v>
      </c>
      <c r="T919" s="216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17" t="s">
        <v>294</v>
      </c>
      <c r="AT919" s="217" t="s">
        <v>205</v>
      </c>
      <c r="AU919" s="217" t="s">
        <v>120</v>
      </c>
      <c r="AY919" s="18" t="s">
        <v>203</v>
      </c>
      <c r="BE919" s="218">
        <f>IF(N919="základní",J919,0)</f>
        <v>0</v>
      </c>
      <c r="BF919" s="218">
        <f>IF(N919="snížená",J919,0)</f>
        <v>0</v>
      </c>
      <c r="BG919" s="218">
        <f>IF(N919="zákl. přenesená",J919,0)</f>
        <v>0</v>
      </c>
      <c r="BH919" s="218">
        <f>IF(N919="sníž. přenesená",J919,0)</f>
        <v>0</v>
      </c>
      <c r="BI919" s="218">
        <f>IF(N919="nulová",J919,0)</f>
        <v>0</v>
      </c>
      <c r="BJ919" s="18" t="s">
        <v>120</v>
      </c>
      <c r="BK919" s="218">
        <f>ROUND(I919*H919,2)</f>
        <v>0</v>
      </c>
      <c r="BL919" s="18" t="s">
        <v>294</v>
      </c>
      <c r="BM919" s="217" t="s">
        <v>2132</v>
      </c>
    </row>
    <row r="920" s="2" customFormat="1">
      <c r="A920" s="39"/>
      <c r="B920" s="40"/>
      <c r="C920" s="41"/>
      <c r="D920" s="219" t="s">
        <v>211</v>
      </c>
      <c r="E920" s="41"/>
      <c r="F920" s="220" t="s">
        <v>2133</v>
      </c>
      <c r="G920" s="41"/>
      <c r="H920" s="41"/>
      <c r="I920" s="221"/>
      <c r="J920" s="41"/>
      <c r="K920" s="41"/>
      <c r="L920" s="45"/>
      <c r="M920" s="222"/>
      <c r="N920" s="223"/>
      <c r="O920" s="85"/>
      <c r="P920" s="85"/>
      <c r="Q920" s="85"/>
      <c r="R920" s="85"/>
      <c r="S920" s="85"/>
      <c r="T920" s="86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T920" s="18" t="s">
        <v>211</v>
      </c>
      <c r="AU920" s="18" t="s">
        <v>120</v>
      </c>
    </row>
    <row r="921" s="13" customFormat="1">
      <c r="A921" s="13"/>
      <c r="B921" s="224"/>
      <c r="C921" s="225"/>
      <c r="D921" s="226" t="s">
        <v>222</v>
      </c>
      <c r="E921" s="227" t="s">
        <v>19</v>
      </c>
      <c r="F921" s="228" t="s">
        <v>785</v>
      </c>
      <c r="G921" s="225"/>
      <c r="H921" s="229">
        <v>11.85</v>
      </c>
      <c r="I921" s="230"/>
      <c r="J921" s="225"/>
      <c r="K921" s="225"/>
      <c r="L921" s="231"/>
      <c r="M921" s="232"/>
      <c r="N921" s="233"/>
      <c r="O921" s="233"/>
      <c r="P921" s="233"/>
      <c r="Q921" s="233"/>
      <c r="R921" s="233"/>
      <c r="S921" s="233"/>
      <c r="T921" s="234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35" t="s">
        <v>222</v>
      </c>
      <c r="AU921" s="235" t="s">
        <v>120</v>
      </c>
      <c r="AV921" s="13" t="s">
        <v>120</v>
      </c>
      <c r="AW921" s="13" t="s">
        <v>37</v>
      </c>
      <c r="AX921" s="13" t="s">
        <v>76</v>
      </c>
      <c r="AY921" s="235" t="s">
        <v>203</v>
      </c>
    </row>
    <row r="922" s="13" customFormat="1">
      <c r="A922" s="13"/>
      <c r="B922" s="224"/>
      <c r="C922" s="225"/>
      <c r="D922" s="226" t="s">
        <v>222</v>
      </c>
      <c r="E922" s="227" t="s">
        <v>19</v>
      </c>
      <c r="F922" s="228" t="s">
        <v>786</v>
      </c>
      <c r="G922" s="225"/>
      <c r="H922" s="229">
        <v>13.568</v>
      </c>
      <c r="I922" s="230"/>
      <c r="J922" s="225"/>
      <c r="K922" s="225"/>
      <c r="L922" s="231"/>
      <c r="M922" s="232"/>
      <c r="N922" s="233"/>
      <c r="O922" s="233"/>
      <c r="P922" s="233"/>
      <c r="Q922" s="233"/>
      <c r="R922" s="233"/>
      <c r="S922" s="233"/>
      <c r="T922" s="234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35" t="s">
        <v>222</v>
      </c>
      <c r="AU922" s="235" t="s">
        <v>120</v>
      </c>
      <c r="AV922" s="13" t="s">
        <v>120</v>
      </c>
      <c r="AW922" s="13" t="s">
        <v>37</v>
      </c>
      <c r="AX922" s="13" t="s">
        <v>76</v>
      </c>
      <c r="AY922" s="235" t="s">
        <v>203</v>
      </c>
    </row>
    <row r="923" s="13" customFormat="1">
      <c r="A923" s="13"/>
      <c r="B923" s="224"/>
      <c r="C923" s="225"/>
      <c r="D923" s="226" t="s">
        <v>222</v>
      </c>
      <c r="E923" s="227" t="s">
        <v>19</v>
      </c>
      <c r="F923" s="228" t="s">
        <v>787</v>
      </c>
      <c r="G923" s="225"/>
      <c r="H923" s="229">
        <v>26.300999999999998</v>
      </c>
      <c r="I923" s="230"/>
      <c r="J923" s="225"/>
      <c r="K923" s="225"/>
      <c r="L923" s="231"/>
      <c r="M923" s="232"/>
      <c r="N923" s="233"/>
      <c r="O923" s="233"/>
      <c r="P923" s="233"/>
      <c r="Q923" s="233"/>
      <c r="R923" s="233"/>
      <c r="S923" s="233"/>
      <c r="T923" s="234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35" t="s">
        <v>222</v>
      </c>
      <c r="AU923" s="235" t="s">
        <v>120</v>
      </c>
      <c r="AV923" s="13" t="s">
        <v>120</v>
      </c>
      <c r="AW923" s="13" t="s">
        <v>37</v>
      </c>
      <c r="AX923" s="13" t="s">
        <v>76</v>
      </c>
      <c r="AY923" s="235" t="s">
        <v>203</v>
      </c>
    </row>
    <row r="924" s="13" customFormat="1">
      <c r="A924" s="13"/>
      <c r="B924" s="224"/>
      <c r="C924" s="225"/>
      <c r="D924" s="226" t="s">
        <v>222</v>
      </c>
      <c r="E924" s="227" t="s">
        <v>19</v>
      </c>
      <c r="F924" s="228" t="s">
        <v>788</v>
      </c>
      <c r="G924" s="225"/>
      <c r="H924" s="229">
        <v>10.978</v>
      </c>
      <c r="I924" s="230"/>
      <c r="J924" s="225"/>
      <c r="K924" s="225"/>
      <c r="L924" s="231"/>
      <c r="M924" s="232"/>
      <c r="N924" s="233"/>
      <c r="O924" s="233"/>
      <c r="P924" s="233"/>
      <c r="Q924" s="233"/>
      <c r="R924" s="233"/>
      <c r="S924" s="233"/>
      <c r="T924" s="234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35" t="s">
        <v>222</v>
      </c>
      <c r="AU924" s="235" t="s">
        <v>120</v>
      </c>
      <c r="AV924" s="13" t="s">
        <v>120</v>
      </c>
      <c r="AW924" s="13" t="s">
        <v>37</v>
      </c>
      <c r="AX924" s="13" t="s">
        <v>76</v>
      </c>
      <c r="AY924" s="235" t="s">
        <v>203</v>
      </c>
    </row>
    <row r="925" s="13" customFormat="1">
      <c r="A925" s="13"/>
      <c r="B925" s="224"/>
      <c r="C925" s="225"/>
      <c r="D925" s="226" t="s">
        <v>222</v>
      </c>
      <c r="E925" s="227" t="s">
        <v>19</v>
      </c>
      <c r="F925" s="228" t="s">
        <v>789</v>
      </c>
      <c r="G925" s="225"/>
      <c r="H925" s="229">
        <v>38.564999999999998</v>
      </c>
      <c r="I925" s="230"/>
      <c r="J925" s="225"/>
      <c r="K925" s="225"/>
      <c r="L925" s="231"/>
      <c r="M925" s="232"/>
      <c r="N925" s="233"/>
      <c r="O925" s="233"/>
      <c r="P925" s="233"/>
      <c r="Q925" s="233"/>
      <c r="R925" s="233"/>
      <c r="S925" s="233"/>
      <c r="T925" s="234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35" t="s">
        <v>222</v>
      </c>
      <c r="AU925" s="235" t="s">
        <v>120</v>
      </c>
      <c r="AV925" s="13" t="s">
        <v>120</v>
      </c>
      <c r="AW925" s="13" t="s">
        <v>37</v>
      </c>
      <c r="AX925" s="13" t="s">
        <v>76</v>
      </c>
      <c r="AY925" s="235" t="s">
        <v>203</v>
      </c>
    </row>
    <row r="926" s="13" customFormat="1">
      <c r="A926" s="13"/>
      <c r="B926" s="224"/>
      <c r="C926" s="225"/>
      <c r="D926" s="226" t="s">
        <v>222</v>
      </c>
      <c r="E926" s="227" t="s">
        <v>19</v>
      </c>
      <c r="F926" s="228" t="s">
        <v>790</v>
      </c>
      <c r="G926" s="225"/>
      <c r="H926" s="229">
        <v>16.495999999999999</v>
      </c>
      <c r="I926" s="230"/>
      <c r="J926" s="225"/>
      <c r="K926" s="225"/>
      <c r="L926" s="231"/>
      <c r="M926" s="232"/>
      <c r="N926" s="233"/>
      <c r="O926" s="233"/>
      <c r="P926" s="233"/>
      <c r="Q926" s="233"/>
      <c r="R926" s="233"/>
      <c r="S926" s="233"/>
      <c r="T926" s="234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35" t="s">
        <v>222</v>
      </c>
      <c r="AU926" s="235" t="s">
        <v>120</v>
      </c>
      <c r="AV926" s="13" t="s">
        <v>120</v>
      </c>
      <c r="AW926" s="13" t="s">
        <v>37</v>
      </c>
      <c r="AX926" s="13" t="s">
        <v>76</v>
      </c>
      <c r="AY926" s="235" t="s">
        <v>203</v>
      </c>
    </row>
    <row r="927" s="13" customFormat="1">
      <c r="A927" s="13"/>
      <c r="B927" s="224"/>
      <c r="C927" s="225"/>
      <c r="D927" s="226" t="s">
        <v>222</v>
      </c>
      <c r="E927" s="227" t="s">
        <v>19</v>
      </c>
      <c r="F927" s="228" t="s">
        <v>791</v>
      </c>
      <c r="G927" s="225"/>
      <c r="H927" s="229">
        <v>33</v>
      </c>
      <c r="I927" s="230"/>
      <c r="J927" s="225"/>
      <c r="K927" s="225"/>
      <c r="L927" s="231"/>
      <c r="M927" s="232"/>
      <c r="N927" s="233"/>
      <c r="O927" s="233"/>
      <c r="P927" s="233"/>
      <c r="Q927" s="233"/>
      <c r="R927" s="233"/>
      <c r="S927" s="233"/>
      <c r="T927" s="234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35" t="s">
        <v>222</v>
      </c>
      <c r="AU927" s="235" t="s">
        <v>120</v>
      </c>
      <c r="AV927" s="13" t="s">
        <v>120</v>
      </c>
      <c r="AW927" s="13" t="s">
        <v>37</v>
      </c>
      <c r="AX927" s="13" t="s">
        <v>76</v>
      </c>
      <c r="AY927" s="235" t="s">
        <v>203</v>
      </c>
    </row>
    <row r="928" s="13" customFormat="1">
      <c r="A928" s="13"/>
      <c r="B928" s="224"/>
      <c r="C928" s="225"/>
      <c r="D928" s="226" t="s">
        <v>222</v>
      </c>
      <c r="E928" s="227" t="s">
        <v>19</v>
      </c>
      <c r="F928" s="228" t="s">
        <v>792</v>
      </c>
      <c r="G928" s="225"/>
      <c r="H928" s="229">
        <v>45.142000000000003</v>
      </c>
      <c r="I928" s="230"/>
      <c r="J928" s="225"/>
      <c r="K928" s="225"/>
      <c r="L928" s="231"/>
      <c r="M928" s="232"/>
      <c r="N928" s="233"/>
      <c r="O928" s="233"/>
      <c r="P928" s="233"/>
      <c r="Q928" s="233"/>
      <c r="R928" s="233"/>
      <c r="S928" s="233"/>
      <c r="T928" s="234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35" t="s">
        <v>222</v>
      </c>
      <c r="AU928" s="235" t="s">
        <v>120</v>
      </c>
      <c r="AV928" s="13" t="s">
        <v>120</v>
      </c>
      <c r="AW928" s="13" t="s">
        <v>37</v>
      </c>
      <c r="AX928" s="13" t="s">
        <v>76</v>
      </c>
      <c r="AY928" s="235" t="s">
        <v>203</v>
      </c>
    </row>
    <row r="929" s="15" customFormat="1">
      <c r="A929" s="15"/>
      <c r="B929" s="247"/>
      <c r="C929" s="248"/>
      <c r="D929" s="226" t="s">
        <v>222</v>
      </c>
      <c r="E929" s="249" t="s">
        <v>19</v>
      </c>
      <c r="F929" s="250" t="s">
        <v>290</v>
      </c>
      <c r="G929" s="248"/>
      <c r="H929" s="251">
        <v>195.90000000000001</v>
      </c>
      <c r="I929" s="252"/>
      <c r="J929" s="248"/>
      <c r="K929" s="248"/>
      <c r="L929" s="253"/>
      <c r="M929" s="254"/>
      <c r="N929" s="255"/>
      <c r="O929" s="255"/>
      <c r="P929" s="255"/>
      <c r="Q929" s="255"/>
      <c r="R929" s="255"/>
      <c r="S929" s="255"/>
      <c r="T929" s="256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57" t="s">
        <v>222</v>
      </c>
      <c r="AU929" s="257" t="s">
        <v>120</v>
      </c>
      <c r="AV929" s="15" t="s">
        <v>160</v>
      </c>
      <c r="AW929" s="15" t="s">
        <v>37</v>
      </c>
      <c r="AX929" s="15" t="s">
        <v>76</v>
      </c>
      <c r="AY929" s="257" t="s">
        <v>203</v>
      </c>
    </row>
    <row r="930" s="13" customFormat="1">
      <c r="A930" s="13"/>
      <c r="B930" s="224"/>
      <c r="C930" s="225"/>
      <c r="D930" s="226" t="s">
        <v>222</v>
      </c>
      <c r="E930" s="227" t="s">
        <v>19</v>
      </c>
      <c r="F930" s="228" t="s">
        <v>793</v>
      </c>
      <c r="G930" s="225"/>
      <c r="H930" s="229">
        <v>12.497999999999999</v>
      </c>
      <c r="I930" s="230"/>
      <c r="J930" s="225"/>
      <c r="K930" s="225"/>
      <c r="L930" s="231"/>
      <c r="M930" s="232"/>
      <c r="N930" s="233"/>
      <c r="O930" s="233"/>
      <c r="P930" s="233"/>
      <c r="Q930" s="233"/>
      <c r="R930" s="233"/>
      <c r="S930" s="233"/>
      <c r="T930" s="234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35" t="s">
        <v>222</v>
      </c>
      <c r="AU930" s="235" t="s">
        <v>120</v>
      </c>
      <c r="AV930" s="13" t="s">
        <v>120</v>
      </c>
      <c r="AW930" s="13" t="s">
        <v>37</v>
      </c>
      <c r="AX930" s="13" t="s">
        <v>76</v>
      </c>
      <c r="AY930" s="235" t="s">
        <v>203</v>
      </c>
    </row>
    <row r="931" s="13" customFormat="1">
      <c r="A931" s="13"/>
      <c r="B931" s="224"/>
      <c r="C931" s="225"/>
      <c r="D931" s="226" t="s">
        <v>222</v>
      </c>
      <c r="E931" s="227" t="s">
        <v>19</v>
      </c>
      <c r="F931" s="228" t="s">
        <v>794</v>
      </c>
      <c r="G931" s="225"/>
      <c r="H931" s="229">
        <v>25.146000000000001</v>
      </c>
      <c r="I931" s="230"/>
      <c r="J931" s="225"/>
      <c r="K931" s="225"/>
      <c r="L931" s="231"/>
      <c r="M931" s="232"/>
      <c r="N931" s="233"/>
      <c r="O931" s="233"/>
      <c r="P931" s="233"/>
      <c r="Q931" s="233"/>
      <c r="R931" s="233"/>
      <c r="S931" s="233"/>
      <c r="T931" s="234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35" t="s">
        <v>222</v>
      </c>
      <c r="AU931" s="235" t="s">
        <v>120</v>
      </c>
      <c r="AV931" s="13" t="s">
        <v>120</v>
      </c>
      <c r="AW931" s="13" t="s">
        <v>37</v>
      </c>
      <c r="AX931" s="13" t="s">
        <v>76</v>
      </c>
      <c r="AY931" s="235" t="s">
        <v>203</v>
      </c>
    </row>
    <row r="932" s="13" customFormat="1">
      <c r="A932" s="13"/>
      <c r="B932" s="224"/>
      <c r="C932" s="225"/>
      <c r="D932" s="226" t="s">
        <v>222</v>
      </c>
      <c r="E932" s="227" t="s">
        <v>19</v>
      </c>
      <c r="F932" s="228" t="s">
        <v>795</v>
      </c>
      <c r="G932" s="225"/>
      <c r="H932" s="229">
        <v>18.608000000000001</v>
      </c>
      <c r="I932" s="230"/>
      <c r="J932" s="225"/>
      <c r="K932" s="225"/>
      <c r="L932" s="231"/>
      <c r="M932" s="232"/>
      <c r="N932" s="233"/>
      <c r="O932" s="233"/>
      <c r="P932" s="233"/>
      <c r="Q932" s="233"/>
      <c r="R932" s="233"/>
      <c r="S932" s="233"/>
      <c r="T932" s="234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35" t="s">
        <v>222</v>
      </c>
      <c r="AU932" s="235" t="s">
        <v>120</v>
      </c>
      <c r="AV932" s="13" t="s">
        <v>120</v>
      </c>
      <c r="AW932" s="13" t="s">
        <v>37</v>
      </c>
      <c r="AX932" s="13" t="s">
        <v>76</v>
      </c>
      <c r="AY932" s="235" t="s">
        <v>203</v>
      </c>
    </row>
    <row r="933" s="13" customFormat="1">
      <c r="A933" s="13"/>
      <c r="B933" s="224"/>
      <c r="C933" s="225"/>
      <c r="D933" s="226" t="s">
        <v>222</v>
      </c>
      <c r="E933" s="227" t="s">
        <v>19</v>
      </c>
      <c r="F933" s="228" t="s">
        <v>796</v>
      </c>
      <c r="G933" s="225"/>
      <c r="H933" s="229">
        <v>10.766</v>
      </c>
      <c r="I933" s="230"/>
      <c r="J933" s="225"/>
      <c r="K933" s="225"/>
      <c r="L933" s="231"/>
      <c r="M933" s="232"/>
      <c r="N933" s="233"/>
      <c r="O933" s="233"/>
      <c r="P933" s="233"/>
      <c r="Q933" s="233"/>
      <c r="R933" s="233"/>
      <c r="S933" s="233"/>
      <c r="T933" s="234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35" t="s">
        <v>222</v>
      </c>
      <c r="AU933" s="235" t="s">
        <v>120</v>
      </c>
      <c r="AV933" s="13" t="s">
        <v>120</v>
      </c>
      <c r="AW933" s="13" t="s">
        <v>37</v>
      </c>
      <c r="AX933" s="13" t="s">
        <v>76</v>
      </c>
      <c r="AY933" s="235" t="s">
        <v>203</v>
      </c>
    </row>
    <row r="934" s="13" customFormat="1">
      <c r="A934" s="13"/>
      <c r="B934" s="224"/>
      <c r="C934" s="225"/>
      <c r="D934" s="226" t="s">
        <v>222</v>
      </c>
      <c r="E934" s="227" t="s">
        <v>19</v>
      </c>
      <c r="F934" s="228" t="s">
        <v>797</v>
      </c>
      <c r="G934" s="225"/>
      <c r="H934" s="229">
        <v>37.530000000000001</v>
      </c>
      <c r="I934" s="230"/>
      <c r="J934" s="225"/>
      <c r="K934" s="225"/>
      <c r="L934" s="231"/>
      <c r="M934" s="232"/>
      <c r="N934" s="233"/>
      <c r="O934" s="233"/>
      <c r="P934" s="233"/>
      <c r="Q934" s="233"/>
      <c r="R934" s="233"/>
      <c r="S934" s="233"/>
      <c r="T934" s="234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35" t="s">
        <v>222</v>
      </c>
      <c r="AU934" s="235" t="s">
        <v>120</v>
      </c>
      <c r="AV934" s="13" t="s">
        <v>120</v>
      </c>
      <c r="AW934" s="13" t="s">
        <v>37</v>
      </c>
      <c r="AX934" s="13" t="s">
        <v>76</v>
      </c>
      <c r="AY934" s="235" t="s">
        <v>203</v>
      </c>
    </row>
    <row r="935" s="13" customFormat="1">
      <c r="A935" s="13"/>
      <c r="B935" s="224"/>
      <c r="C935" s="225"/>
      <c r="D935" s="226" t="s">
        <v>222</v>
      </c>
      <c r="E935" s="227" t="s">
        <v>19</v>
      </c>
      <c r="F935" s="228" t="s">
        <v>798</v>
      </c>
      <c r="G935" s="225"/>
      <c r="H935" s="229">
        <v>16.172000000000001</v>
      </c>
      <c r="I935" s="230"/>
      <c r="J935" s="225"/>
      <c r="K935" s="225"/>
      <c r="L935" s="231"/>
      <c r="M935" s="232"/>
      <c r="N935" s="233"/>
      <c r="O935" s="233"/>
      <c r="P935" s="233"/>
      <c r="Q935" s="233"/>
      <c r="R935" s="233"/>
      <c r="S935" s="233"/>
      <c r="T935" s="234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35" t="s">
        <v>222</v>
      </c>
      <c r="AU935" s="235" t="s">
        <v>120</v>
      </c>
      <c r="AV935" s="13" t="s">
        <v>120</v>
      </c>
      <c r="AW935" s="13" t="s">
        <v>37</v>
      </c>
      <c r="AX935" s="13" t="s">
        <v>76</v>
      </c>
      <c r="AY935" s="235" t="s">
        <v>203</v>
      </c>
    </row>
    <row r="936" s="13" customFormat="1">
      <c r="A936" s="13"/>
      <c r="B936" s="224"/>
      <c r="C936" s="225"/>
      <c r="D936" s="226" t="s">
        <v>222</v>
      </c>
      <c r="E936" s="227" t="s">
        <v>19</v>
      </c>
      <c r="F936" s="228" t="s">
        <v>799</v>
      </c>
      <c r="G936" s="225"/>
      <c r="H936" s="229">
        <v>32.700000000000003</v>
      </c>
      <c r="I936" s="230"/>
      <c r="J936" s="225"/>
      <c r="K936" s="225"/>
      <c r="L936" s="231"/>
      <c r="M936" s="232"/>
      <c r="N936" s="233"/>
      <c r="O936" s="233"/>
      <c r="P936" s="233"/>
      <c r="Q936" s="233"/>
      <c r="R936" s="233"/>
      <c r="S936" s="233"/>
      <c r="T936" s="234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35" t="s">
        <v>222</v>
      </c>
      <c r="AU936" s="235" t="s">
        <v>120</v>
      </c>
      <c r="AV936" s="13" t="s">
        <v>120</v>
      </c>
      <c r="AW936" s="13" t="s">
        <v>37</v>
      </c>
      <c r="AX936" s="13" t="s">
        <v>76</v>
      </c>
      <c r="AY936" s="235" t="s">
        <v>203</v>
      </c>
    </row>
    <row r="937" s="13" customFormat="1">
      <c r="A937" s="13"/>
      <c r="B937" s="224"/>
      <c r="C937" s="225"/>
      <c r="D937" s="226" t="s">
        <v>222</v>
      </c>
      <c r="E937" s="227" t="s">
        <v>19</v>
      </c>
      <c r="F937" s="228" t="s">
        <v>800</v>
      </c>
      <c r="G937" s="225"/>
      <c r="H937" s="229">
        <v>43.973999999999997</v>
      </c>
      <c r="I937" s="230"/>
      <c r="J937" s="225"/>
      <c r="K937" s="225"/>
      <c r="L937" s="231"/>
      <c r="M937" s="232"/>
      <c r="N937" s="233"/>
      <c r="O937" s="233"/>
      <c r="P937" s="233"/>
      <c r="Q937" s="233"/>
      <c r="R937" s="233"/>
      <c r="S937" s="233"/>
      <c r="T937" s="234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35" t="s">
        <v>222</v>
      </c>
      <c r="AU937" s="235" t="s">
        <v>120</v>
      </c>
      <c r="AV937" s="13" t="s">
        <v>120</v>
      </c>
      <c r="AW937" s="13" t="s">
        <v>37</v>
      </c>
      <c r="AX937" s="13" t="s">
        <v>76</v>
      </c>
      <c r="AY937" s="235" t="s">
        <v>203</v>
      </c>
    </row>
    <row r="938" s="15" customFormat="1">
      <c r="A938" s="15"/>
      <c r="B938" s="247"/>
      <c r="C938" s="248"/>
      <c r="D938" s="226" t="s">
        <v>222</v>
      </c>
      <c r="E938" s="249" t="s">
        <v>19</v>
      </c>
      <c r="F938" s="250" t="s">
        <v>290</v>
      </c>
      <c r="G938" s="248"/>
      <c r="H938" s="251">
        <v>197.39400000000001</v>
      </c>
      <c r="I938" s="252"/>
      <c r="J938" s="248"/>
      <c r="K938" s="248"/>
      <c r="L938" s="253"/>
      <c r="M938" s="254"/>
      <c r="N938" s="255"/>
      <c r="O938" s="255"/>
      <c r="P938" s="255"/>
      <c r="Q938" s="255"/>
      <c r="R938" s="255"/>
      <c r="S938" s="255"/>
      <c r="T938" s="256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57" t="s">
        <v>222</v>
      </c>
      <c r="AU938" s="257" t="s">
        <v>120</v>
      </c>
      <c r="AV938" s="15" t="s">
        <v>160</v>
      </c>
      <c r="AW938" s="15" t="s">
        <v>37</v>
      </c>
      <c r="AX938" s="15" t="s">
        <v>76</v>
      </c>
      <c r="AY938" s="257" t="s">
        <v>203</v>
      </c>
    </row>
    <row r="939" s="13" customFormat="1">
      <c r="A939" s="13"/>
      <c r="B939" s="224"/>
      <c r="C939" s="225"/>
      <c r="D939" s="226" t="s">
        <v>222</v>
      </c>
      <c r="E939" s="227" t="s">
        <v>19</v>
      </c>
      <c r="F939" s="228" t="s">
        <v>2134</v>
      </c>
      <c r="G939" s="225"/>
      <c r="H939" s="229">
        <v>-81.844999999999999</v>
      </c>
      <c r="I939" s="230"/>
      <c r="J939" s="225"/>
      <c r="K939" s="225"/>
      <c r="L939" s="231"/>
      <c r="M939" s="232"/>
      <c r="N939" s="233"/>
      <c r="O939" s="233"/>
      <c r="P939" s="233"/>
      <c r="Q939" s="233"/>
      <c r="R939" s="233"/>
      <c r="S939" s="233"/>
      <c r="T939" s="234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35" t="s">
        <v>222</v>
      </c>
      <c r="AU939" s="235" t="s">
        <v>120</v>
      </c>
      <c r="AV939" s="13" t="s">
        <v>120</v>
      </c>
      <c r="AW939" s="13" t="s">
        <v>37</v>
      </c>
      <c r="AX939" s="13" t="s">
        <v>76</v>
      </c>
      <c r="AY939" s="235" t="s">
        <v>203</v>
      </c>
    </row>
    <row r="940" s="14" customFormat="1">
      <c r="A940" s="14"/>
      <c r="B940" s="236"/>
      <c r="C940" s="237"/>
      <c r="D940" s="226" t="s">
        <v>222</v>
      </c>
      <c r="E940" s="238" t="s">
        <v>19</v>
      </c>
      <c r="F940" s="239" t="s">
        <v>225</v>
      </c>
      <c r="G940" s="237"/>
      <c r="H940" s="240">
        <v>311.44900000000001</v>
      </c>
      <c r="I940" s="241"/>
      <c r="J940" s="237"/>
      <c r="K940" s="237"/>
      <c r="L940" s="242"/>
      <c r="M940" s="243"/>
      <c r="N940" s="244"/>
      <c r="O940" s="244"/>
      <c r="P940" s="244"/>
      <c r="Q940" s="244"/>
      <c r="R940" s="244"/>
      <c r="S940" s="244"/>
      <c r="T940" s="245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46" t="s">
        <v>222</v>
      </c>
      <c r="AU940" s="246" t="s">
        <v>120</v>
      </c>
      <c r="AV940" s="14" t="s">
        <v>209</v>
      </c>
      <c r="AW940" s="14" t="s">
        <v>37</v>
      </c>
      <c r="AX940" s="14" t="s">
        <v>84</v>
      </c>
      <c r="AY940" s="246" t="s">
        <v>203</v>
      </c>
    </row>
    <row r="941" s="2" customFormat="1" ht="33" customHeight="1">
      <c r="A941" s="39"/>
      <c r="B941" s="40"/>
      <c r="C941" s="206" t="s">
        <v>2135</v>
      </c>
      <c r="D941" s="206" t="s">
        <v>205</v>
      </c>
      <c r="E941" s="207" t="s">
        <v>2136</v>
      </c>
      <c r="F941" s="208" t="s">
        <v>2137</v>
      </c>
      <c r="G941" s="209" t="s">
        <v>118</v>
      </c>
      <c r="H941" s="210">
        <v>311.44900000000001</v>
      </c>
      <c r="I941" s="211"/>
      <c r="J941" s="212">
        <f>ROUND(I941*H941,2)</f>
        <v>0</v>
      </c>
      <c r="K941" s="208" t="s">
        <v>208</v>
      </c>
      <c r="L941" s="45"/>
      <c r="M941" s="213" t="s">
        <v>19</v>
      </c>
      <c r="N941" s="214" t="s">
        <v>48</v>
      </c>
      <c r="O941" s="85"/>
      <c r="P941" s="215">
        <f>O941*H941</f>
        <v>0</v>
      </c>
      <c r="Q941" s="215">
        <v>0.00021000000000000001</v>
      </c>
      <c r="R941" s="215">
        <f>Q941*H941</f>
        <v>0.065404290000000004</v>
      </c>
      <c r="S941" s="215">
        <v>0</v>
      </c>
      <c r="T941" s="216">
        <f>S941*H941</f>
        <v>0</v>
      </c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R941" s="217" t="s">
        <v>294</v>
      </c>
      <c r="AT941" s="217" t="s">
        <v>205</v>
      </c>
      <c r="AU941" s="217" t="s">
        <v>120</v>
      </c>
      <c r="AY941" s="18" t="s">
        <v>203</v>
      </c>
      <c r="BE941" s="218">
        <f>IF(N941="základní",J941,0)</f>
        <v>0</v>
      </c>
      <c r="BF941" s="218">
        <f>IF(N941="snížená",J941,0)</f>
        <v>0</v>
      </c>
      <c r="BG941" s="218">
        <f>IF(N941="zákl. přenesená",J941,0)</f>
        <v>0</v>
      </c>
      <c r="BH941" s="218">
        <f>IF(N941="sníž. přenesená",J941,0)</f>
        <v>0</v>
      </c>
      <c r="BI941" s="218">
        <f>IF(N941="nulová",J941,0)</f>
        <v>0</v>
      </c>
      <c r="BJ941" s="18" t="s">
        <v>120</v>
      </c>
      <c r="BK941" s="218">
        <f>ROUND(I941*H941,2)</f>
        <v>0</v>
      </c>
      <c r="BL941" s="18" t="s">
        <v>294</v>
      </c>
      <c r="BM941" s="217" t="s">
        <v>2138</v>
      </c>
    </row>
    <row r="942" s="2" customFormat="1">
      <c r="A942" s="39"/>
      <c r="B942" s="40"/>
      <c r="C942" s="41"/>
      <c r="D942" s="219" t="s">
        <v>211</v>
      </c>
      <c r="E942" s="41"/>
      <c r="F942" s="220" t="s">
        <v>2139</v>
      </c>
      <c r="G942" s="41"/>
      <c r="H942" s="41"/>
      <c r="I942" s="221"/>
      <c r="J942" s="41"/>
      <c r="K942" s="41"/>
      <c r="L942" s="45"/>
      <c r="M942" s="222"/>
      <c r="N942" s="223"/>
      <c r="O942" s="85"/>
      <c r="P942" s="85"/>
      <c r="Q942" s="85"/>
      <c r="R942" s="85"/>
      <c r="S942" s="85"/>
      <c r="T942" s="86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T942" s="18" t="s">
        <v>211</v>
      </c>
      <c r="AU942" s="18" t="s">
        <v>120</v>
      </c>
    </row>
    <row r="943" s="2" customFormat="1" ht="37.8" customHeight="1">
      <c r="A943" s="39"/>
      <c r="B943" s="40"/>
      <c r="C943" s="206" t="s">
        <v>2140</v>
      </c>
      <c r="D943" s="206" t="s">
        <v>205</v>
      </c>
      <c r="E943" s="207" t="s">
        <v>2141</v>
      </c>
      <c r="F943" s="208" t="s">
        <v>2142</v>
      </c>
      <c r="G943" s="209" t="s">
        <v>118</v>
      </c>
      <c r="H943" s="210">
        <v>311.44900000000001</v>
      </c>
      <c r="I943" s="211"/>
      <c r="J943" s="212">
        <f>ROUND(I943*H943,2)</f>
        <v>0</v>
      </c>
      <c r="K943" s="208" t="s">
        <v>208</v>
      </c>
      <c r="L943" s="45"/>
      <c r="M943" s="213" t="s">
        <v>19</v>
      </c>
      <c r="N943" s="214" t="s">
        <v>48</v>
      </c>
      <c r="O943" s="85"/>
      <c r="P943" s="215">
        <f>O943*H943</f>
        <v>0</v>
      </c>
      <c r="Q943" s="215">
        <v>0.00029</v>
      </c>
      <c r="R943" s="215">
        <f>Q943*H943</f>
        <v>0.090320209999999998</v>
      </c>
      <c r="S943" s="215">
        <v>0</v>
      </c>
      <c r="T943" s="216">
        <f>S943*H943</f>
        <v>0</v>
      </c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R943" s="217" t="s">
        <v>294</v>
      </c>
      <c r="AT943" s="217" t="s">
        <v>205</v>
      </c>
      <c r="AU943" s="217" t="s">
        <v>120</v>
      </c>
      <c r="AY943" s="18" t="s">
        <v>203</v>
      </c>
      <c r="BE943" s="218">
        <f>IF(N943="základní",J943,0)</f>
        <v>0</v>
      </c>
      <c r="BF943" s="218">
        <f>IF(N943="snížená",J943,0)</f>
        <v>0</v>
      </c>
      <c r="BG943" s="218">
        <f>IF(N943="zákl. přenesená",J943,0)</f>
        <v>0</v>
      </c>
      <c r="BH943" s="218">
        <f>IF(N943="sníž. přenesená",J943,0)</f>
        <v>0</v>
      </c>
      <c r="BI943" s="218">
        <f>IF(N943="nulová",J943,0)</f>
        <v>0</v>
      </c>
      <c r="BJ943" s="18" t="s">
        <v>120</v>
      </c>
      <c r="BK943" s="218">
        <f>ROUND(I943*H943,2)</f>
        <v>0</v>
      </c>
      <c r="BL943" s="18" t="s">
        <v>294</v>
      </c>
      <c r="BM943" s="217" t="s">
        <v>2143</v>
      </c>
    </row>
    <row r="944" s="2" customFormat="1">
      <c r="A944" s="39"/>
      <c r="B944" s="40"/>
      <c r="C944" s="41"/>
      <c r="D944" s="219" t="s">
        <v>211</v>
      </c>
      <c r="E944" s="41"/>
      <c r="F944" s="220" t="s">
        <v>2144</v>
      </c>
      <c r="G944" s="41"/>
      <c r="H944" s="41"/>
      <c r="I944" s="221"/>
      <c r="J944" s="41"/>
      <c r="K944" s="41"/>
      <c r="L944" s="45"/>
      <c r="M944" s="282"/>
      <c r="N944" s="283"/>
      <c r="O944" s="284"/>
      <c r="P944" s="284"/>
      <c r="Q944" s="284"/>
      <c r="R944" s="284"/>
      <c r="S944" s="284"/>
      <c r="T944" s="285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T944" s="18" t="s">
        <v>211</v>
      </c>
      <c r="AU944" s="18" t="s">
        <v>120</v>
      </c>
    </row>
    <row r="945" s="2" customFormat="1" ht="6.96" customHeight="1">
      <c r="A945" s="39"/>
      <c r="B945" s="60"/>
      <c r="C945" s="61"/>
      <c r="D945" s="61"/>
      <c r="E945" s="61"/>
      <c r="F945" s="61"/>
      <c r="G945" s="61"/>
      <c r="H945" s="61"/>
      <c r="I945" s="61"/>
      <c r="J945" s="61"/>
      <c r="K945" s="61"/>
      <c r="L945" s="45"/>
      <c r="M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</row>
  </sheetData>
  <sheetProtection sheet="1" autoFilter="0" formatColumns="0" formatRows="0" objects="1" scenarios="1" spinCount="100000" saltValue="ujgg2xsC/6RhPXopJO6L2VBkWoZTfWd7bj/dz8cUl6ZhIhgVWZ/kF0UhLlO1Cupf5WaHrVCZmeoaTSXOO53fHg==" hashValue="psOw5CGZuUIZ0O1MFJFS9wymb/CrsRWOmCj4bveautslPn0OsK1TwLkHvLbQEXYqzPBMvgcu9LEK2L4B+SI4qg==" algorithmName="SHA-512" password="CC35"/>
  <autoFilter ref="C101:K944"/>
  <mergeCells count="9">
    <mergeCell ref="E7:H7"/>
    <mergeCell ref="E9:H9"/>
    <mergeCell ref="E18:H18"/>
    <mergeCell ref="E27:H27"/>
    <mergeCell ref="E48:H48"/>
    <mergeCell ref="E50:H50"/>
    <mergeCell ref="E92:H92"/>
    <mergeCell ref="E94:H94"/>
    <mergeCell ref="L2:V2"/>
  </mergeCells>
  <hyperlinks>
    <hyperlink ref="F106" r:id="rId1" display="https://podminky.urs.cz/item/CS_URS_2024_02/271542211"/>
    <hyperlink ref="F110" r:id="rId2" display="https://podminky.urs.cz/item/CS_URS_2024_02/273321511"/>
    <hyperlink ref="F113" r:id="rId3" display="https://podminky.urs.cz/item/CS_URS_2024_02/273362021"/>
    <hyperlink ref="F119" r:id="rId4" display="https://podminky.urs.cz/item/CS_URS_2024_02/311235161"/>
    <hyperlink ref="F125" r:id="rId5" display="https://podminky.urs.cz/item/CS_URS_2024_02/317168055"/>
    <hyperlink ref="F128" r:id="rId6" display="https://podminky.urs.cz/item/CS_URS_2024_02/317941121"/>
    <hyperlink ref="F136" r:id="rId7" display="https://podminky.urs.cz/item/CS_URS_2024_02/317941123"/>
    <hyperlink ref="F147" r:id="rId8" display="https://podminky.urs.cz/item/CS_URS_2024_02/317941125"/>
    <hyperlink ref="F155" r:id="rId9" display="https://podminky.urs.cz/item/CS_URS_2024_02/319202112"/>
    <hyperlink ref="F158" r:id="rId10" display="https://podminky.urs.cz/item/CS_URS_2024_02/319202114"/>
    <hyperlink ref="F161" r:id="rId11" display="https://podminky.urs.cz/item/CS_URS_2024_02/330321510"/>
    <hyperlink ref="F164" r:id="rId12" display="https://podminky.urs.cz/item/CS_URS_2024_02/331351325"/>
    <hyperlink ref="F167" r:id="rId13" display="https://podminky.urs.cz/item/CS_URS_2024_02/331351326"/>
    <hyperlink ref="F169" r:id="rId14" display="https://podminky.urs.cz/item/CS_URS_2024_02/331361821"/>
    <hyperlink ref="F172" r:id="rId15" display="https://podminky.urs.cz/item/CS_URS_2024_02/340238212"/>
    <hyperlink ref="F182" r:id="rId16" display="https://podminky.urs.cz/item/CS_URS_2024_02/342272235"/>
    <hyperlink ref="F187" r:id="rId17" display="https://podminky.urs.cz/item/CS_URS_2024_02/346272256"/>
    <hyperlink ref="F191" r:id="rId18" display="https://podminky.urs.cz/item/CS_URS_2024_02/611121100"/>
    <hyperlink ref="F194" r:id="rId19" display="https://podminky.urs.cz/item/CS_URS_2024_02/611131121"/>
    <hyperlink ref="F200" r:id="rId20" display="https://podminky.urs.cz/item/CS_URS_2024_02/611315423"/>
    <hyperlink ref="F205" r:id="rId21" display="https://podminky.urs.cz/item/CS_URS_2024_02/611321145"/>
    <hyperlink ref="F210" r:id="rId22" display="https://podminky.urs.cz/item/CS_URS_2024_02/612121100"/>
    <hyperlink ref="F216" r:id="rId23" display="https://podminky.urs.cz/item/CS_URS_2024_02/612131121"/>
    <hyperlink ref="F228" r:id="rId24" display="https://podminky.urs.cz/item/CS_URS_2024_02/612315423"/>
    <hyperlink ref="F231" r:id="rId25" display="https://podminky.urs.cz/item/CS_URS_2024_02/612321141"/>
    <hyperlink ref="F234" r:id="rId26" display="https://podminky.urs.cz/item/CS_URS_2024_02/619995001"/>
    <hyperlink ref="F245" r:id="rId27" display="https://podminky.urs.cz/item/CS_URS_2024_02/621211041"/>
    <hyperlink ref="F273" r:id="rId28" display="https://podminky.urs.cz/item/CS_URS_2024_02/622151011"/>
    <hyperlink ref="F276" r:id="rId29" display="https://podminky.urs.cz/item/CS_URS_2024_02/622151021"/>
    <hyperlink ref="F279" r:id="rId30" display="https://podminky.urs.cz/item/CS_URS_2024_02/622511112"/>
    <hyperlink ref="F282" r:id="rId31" display="https://podminky.urs.cz/item/CS_URS_2024_02/622521022"/>
    <hyperlink ref="F285" r:id="rId32" display="https://podminky.urs.cz/item/CS_URS_2024_02/642945111"/>
    <hyperlink ref="F307" r:id="rId33" display="https://podminky.urs.cz/item/CS_URS_2024_02/985131111"/>
    <hyperlink ref="F310" r:id="rId34" display="https://podminky.urs.cz/item/CS_URS_2024_02/631311114"/>
    <hyperlink ref="F319" r:id="rId35" display="https://podminky.urs.cz/item/CS_URS_2024_02/632451103"/>
    <hyperlink ref="F322" r:id="rId36" display="https://podminky.urs.cz/item/CS_URS_2024_02/632451107"/>
    <hyperlink ref="F326" r:id="rId37" display="https://podminky.urs.cz/item/CS_URS_2024_02/941111112"/>
    <hyperlink ref="F329" r:id="rId38" display="https://podminky.urs.cz/item/CS_URS_2024_02/941111212"/>
    <hyperlink ref="F333" r:id="rId39" display="https://podminky.urs.cz/item/CS_URS_2024_02/941111812"/>
    <hyperlink ref="F336" r:id="rId40" display="https://podminky.urs.cz/item/CS_URS_2024_02/944511111"/>
    <hyperlink ref="F339" r:id="rId41" display="https://podminky.urs.cz/item/CS_URS_2024_02/944511211"/>
    <hyperlink ref="F343" r:id="rId42" display="https://podminky.urs.cz/item/CS_URS_2024_02/944511811"/>
    <hyperlink ref="F346" r:id="rId43" display="https://podminky.urs.cz/item/CS_URS_2024_02/949101111"/>
    <hyperlink ref="F352" r:id="rId44" display="https://podminky.urs.cz/item/CS_URS_2024_02/953943211"/>
    <hyperlink ref="F356" r:id="rId45" display="https://podminky.urs.cz/item/CS_URS_2024_02/953965133"/>
    <hyperlink ref="F359" r:id="rId46" display="https://podminky.urs.cz/item/CS_URS_2024_02/993111111"/>
    <hyperlink ref="F362" r:id="rId47" display="https://podminky.urs.cz/item/CS_URS_2024_02/993111119"/>
    <hyperlink ref="F367" r:id="rId48" display="https://podminky.urs.cz/item/CS_URS_2024_02/998011009"/>
    <hyperlink ref="F371" r:id="rId49" display="https://podminky.urs.cz/item/CS_URS_2024_02/711141559"/>
    <hyperlink ref="F376" r:id="rId50" display="https://podminky.urs.cz/item/CS_URS_2024_02/711161112"/>
    <hyperlink ref="F379" r:id="rId51" display="https://podminky.urs.cz/item/CS_URS_2024_02/711491471"/>
    <hyperlink ref="F384" r:id="rId52" display="https://podminky.urs.cz/item/CS_URS_2024_02/998711212"/>
    <hyperlink ref="F387" r:id="rId53" display="https://podminky.urs.cz/item/CS_URS_2024_02/713111124"/>
    <hyperlink ref="F392" r:id="rId54" display="https://podminky.urs.cz/item/CS_URS_2024_02/713121111"/>
    <hyperlink ref="F403" r:id="rId55" display="https://podminky.urs.cz/item/CS_URS_2024_02/713121121"/>
    <hyperlink ref="F408" r:id="rId56" display="https://podminky.urs.cz/item/CS_URS_2024_02/998713212"/>
    <hyperlink ref="F411" r:id="rId57" display="https://podminky.urs.cz/item/CS_URS_2024_02/714183002"/>
    <hyperlink ref="F420" r:id="rId58" display="https://podminky.urs.cz/item/CS_URS_2024_02/998714212"/>
    <hyperlink ref="F423" r:id="rId59" display="https://podminky.urs.cz/item/CS_URS_2024_02/725291652"/>
    <hyperlink ref="F427" r:id="rId60" display="https://podminky.urs.cz/item/CS_URS_2024_02/725291653"/>
    <hyperlink ref="F431" r:id="rId61" display="https://podminky.urs.cz/item/CS_URS_2024_02/725291662"/>
    <hyperlink ref="F435" r:id="rId62" display="https://podminky.urs.cz/item/CS_URS_2024_02/725291664"/>
    <hyperlink ref="F439" r:id="rId63" display="https://podminky.urs.cz/item/CS_URS_2024_02/725291668"/>
    <hyperlink ref="F445" r:id="rId64" display="https://podminky.urs.cz/item/CS_URS_2024_02/725291672"/>
    <hyperlink ref="F449" r:id="rId65" display="https://podminky.urs.cz/item/CS_URS_2024_02/725291673"/>
    <hyperlink ref="F453" r:id="rId66" display="https://podminky.urs.cz/item/CS_URS_2024_02/998725202"/>
    <hyperlink ref="F456" r:id="rId67" display="https://podminky.urs.cz/item/CS_URS_2024_02/751111012"/>
    <hyperlink ref="F460" r:id="rId68" display="https://podminky.urs.cz/item/CS_URS_2024_02/751398012"/>
    <hyperlink ref="F464" r:id="rId69" display="https://podminky.urs.cz/item/CS_URS_2024_02/751510042"/>
    <hyperlink ref="F469" r:id="rId70" display="https://podminky.urs.cz/item/CS_URS_2024_02/751572141"/>
    <hyperlink ref="F471" r:id="rId71" display="https://podminky.urs.cz/item/CS_URS_2024_02/998751201"/>
    <hyperlink ref="F474" r:id="rId72" display="https://podminky.urs.cz/item/CS_URS_2024_02/762085103"/>
    <hyperlink ref="F484" r:id="rId73" display="https://podminky.urs.cz/item/CS_URS_2024_02/762332142"/>
    <hyperlink ref="F495" r:id="rId74" display="https://podminky.urs.cz/item/CS_URS_2024_02/762332143"/>
    <hyperlink ref="F500" r:id="rId75" display="https://podminky.urs.cz/item/CS_URS_2024_02/762342211"/>
    <hyperlink ref="F505" r:id="rId76" display="https://podminky.urs.cz/item/CS_URS_2024_02/762342511"/>
    <hyperlink ref="F510" r:id="rId77" display="https://podminky.urs.cz/item/CS_URS_2024_02/762395000"/>
    <hyperlink ref="F527" r:id="rId78" display="https://podminky.urs.cz/item/CS_URS_2024_02/762810024"/>
    <hyperlink ref="F532" r:id="rId79" display="https://podminky.urs.cz/item/CS_URS_2024_02/762811210"/>
    <hyperlink ref="F537" r:id="rId80" display="https://podminky.urs.cz/item/CS_URS_2024_02/998762212"/>
    <hyperlink ref="F540" r:id="rId81" display="https://podminky.urs.cz/item/CS_URS_2024_02/763111316"/>
    <hyperlink ref="F546" r:id="rId82" display="https://podminky.urs.cz/item/CS_URS_2024_02/763111327"/>
    <hyperlink ref="F552" r:id="rId83" display="https://podminky.urs.cz/item/CS_URS_2024_02/763111462"/>
    <hyperlink ref="F557" r:id="rId84" display="https://podminky.urs.cz/item/CS_URS_2024_02/763131431"/>
    <hyperlink ref="F564" r:id="rId85" display="https://podminky.urs.cz/item/CS_URS_2024_02/763164631"/>
    <hyperlink ref="F570" r:id="rId86" display="https://podminky.urs.cz/item/CS_URS_2024_02/763164791"/>
    <hyperlink ref="F578" r:id="rId87" display="https://podminky.urs.cz/item/CS_URS_2024_02/763181311"/>
    <hyperlink ref="F593" r:id="rId88" display="https://podminky.urs.cz/item/CS_URS_2024_02/763183112"/>
    <hyperlink ref="F599" r:id="rId89" display="https://podminky.urs.cz/item/CS_URS_2024_02/998763412"/>
    <hyperlink ref="F604" r:id="rId90" display="https://podminky.urs.cz/item/CS_URS_2024_02/764111403"/>
    <hyperlink ref="F607" r:id="rId91" display="https://podminky.urs.cz/item/CS_URS_2024_02/764212634"/>
    <hyperlink ref="F610" r:id="rId92" display="https://podminky.urs.cz/item/CS_URS_2024_02/764213456"/>
    <hyperlink ref="F612" r:id="rId93" display="https://podminky.urs.cz/item/CS_URS_2024_02/764213652"/>
    <hyperlink ref="F614" r:id="rId94" display="https://podminky.urs.cz/item/CS_URS_2024_02/764214608"/>
    <hyperlink ref="F617" r:id="rId95" display="https://podminky.urs.cz/item/CS_URS_2024_02/764216603"/>
    <hyperlink ref="F624" r:id="rId96" display="https://podminky.urs.cz/item/CS_URS_2024_02/764216665"/>
    <hyperlink ref="F631" r:id="rId97" display="https://podminky.urs.cz/item/CS_URS_2024_02/764311604"/>
    <hyperlink ref="F634" r:id="rId98" display="https://podminky.urs.cz/item/CS_URS_2024_02/764326441"/>
    <hyperlink ref="F636" r:id="rId99" display="https://podminky.urs.cz/item/CS_URS_2024_02/764511612"/>
    <hyperlink ref="F639" r:id="rId100" display="https://podminky.urs.cz/item/CS_URS_2024_02/764518401"/>
    <hyperlink ref="F642" r:id="rId101" display="https://podminky.urs.cz/item/CS_URS_2024_02/998764212"/>
    <hyperlink ref="F645" r:id="rId102" display="https://podminky.urs.cz/item/CS_URS_2024_02/766231113"/>
    <hyperlink ref="F649" r:id="rId103" display="https://podminky.urs.cz/item/CS_URS_2024_02/766622131"/>
    <hyperlink ref="F657" r:id="rId104" display="https://podminky.urs.cz/item/CS_URS_2024_02/766622216"/>
    <hyperlink ref="F663" r:id="rId105" display="https://podminky.urs.cz/item/CS_URS_2024_02/766660001"/>
    <hyperlink ref="F670" r:id="rId106" display="https://podminky.urs.cz/item/CS_URS_2024_02/766660002"/>
    <hyperlink ref="F678" r:id="rId107" display="https://podminky.urs.cz/item/CS_URS_2024_02/766660021"/>
    <hyperlink ref="F694" r:id="rId108" display="https://podminky.urs.cz/item/CS_URS_2024_02/766660022"/>
    <hyperlink ref="F701" r:id="rId109" display="https://podminky.urs.cz/item/CS_URS_2024_02/766660312"/>
    <hyperlink ref="F707" r:id="rId110" display="https://podminky.urs.cz/item/CS_URS_2024_02/766660411"/>
    <hyperlink ref="F713" r:id="rId111" display="https://podminky.urs.cz/item/CS_URS_2024_02/766694116"/>
    <hyperlink ref="F721" r:id="rId112" display="https://podminky.urs.cz/item/CS_URS_2024_02/766694126"/>
    <hyperlink ref="F735" r:id="rId113" display="https://podminky.urs.cz/item/CS_URS_2024_02/998766212"/>
    <hyperlink ref="F738" r:id="rId114" display="https://podminky.urs.cz/item/CS_URS_2024_02/767165111"/>
    <hyperlink ref="F743" r:id="rId115" display="https://podminky.urs.cz/item/CS_URS_2024_02/767391112"/>
    <hyperlink ref="F748" r:id="rId116" display="https://podminky.urs.cz/item/CS_URS_2024_02/767391235"/>
    <hyperlink ref="F752" r:id="rId117" display="https://podminky.urs.cz/item/CS_URS_2024_02/767531121"/>
    <hyperlink ref="F757" r:id="rId118" display="https://podminky.urs.cz/item/CS_URS_2024_02/767531211"/>
    <hyperlink ref="F765" r:id="rId119" display="https://podminky.urs.cz/item/CS_URS_2024_02/998767212"/>
    <hyperlink ref="F768" r:id="rId120" display="https://podminky.urs.cz/item/CS_URS_2024_02/773511260"/>
    <hyperlink ref="F781" r:id="rId121" display="https://podminky.urs.cz/item/CS_URS_2024_02/773519190"/>
    <hyperlink ref="F784" r:id="rId122" display="https://podminky.urs.cz/item/CS_URS_2024_02/773591111"/>
    <hyperlink ref="F787" r:id="rId123" display="https://podminky.urs.cz/item/CS_URS_2024_02/773591171"/>
    <hyperlink ref="F790" r:id="rId124" display="https://podminky.urs.cz/item/CS_URS_2024_02/773993903"/>
    <hyperlink ref="F796" r:id="rId125" display="https://podminky.urs.cz/item/CS_URS_2024_02/998773212"/>
    <hyperlink ref="F799" r:id="rId126" display="https://podminky.urs.cz/item/CS_URS_2024_02/776111112"/>
    <hyperlink ref="F808" r:id="rId127" display="https://podminky.urs.cz/item/CS_URS_2024_02/776111131"/>
    <hyperlink ref="F816" r:id="rId128" display="https://podminky.urs.cz/item/CS_URS_2024_02/776111311"/>
    <hyperlink ref="F819" r:id="rId129" display="https://podminky.urs.cz/item/CS_URS_2024_02/776121112"/>
    <hyperlink ref="F822" r:id="rId130" display="https://podminky.urs.cz/item/CS_URS_2024_02/776121114"/>
    <hyperlink ref="F825" r:id="rId131" display="https://podminky.urs.cz/item/CS_URS_2024_02/776121511"/>
    <hyperlink ref="F831" r:id="rId132" display="https://podminky.urs.cz/item/CS_URS_2024_02/776121513"/>
    <hyperlink ref="F834" r:id="rId133" display="https://podminky.urs.cz/item/CS_URS_2024_02/776141122"/>
    <hyperlink ref="F837" r:id="rId134" display="https://podminky.urs.cz/item/CS_URS_2024_02/776211111"/>
    <hyperlink ref="F842" r:id="rId135" display="https://podminky.urs.cz/item/CS_URS_2024_02/776231111"/>
    <hyperlink ref="F849" r:id="rId136" display="https://podminky.urs.cz/item/CS_URS_2024_02/776232111"/>
    <hyperlink ref="F854" r:id="rId137" display="https://podminky.urs.cz/item/CS_URS_2024_02/776521111"/>
    <hyperlink ref="F859" r:id="rId138" display="https://podminky.urs.cz/item/CS_URS_2024_02/776411111"/>
    <hyperlink ref="F873" r:id="rId139" display="https://podminky.urs.cz/item/CS_URS_2024_02/776991111"/>
    <hyperlink ref="F878" r:id="rId140" display="https://podminky.urs.cz/item/CS_URS_2024_02/776991121"/>
    <hyperlink ref="F881" r:id="rId141" display="https://podminky.urs.cz/item/CS_URS_2024_02/998776212"/>
    <hyperlink ref="F884" r:id="rId142" display="https://podminky.urs.cz/item/CS_URS_2024_02/777131105"/>
    <hyperlink ref="F887" r:id="rId143" display="https://podminky.urs.cz/item/CS_URS_2024_02/777611121"/>
    <hyperlink ref="F890" r:id="rId144" display="https://podminky.urs.cz/item/CS_URS_2024_02/777612103"/>
    <hyperlink ref="F893" r:id="rId145" display="https://podminky.urs.cz/item/CS_URS_2024_02/998777212"/>
    <hyperlink ref="F896" r:id="rId146" display="https://podminky.urs.cz/item/CS_URS_2024_02/781491021"/>
    <hyperlink ref="F907" r:id="rId147" display="https://podminky.urs.cz/item/CS_URS_2024_02/998781202"/>
    <hyperlink ref="F910" r:id="rId148" display="https://podminky.urs.cz/item/CS_URS_2024_02/783301311"/>
    <hyperlink ref="F913" r:id="rId149" display="https://podminky.urs.cz/item/CS_URS_2024_02/783314101"/>
    <hyperlink ref="F915" r:id="rId150" display="https://podminky.urs.cz/item/CS_URS_2024_02/783315101"/>
    <hyperlink ref="F917" r:id="rId151" display="https://podminky.urs.cz/item/CS_URS_2024_02/783317101"/>
    <hyperlink ref="F920" r:id="rId152" display="https://podminky.urs.cz/item/CS_URS_2024_02/784111001"/>
    <hyperlink ref="F942" r:id="rId153" display="https://podminky.urs.cz/item/CS_URS_2024_02/784181101"/>
    <hyperlink ref="F944" r:id="rId154" display="https://podminky.urs.cz/item/CS_URS_2024_02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hidden="1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hidden="1" s="1" customFormat="1" ht="24.96" customHeight="1">
      <c r="B4" s="21"/>
      <c r="D4" s="132" t="s">
        <v>124</v>
      </c>
      <c r="L4" s="21"/>
      <c r="M4" s="13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34" t="s">
        <v>16</v>
      </c>
      <c r="L6" s="21"/>
    </row>
    <row r="7" hidden="1" s="1" customFormat="1" ht="16.5" customHeight="1">
      <c r="B7" s="21"/>
      <c r="E7" s="135" t="str">
        <f>'Rekapitulace stavby'!K6</f>
        <v>Rehabilitace Hronov</v>
      </c>
      <c r="F7" s="134"/>
      <c r="G7" s="134"/>
      <c r="H7" s="134"/>
      <c r="L7" s="21"/>
    </row>
    <row r="8" hidden="1" s="2" customFormat="1" ht="12" customHeight="1">
      <c r="A8" s="39"/>
      <c r="B8" s="45"/>
      <c r="C8" s="39"/>
      <c r="D8" s="134" t="s">
        <v>137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37" t="s">
        <v>2145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3. 4. 2024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27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38" t="s">
        <v>28</v>
      </c>
      <c r="F15" s="39"/>
      <c r="G15" s="39"/>
      <c r="H15" s="39"/>
      <c r="I15" s="134" t="s">
        <v>29</v>
      </c>
      <c r="J15" s="138" t="s">
        <v>30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34" t="s">
        <v>31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34" t="s">
        <v>33</v>
      </c>
      <c r="E20" s="39"/>
      <c r="F20" s="39"/>
      <c r="G20" s="39"/>
      <c r="H20" s="39"/>
      <c r="I20" s="134" t="s">
        <v>26</v>
      </c>
      <c r="J20" s="138" t="s">
        <v>34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38" t="s">
        <v>35</v>
      </c>
      <c r="F21" s="39"/>
      <c r="G21" s="39"/>
      <c r="H21" s="39"/>
      <c r="I21" s="134" t="s">
        <v>29</v>
      </c>
      <c r="J21" s="138" t="s">
        <v>36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34" t="s">
        <v>38</v>
      </c>
      <c r="E23" s="39"/>
      <c r="F23" s="39"/>
      <c r="G23" s="39"/>
      <c r="H23" s="39"/>
      <c r="I23" s="134" t="s">
        <v>26</v>
      </c>
      <c r="J23" s="138" t="s">
        <v>19</v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38" t="s">
        <v>39</v>
      </c>
      <c r="F24" s="39"/>
      <c r="G24" s="39"/>
      <c r="H24" s="39"/>
      <c r="I24" s="134" t="s">
        <v>29</v>
      </c>
      <c r="J24" s="138" t="s">
        <v>19</v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34" t="s">
        <v>40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45" t="s">
        <v>42</v>
      </c>
      <c r="E30" s="39"/>
      <c r="F30" s="39"/>
      <c r="G30" s="39"/>
      <c r="H30" s="39"/>
      <c r="I30" s="39"/>
      <c r="J30" s="146">
        <f>ROUND(J83,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47" t="s">
        <v>44</v>
      </c>
      <c r="G32" s="39"/>
      <c r="H32" s="39"/>
      <c r="I32" s="147" t="s">
        <v>43</v>
      </c>
      <c r="J32" s="147" t="s">
        <v>45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48" t="s">
        <v>46</v>
      </c>
      <c r="E33" s="134" t="s">
        <v>47</v>
      </c>
      <c r="F33" s="149">
        <f>ROUND((SUM(BE83:BE118)),  2)</f>
        <v>0</v>
      </c>
      <c r="G33" s="39"/>
      <c r="H33" s="39"/>
      <c r="I33" s="150">
        <v>0.20999999999999999</v>
      </c>
      <c r="J33" s="149">
        <f>ROUND(((SUM(BE83:BE118))*I33),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4" t="s">
        <v>48</v>
      </c>
      <c r="F34" s="149">
        <f>ROUND((SUM(BF83:BF118)),  2)</f>
        <v>0</v>
      </c>
      <c r="G34" s="39"/>
      <c r="H34" s="39"/>
      <c r="I34" s="150">
        <v>0.12</v>
      </c>
      <c r="J34" s="149">
        <f>ROUND(((SUM(BF83:BF118))*I34),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49</v>
      </c>
      <c r="F35" s="149">
        <f>ROUND((SUM(BG83:BG118)),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50</v>
      </c>
      <c r="F36" s="149">
        <f>ROUND((SUM(BH83:BH118)),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51</v>
      </c>
      <c r="F37" s="149">
        <f>ROUND((SUM(BI83:BI118)),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/>
    <row r="42" hidden="1"/>
    <row r="43" hidden="1"/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164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Rehabilitace Hronov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137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02,1 - Venkovní úpravy - vedlejší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Hronov</v>
      </c>
      <c r="G52" s="41"/>
      <c r="H52" s="41"/>
      <c r="I52" s="33" t="s">
        <v>23</v>
      </c>
      <c r="J52" s="73" t="str">
        <f>IF(J12="","",J12)</f>
        <v>3. 4. 2024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Královéhradecký kraj</v>
      </c>
      <c r="G54" s="41"/>
      <c r="H54" s="41"/>
      <c r="I54" s="33" t="s">
        <v>33</v>
      </c>
      <c r="J54" s="37" t="str">
        <f>E21</f>
        <v>CE-ING s.r.o.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Michael Hlušek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165</v>
      </c>
      <c r="D57" s="164"/>
      <c r="E57" s="164"/>
      <c r="F57" s="164"/>
      <c r="G57" s="164"/>
      <c r="H57" s="164"/>
      <c r="I57" s="164"/>
      <c r="J57" s="165" t="s">
        <v>166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74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167</v>
      </c>
    </row>
    <row r="60" s="9" customFormat="1" ht="24.96" customHeight="1">
      <c r="A60" s="9"/>
      <c r="B60" s="167"/>
      <c r="C60" s="168"/>
      <c r="D60" s="169" t="s">
        <v>168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169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876</v>
      </c>
      <c r="E62" s="176"/>
      <c r="F62" s="176"/>
      <c r="G62" s="176"/>
      <c r="H62" s="176"/>
      <c r="I62" s="176"/>
      <c r="J62" s="177">
        <f>J90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170</v>
      </c>
      <c r="E63" s="176"/>
      <c r="F63" s="176"/>
      <c r="G63" s="176"/>
      <c r="H63" s="176"/>
      <c r="I63" s="176"/>
      <c r="J63" s="177">
        <f>J106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188</v>
      </c>
      <c r="D70" s="41"/>
      <c r="E70" s="41"/>
      <c r="F70" s="41"/>
      <c r="G70" s="41"/>
      <c r="H70" s="41"/>
      <c r="I70" s="41"/>
      <c r="J70" s="41"/>
      <c r="K70" s="41"/>
      <c r="L70" s="13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2" t="str">
        <f>E7</f>
        <v>Rehabilitace Hronov</v>
      </c>
      <c r="F73" s="33"/>
      <c r="G73" s="33"/>
      <c r="H73" s="33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137</v>
      </c>
      <c r="D74" s="41"/>
      <c r="E74" s="41"/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02,1 - Venkovní úpravy - vedlejší</v>
      </c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Hronov</v>
      </c>
      <c r="G77" s="41"/>
      <c r="H77" s="41"/>
      <c r="I77" s="33" t="s">
        <v>23</v>
      </c>
      <c r="J77" s="73" t="str">
        <f>IF(J12="","",J12)</f>
        <v>3. 4. 2024</v>
      </c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>Královéhradecký kraj</v>
      </c>
      <c r="G79" s="41"/>
      <c r="H79" s="41"/>
      <c r="I79" s="33" t="s">
        <v>33</v>
      </c>
      <c r="J79" s="37" t="str">
        <f>E21</f>
        <v>CE-ING s.r.o.</v>
      </c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31</v>
      </c>
      <c r="D80" s="41"/>
      <c r="E80" s="41"/>
      <c r="F80" s="28" t="str">
        <f>IF(E18="","",E18)</f>
        <v>Vyplň údaj</v>
      </c>
      <c r="G80" s="41"/>
      <c r="H80" s="41"/>
      <c r="I80" s="33" t="s">
        <v>38</v>
      </c>
      <c r="J80" s="37" t="str">
        <f>E24</f>
        <v>Michael Hlušek</v>
      </c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9"/>
      <c r="B82" s="180"/>
      <c r="C82" s="181" t="s">
        <v>189</v>
      </c>
      <c r="D82" s="182" t="s">
        <v>61</v>
      </c>
      <c r="E82" s="182" t="s">
        <v>57</v>
      </c>
      <c r="F82" s="182" t="s">
        <v>58</v>
      </c>
      <c r="G82" s="182" t="s">
        <v>190</v>
      </c>
      <c r="H82" s="182" t="s">
        <v>191</v>
      </c>
      <c r="I82" s="182" t="s">
        <v>192</v>
      </c>
      <c r="J82" s="182" t="s">
        <v>166</v>
      </c>
      <c r="K82" s="183" t="s">
        <v>193</v>
      </c>
      <c r="L82" s="184"/>
      <c r="M82" s="93" t="s">
        <v>19</v>
      </c>
      <c r="N82" s="94" t="s">
        <v>46</v>
      </c>
      <c r="O82" s="94" t="s">
        <v>194</v>
      </c>
      <c r="P82" s="94" t="s">
        <v>195</v>
      </c>
      <c r="Q82" s="94" t="s">
        <v>196</v>
      </c>
      <c r="R82" s="94" t="s">
        <v>197</v>
      </c>
      <c r="S82" s="94" t="s">
        <v>198</v>
      </c>
      <c r="T82" s="95" t="s">
        <v>199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39"/>
      <c r="B83" s="40"/>
      <c r="C83" s="100" t="s">
        <v>200</v>
      </c>
      <c r="D83" s="41"/>
      <c r="E83" s="41"/>
      <c r="F83" s="41"/>
      <c r="G83" s="41"/>
      <c r="H83" s="41"/>
      <c r="I83" s="41"/>
      <c r="J83" s="185">
        <f>BK83</f>
        <v>0</v>
      </c>
      <c r="K83" s="41"/>
      <c r="L83" s="45"/>
      <c r="M83" s="96"/>
      <c r="N83" s="186"/>
      <c r="O83" s="97"/>
      <c r="P83" s="187">
        <f>P84</f>
        <v>0</v>
      </c>
      <c r="Q83" s="97"/>
      <c r="R83" s="187">
        <f>R84</f>
        <v>8.4660574000000004</v>
      </c>
      <c r="S83" s="97"/>
      <c r="T83" s="188">
        <f>T84</f>
        <v>6.3609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75</v>
      </c>
      <c r="AU83" s="18" t="s">
        <v>167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75</v>
      </c>
      <c r="E84" s="193" t="s">
        <v>201</v>
      </c>
      <c r="F84" s="193" t="s">
        <v>202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P85+P90+P106</f>
        <v>0</v>
      </c>
      <c r="Q84" s="198"/>
      <c r="R84" s="199">
        <f>R85+R90+R106</f>
        <v>8.4660574000000004</v>
      </c>
      <c r="S84" s="198"/>
      <c r="T84" s="200">
        <f>T85+T90+T106</f>
        <v>6.3609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84</v>
      </c>
      <c r="AT84" s="202" t="s">
        <v>75</v>
      </c>
      <c r="AU84" s="202" t="s">
        <v>76</v>
      </c>
      <c r="AY84" s="201" t="s">
        <v>203</v>
      </c>
      <c r="BK84" s="203">
        <f>BK85+BK90+BK106</f>
        <v>0</v>
      </c>
    </row>
    <row r="85" s="12" customFormat="1" ht="22.8" customHeight="1">
      <c r="A85" s="12"/>
      <c r="B85" s="190"/>
      <c r="C85" s="191"/>
      <c r="D85" s="192" t="s">
        <v>75</v>
      </c>
      <c r="E85" s="204" t="s">
        <v>84</v>
      </c>
      <c r="F85" s="204" t="s">
        <v>204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SUM(P86:P89)</f>
        <v>0</v>
      </c>
      <c r="Q85" s="198"/>
      <c r="R85" s="199">
        <f>SUM(R86:R89)</f>
        <v>0</v>
      </c>
      <c r="S85" s="198"/>
      <c r="T85" s="200">
        <f>SUM(T86:T89)</f>
        <v>6.3609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84</v>
      </c>
      <c r="AT85" s="202" t="s">
        <v>75</v>
      </c>
      <c r="AU85" s="202" t="s">
        <v>84</v>
      </c>
      <c r="AY85" s="201" t="s">
        <v>203</v>
      </c>
      <c r="BK85" s="203">
        <f>SUM(BK86:BK89)</f>
        <v>0</v>
      </c>
    </row>
    <row r="86" s="2" customFormat="1" ht="62.7" customHeight="1">
      <c r="A86" s="39"/>
      <c r="B86" s="40"/>
      <c r="C86" s="206" t="s">
        <v>84</v>
      </c>
      <c r="D86" s="206" t="s">
        <v>205</v>
      </c>
      <c r="E86" s="207" t="s">
        <v>2146</v>
      </c>
      <c r="F86" s="208" t="s">
        <v>2147</v>
      </c>
      <c r="G86" s="209" t="s">
        <v>118</v>
      </c>
      <c r="H86" s="210">
        <v>24.465</v>
      </c>
      <c r="I86" s="211"/>
      <c r="J86" s="212">
        <f>ROUND(I86*H86,2)</f>
        <v>0</v>
      </c>
      <c r="K86" s="208" t="s">
        <v>208</v>
      </c>
      <c r="L86" s="45"/>
      <c r="M86" s="213" t="s">
        <v>19</v>
      </c>
      <c r="N86" s="214" t="s">
        <v>48</v>
      </c>
      <c r="O86" s="85"/>
      <c r="P86" s="215">
        <f>O86*H86</f>
        <v>0</v>
      </c>
      <c r="Q86" s="215">
        <v>0</v>
      </c>
      <c r="R86" s="215">
        <f>Q86*H86</f>
        <v>0</v>
      </c>
      <c r="S86" s="215">
        <v>0.26000000000000001</v>
      </c>
      <c r="T86" s="216">
        <f>S86*H86</f>
        <v>6.3609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7" t="s">
        <v>209</v>
      </c>
      <c r="AT86" s="217" t="s">
        <v>205</v>
      </c>
      <c r="AU86" s="217" t="s">
        <v>120</v>
      </c>
      <c r="AY86" s="18" t="s">
        <v>203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8" t="s">
        <v>120</v>
      </c>
      <c r="BK86" s="218">
        <f>ROUND(I86*H86,2)</f>
        <v>0</v>
      </c>
      <c r="BL86" s="18" t="s">
        <v>209</v>
      </c>
      <c r="BM86" s="217" t="s">
        <v>2148</v>
      </c>
    </row>
    <row r="87" s="2" customFormat="1">
      <c r="A87" s="39"/>
      <c r="B87" s="40"/>
      <c r="C87" s="41"/>
      <c r="D87" s="219" t="s">
        <v>211</v>
      </c>
      <c r="E87" s="41"/>
      <c r="F87" s="220" t="s">
        <v>2149</v>
      </c>
      <c r="G87" s="41"/>
      <c r="H87" s="41"/>
      <c r="I87" s="221"/>
      <c r="J87" s="41"/>
      <c r="K87" s="41"/>
      <c r="L87" s="45"/>
      <c r="M87" s="222"/>
      <c r="N87" s="223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211</v>
      </c>
      <c r="AU87" s="18" t="s">
        <v>120</v>
      </c>
    </row>
    <row r="88" s="13" customFormat="1">
      <c r="A88" s="13"/>
      <c r="B88" s="224"/>
      <c r="C88" s="225"/>
      <c r="D88" s="226" t="s">
        <v>222</v>
      </c>
      <c r="E88" s="227" t="s">
        <v>19</v>
      </c>
      <c r="F88" s="228" t="s">
        <v>2150</v>
      </c>
      <c r="G88" s="225"/>
      <c r="H88" s="229">
        <v>24.465</v>
      </c>
      <c r="I88" s="230"/>
      <c r="J88" s="225"/>
      <c r="K88" s="225"/>
      <c r="L88" s="231"/>
      <c r="M88" s="232"/>
      <c r="N88" s="233"/>
      <c r="O88" s="233"/>
      <c r="P88" s="233"/>
      <c r="Q88" s="233"/>
      <c r="R88" s="233"/>
      <c r="S88" s="233"/>
      <c r="T88" s="23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5" t="s">
        <v>222</v>
      </c>
      <c r="AU88" s="235" t="s">
        <v>120</v>
      </c>
      <c r="AV88" s="13" t="s">
        <v>120</v>
      </c>
      <c r="AW88" s="13" t="s">
        <v>37</v>
      </c>
      <c r="AX88" s="13" t="s">
        <v>76</v>
      </c>
      <c r="AY88" s="235" t="s">
        <v>203</v>
      </c>
    </row>
    <row r="89" s="14" customFormat="1">
      <c r="A89" s="14"/>
      <c r="B89" s="236"/>
      <c r="C89" s="237"/>
      <c r="D89" s="226" t="s">
        <v>222</v>
      </c>
      <c r="E89" s="238" t="s">
        <v>19</v>
      </c>
      <c r="F89" s="239" t="s">
        <v>225</v>
      </c>
      <c r="G89" s="237"/>
      <c r="H89" s="240">
        <v>24.465</v>
      </c>
      <c r="I89" s="241"/>
      <c r="J89" s="237"/>
      <c r="K89" s="237"/>
      <c r="L89" s="242"/>
      <c r="M89" s="243"/>
      <c r="N89" s="244"/>
      <c r="O89" s="244"/>
      <c r="P89" s="244"/>
      <c r="Q89" s="244"/>
      <c r="R89" s="244"/>
      <c r="S89" s="244"/>
      <c r="T89" s="245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6" t="s">
        <v>222</v>
      </c>
      <c r="AU89" s="246" t="s">
        <v>120</v>
      </c>
      <c r="AV89" s="14" t="s">
        <v>209</v>
      </c>
      <c r="AW89" s="14" t="s">
        <v>37</v>
      </c>
      <c r="AX89" s="14" t="s">
        <v>84</v>
      </c>
      <c r="AY89" s="246" t="s">
        <v>203</v>
      </c>
    </row>
    <row r="90" s="12" customFormat="1" ht="22.8" customHeight="1">
      <c r="A90" s="12"/>
      <c r="B90" s="190"/>
      <c r="C90" s="191"/>
      <c r="D90" s="192" t="s">
        <v>75</v>
      </c>
      <c r="E90" s="204" t="s">
        <v>120</v>
      </c>
      <c r="F90" s="204" t="s">
        <v>885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SUM(P91:P105)</f>
        <v>0</v>
      </c>
      <c r="Q90" s="198"/>
      <c r="R90" s="199">
        <f>SUM(R91:R105)</f>
        <v>3.1594050999999999</v>
      </c>
      <c r="S90" s="198"/>
      <c r="T90" s="200">
        <f>SUM(T91:T105)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84</v>
      </c>
      <c r="AT90" s="202" t="s">
        <v>75</v>
      </c>
      <c r="AU90" s="202" t="s">
        <v>84</v>
      </c>
      <c r="AY90" s="201" t="s">
        <v>203</v>
      </c>
      <c r="BK90" s="203">
        <f>SUM(BK91:BK105)</f>
        <v>0</v>
      </c>
    </row>
    <row r="91" s="2" customFormat="1" ht="24.15" customHeight="1">
      <c r="A91" s="39"/>
      <c r="B91" s="40"/>
      <c r="C91" s="206" t="s">
        <v>120</v>
      </c>
      <c r="D91" s="206" t="s">
        <v>205</v>
      </c>
      <c r="E91" s="207" t="s">
        <v>886</v>
      </c>
      <c r="F91" s="208" t="s">
        <v>887</v>
      </c>
      <c r="G91" s="209" t="s">
        <v>219</v>
      </c>
      <c r="H91" s="210">
        <v>0.19800000000000001</v>
      </c>
      <c r="I91" s="211"/>
      <c r="J91" s="212">
        <f>ROUND(I91*H91,2)</f>
        <v>0</v>
      </c>
      <c r="K91" s="208" t="s">
        <v>208</v>
      </c>
      <c r="L91" s="45"/>
      <c r="M91" s="213" t="s">
        <v>19</v>
      </c>
      <c r="N91" s="214" t="s">
        <v>48</v>
      </c>
      <c r="O91" s="85"/>
      <c r="P91" s="215">
        <f>O91*H91</f>
        <v>0</v>
      </c>
      <c r="Q91" s="215">
        <v>2.1600000000000001</v>
      </c>
      <c r="R91" s="215">
        <f>Q91*H91</f>
        <v>0.42768000000000006</v>
      </c>
      <c r="S91" s="215">
        <v>0</v>
      </c>
      <c r="T91" s="21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7" t="s">
        <v>209</v>
      </c>
      <c r="AT91" s="217" t="s">
        <v>205</v>
      </c>
      <c r="AU91" s="217" t="s">
        <v>120</v>
      </c>
      <c r="AY91" s="18" t="s">
        <v>203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8" t="s">
        <v>120</v>
      </c>
      <c r="BK91" s="218">
        <f>ROUND(I91*H91,2)</f>
        <v>0</v>
      </c>
      <c r="BL91" s="18" t="s">
        <v>209</v>
      </c>
      <c r="BM91" s="217" t="s">
        <v>2151</v>
      </c>
    </row>
    <row r="92" s="2" customFormat="1">
      <c r="A92" s="39"/>
      <c r="B92" s="40"/>
      <c r="C92" s="41"/>
      <c r="D92" s="219" t="s">
        <v>211</v>
      </c>
      <c r="E92" s="41"/>
      <c r="F92" s="220" t="s">
        <v>889</v>
      </c>
      <c r="G92" s="41"/>
      <c r="H92" s="41"/>
      <c r="I92" s="221"/>
      <c r="J92" s="41"/>
      <c r="K92" s="41"/>
      <c r="L92" s="45"/>
      <c r="M92" s="222"/>
      <c r="N92" s="223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211</v>
      </c>
      <c r="AU92" s="18" t="s">
        <v>120</v>
      </c>
    </row>
    <row r="93" s="13" customFormat="1">
      <c r="A93" s="13"/>
      <c r="B93" s="224"/>
      <c r="C93" s="225"/>
      <c r="D93" s="226" t="s">
        <v>222</v>
      </c>
      <c r="E93" s="227" t="s">
        <v>19</v>
      </c>
      <c r="F93" s="228" t="s">
        <v>2152</v>
      </c>
      <c r="G93" s="225"/>
      <c r="H93" s="229">
        <v>0.19800000000000001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222</v>
      </c>
      <c r="AU93" s="235" t="s">
        <v>120</v>
      </c>
      <c r="AV93" s="13" t="s">
        <v>120</v>
      </c>
      <c r="AW93" s="13" t="s">
        <v>37</v>
      </c>
      <c r="AX93" s="13" t="s">
        <v>76</v>
      </c>
      <c r="AY93" s="235" t="s">
        <v>203</v>
      </c>
    </row>
    <row r="94" s="14" customFormat="1">
      <c r="A94" s="14"/>
      <c r="B94" s="236"/>
      <c r="C94" s="237"/>
      <c r="D94" s="226" t="s">
        <v>222</v>
      </c>
      <c r="E94" s="238" t="s">
        <v>19</v>
      </c>
      <c r="F94" s="239" t="s">
        <v>225</v>
      </c>
      <c r="G94" s="237"/>
      <c r="H94" s="240">
        <v>0.19800000000000001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222</v>
      </c>
      <c r="AU94" s="246" t="s">
        <v>120</v>
      </c>
      <c r="AV94" s="14" t="s">
        <v>209</v>
      </c>
      <c r="AW94" s="14" t="s">
        <v>37</v>
      </c>
      <c r="AX94" s="14" t="s">
        <v>84</v>
      </c>
      <c r="AY94" s="246" t="s">
        <v>203</v>
      </c>
    </row>
    <row r="95" s="2" customFormat="1" ht="24.15" customHeight="1">
      <c r="A95" s="39"/>
      <c r="B95" s="40"/>
      <c r="C95" s="206" t="s">
        <v>160</v>
      </c>
      <c r="D95" s="206" t="s">
        <v>205</v>
      </c>
      <c r="E95" s="207" t="s">
        <v>2153</v>
      </c>
      <c r="F95" s="208" t="s">
        <v>2154</v>
      </c>
      <c r="G95" s="209" t="s">
        <v>219</v>
      </c>
      <c r="H95" s="210">
        <v>1.0800000000000001</v>
      </c>
      <c r="I95" s="211"/>
      <c r="J95" s="212">
        <f>ROUND(I95*H95,2)</f>
        <v>0</v>
      </c>
      <c r="K95" s="208" t="s">
        <v>208</v>
      </c>
      <c r="L95" s="45"/>
      <c r="M95" s="213" t="s">
        <v>19</v>
      </c>
      <c r="N95" s="214" t="s">
        <v>48</v>
      </c>
      <c r="O95" s="85"/>
      <c r="P95" s="215">
        <f>O95*H95</f>
        <v>0</v>
      </c>
      <c r="Q95" s="215">
        <v>2.5018699999999998</v>
      </c>
      <c r="R95" s="215">
        <f>Q95*H95</f>
        <v>2.7020195999999999</v>
      </c>
      <c r="S95" s="215">
        <v>0</v>
      </c>
      <c r="T95" s="21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7" t="s">
        <v>209</v>
      </c>
      <c r="AT95" s="217" t="s">
        <v>205</v>
      </c>
      <c r="AU95" s="217" t="s">
        <v>120</v>
      </c>
      <c r="AY95" s="18" t="s">
        <v>203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8" t="s">
        <v>120</v>
      </c>
      <c r="BK95" s="218">
        <f>ROUND(I95*H95,2)</f>
        <v>0</v>
      </c>
      <c r="BL95" s="18" t="s">
        <v>209</v>
      </c>
      <c r="BM95" s="217" t="s">
        <v>2155</v>
      </c>
    </row>
    <row r="96" s="2" customFormat="1">
      <c r="A96" s="39"/>
      <c r="B96" s="40"/>
      <c r="C96" s="41"/>
      <c r="D96" s="219" t="s">
        <v>211</v>
      </c>
      <c r="E96" s="41"/>
      <c r="F96" s="220" t="s">
        <v>2156</v>
      </c>
      <c r="G96" s="41"/>
      <c r="H96" s="41"/>
      <c r="I96" s="221"/>
      <c r="J96" s="41"/>
      <c r="K96" s="41"/>
      <c r="L96" s="45"/>
      <c r="M96" s="222"/>
      <c r="N96" s="223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211</v>
      </c>
      <c r="AU96" s="18" t="s">
        <v>120</v>
      </c>
    </row>
    <row r="97" s="13" customFormat="1">
      <c r="A97" s="13"/>
      <c r="B97" s="224"/>
      <c r="C97" s="225"/>
      <c r="D97" s="226" t="s">
        <v>222</v>
      </c>
      <c r="E97" s="227" t="s">
        <v>19</v>
      </c>
      <c r="F97" s="228" t="s">
        <v>2157</v>
      </c>
      <c r="G97" s="225"/>
      <c r="H97" s="229">
        <v>1.0800000000000001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222</v>
      </c>
      <c r="AU97" s="235" t="s">
        <v>120</v>
      </c>
      <c r="AV97" s="13" t="s">
        <v>120</v>
      </c>
      <c r="AW97" s="13" t="s">
        <v>37</v>
      </c>
      <c r="AX97" s="13" t="s">
        <v>84</v>
      </c>
      <c r="AY97" s="235" t="s">
        <v>203</v>
      </c>
    </row>
    <row r="98" s="2" customFormat="1" ht="24.15" customHeight="1">
      <c r="A98" s="39"/>
      <c r="B98" s="40"/>
      <c r="C98" s="206" t="s">
        <v>209</v>
      </c>
      <c r="D98" s="206" t="s">
        <v>205</v>
      </c>
      <c r="E98" s="207" t="s">
        <v>2158</v>
      </c>
      <c r="F98" s="208" t="s">
        <v>2159</v>
      </c>
      <c r="G98" s="209" t="s">
        <v>118</v>
      </c>
      <c r="H98" s="210">
        <v>10.802</v>
      </c>
      <c r="I98" s="211"/>
      <c r="J98" s="212">
        <f>ROUND(I98*H98,2)</f>
        <v>0</v>
      </c>
      <c r="K98" s="208" t="s">
        <v>208</v>
      </c>
      <c r="L98" s="45"/>
      <c r="M98" s="213" t="s">
        <v>19</v>
      </c>
      <c r="N98" s="214" t="s">
        <v>48</v>
      </c>
      <c r="O98" s="85"/>
      <c r="P98" s="215">
        <f>O98*H98</f>
        <v>0</v>
      </c>
      <c r="Q98" s="215">
        <v>0.0027499999999999998</v>
      </c>
      <c r="R98" s="215">
        <f>Q98*H98</f>
        <v>0.029705499999999996</v>
      </c>
      <c r="S98" s="215">
        <v>0</v>
      </c>
      <c r="T98" s="21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7" t="s">
        <v>209</v>
      </c>
      <c r="AT98" s="217" t="s">
        <v>205</v>
      </c>
      <c r="AU98" s="217" t="s">
        <v>120</v>
      </c>
      <c r="AY98" s="18" t="s">
        <v>203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8" t="s">
        <v>120</v>
      </c>
      <c r="BK98" s="218">
        <f>ROUND(I98*H98,2)</f>
        <v>0</v>
      </c>
      <c r="BL98" s="18" t="s">
        <v>209</v>
      </c>
      <c r="BM98" s="217" t="s">
        <v>2160</v>
      </c>
    </row>
    <row r="99" s="2" customFormat="1">
      <c r="A99" s="39"/>
      <c r="B99" s="40"/>
      <c r="C99" s="41"/>
      <c r="D99" s="219" t="s">
        <v>211</v>
      </c>
      <c r="E99" s="41"/>
      <c r="F99" s="220" t="s">
        <v>2161</v>
      </c>
      <c r="G99" s="41"/>
      <c r="H99" s="41"/>
      <c r="I99" s="221"/>
      <c r="J99" s="41"/>
      <c r="K99" s="41"/>
      <c r="L99" s="45"/>
      <c r="M99" s="222"/>
      <c r="N99" s="223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211</v>
      </c>
      <c r="AU99" s="18" t="s">
        <v>120</v>
      </c>
    </row>
    <row r="100" s="13" customFormat="1">
      <c r="A100" s="13"/>
      <c r="B100" s="224"/>
      <c r="C100" s="225"/>
      <c r="D100" s="226" t="s">
        <v>222</v>
      </c>
      <c r="E100" s="227" t="s">
        <v>19</v>
      </c>
      <c r="F100" s="228" t="s">
        <v>2162</v>
      </c>
      <c r="G100" s="225"/>
      <c r="H100" s="229">
        <v>5.4009999999999998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222</v>
      </c>
      <c r="AU100" s="235" t="s">
        <v>120</v>
      </c>
      <c r="AV100" s="13" t="s">
        <v>120</v>
      </c>
      <c r="AW100" s="13" t="s">
        <v>37</v>
      </c>
      <c r="AX100" s="13" t="s">
        <v>76</v>
      </c>
      <c r="AY100" s="235" t="s">
        <v>203</v>
      </c>
    </row>
    <row r="101" s="15" customFormat="1">
      <c r="A101" s="15"/>
      <c r="B101" s="247"/>
      <c r="C101" s="248"/>
      <c r="D101" s="226" t="s">
        <v>222</v>
      </c>
      <c r="E101" s="249" t="s">
        <v>19</v>
      </c>
      <c r="F101" s="250" t="s">
        <v>290</v>
      </c>
      <c r="G101" s="248"/>
      <c r="H101" s="251">
        <v>5.4009999999999998</v>
      </c>
      <c r="I101" s="252"/>
      <c r="J101" s="248"/>
      <c r="K101" s="248"/>
      <c r="L101" s="253"/>
      <c r="M101" s="254"/>
      <c r="N101" s="255"/>
      <c r="O101" s="255"/>
      <c r="P101" s="255"/>
      <c r="Q101" s="255"/>
      <c r="R101" s="255"/>
      <c r="S101" s="255"/>
      <c r="T101" s="25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7" t="s">
        <v>222</v>
      </c>
      <c r="AU101" s="257" t="s">
        <v>120</v>
      </c>
      <c r="AV101" s="15" t="s">
        <v>160</v>
      </c>
      <c r="AW101" s="15" t="s">
        <v>37</v>
      </c>
      <c r="AX101" s="15" t="s">
        <v>76</v>
      </c>
      <c r="AY101" s="257" t="s">
        <v>203</v>
      </c>
    </row>
    <row r="102" s="13" customFormat="1">
      <c r="A102" s="13"/>
      <c r="B102" s="224"/>
      <c r="C102" s="225"/>
      <c r="D102" s="226" t="s">
        <v>222</v>
      </c>
      <c r="E102" s="227" t="s">
        <v>19</v>
      </c>
      <c r="F102" s="228" t="s">
        <v>2163</v>
      </c>
      <c r="G102" s="225"/>
      <c r="H102" s="229">
        <v>5.4009999999999998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222</v>
      </c>
      <c r="AU102" s="235" t="s">
        <v>120</v>
      </c>
      <c r="AV102" s="13" t="s">
        <v>120</v>
      </c>
      <c r="AW102" s="13" t="s">
        <v>37</v>
      </c>
      <c r="AX102" s="13" t="s">
        <v>76</v>
      </c>
      <c r="AY102" s="235" t="s">
        <v>203</v>
      </c>
    </row>
    <row r="103" s="14" customFormat="1">
      <c r="A103" s="14"/>
      <c r="B103" s="236"/>
      <c r="C103" s="237"/>
      <c r="D103" s="226" t="s">
        <v>222</v>
      </c>
      <c r="E103" s="238" t="s">
        <v>19</v>
      </c>
      <c r="F103" s="239" t="s">
        <v>225</v>
      </c>
      <c r="G103" s="237"/>
      <c r="H103" s="240">
        <v>10.802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222</v>
      </c>
      <c r="AU103" s="246" t="s">
        <v>120</v>
      </c>
      <c r="AV103" s="14" t="s">
        <v>209</v>
      </c>
      <c r="AW103" s="14" t="s">
        <v>37</v>
      </c>
      <c r="AX103" s="14" t="s">
        <v>84</v>
      </c>
      <c r="AY103" s="246" t="s">
        <v>203</v>
      </c>
    </row>
    <row r="104" s="2" customFormat="1" ht="24.15" customHeight="1">
      <c r="A104" s="39"/>
      <c r="B104" s="40"/>
      <c r="C104" s="206" t="s">
        <v>231</v>
      </c>
      <c r="D104" s="206" t="s">
        <v>205</v>
      </c>
      <c r="E104" s="207" t="s">
        <v>2164</v>
      </c>
      <c r="F104" s="208" t="s">
        <v>2165</v>
      </c>
      <c r="G104" s="209" t="s">
        <v>118</v>
      </c>
      <c r="H104" s="210">
        <v>10.802</v>
      </c>
      <c r="I104" s="211"/>
      <c r="J104" s="212">
        <f>ROUND(I104*H104,2)</f>
        <v>0</v>
      </c>
      <c r="K104" s="208" t="s">
        <v>208</v>
      </c>
      <c r="L104" s="45"/>
      <c r="M104" s="213" t="s">
        <v>19</v>
      </c>
      <c r="N104" s="214" t="s">
        <v>48</v>
      </c>
      <c r="O104" s="85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7" t="s">
        <v>209</v>
      </c>
      <c r="AT104" s="217" t="s">
        <v>205</v>
      </c>
      <c r="AU104" s="217" t="s">
        <v>120</v>
      </c>
      <c r="AY104" s="18" t="s">
        <v>203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8" t="s">
        <v>120</v>
      </c>
      <c r="BK104" s="218">
        <f>ROUND(I104*H104,2)</f>
        <v>0</v>
      </c>
      <c r="BL104" s="18" t="s">
        <v>209</v>
      </c>
      <c r="BM104" s="217" t="s">
        <v>2166</v>
      </c>
    </row>
    <row r="105" s="2" customFormat="1">
      <c r="A105" s="39"/>
      <c r="B105" s="40"/>
      <c r="C105" s="41"/>
      <c r="D105" s="219" t="s">
        <v>211</v>
      </c>
      <c r="E105" s="41"/>
      <c r="F105" s="220" t="s">
        <v>2167</v>
      </c>
      <c r="G105" s="41"/>
      <c r="H105" s="41"/>
      <c r="I105" s="221"/>
      <c r="J105" s="41"/>
      <c r="K105" s="41"/>
      <c r="L105" s="45"/>
      <c r="M105" s="222"/>
      <c r="N105" s="223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211</v>
      </c>
      <c r="AU105" s="18" t="s">
        <v>120</v>
      </c>
    </row>
    <row r="106" s="12" customFormat="1" ht="22.8" customHeight="1">
      <c r="A106" s="12"/>
      <c r="B106" s="190"/>
      <c r="C106" s="191"/>
      <c r="D106" s="192" t="s">
        <v>75</v>
      </c>
      <c r="E106" s="204" t="s">
        <v>231</v>
      </c>
      <c r="F106" s="204" t="s">
        <v>251</v>
      </c>
      <c r="G106" s="191"/>
      <c r="H106" s="191"/>
      <c r="I106" s="194"/>
      <c r="J106" s="205">
        <f>BK106</f>
        <v>0</v>
      </c>
      <c r="K106" s="191"/>
      <c r="L106" s="196"/>
      <c r="M106" s="197"/>
      <c r="N106" s="198"/>
      <c r="O106" s="198"/>
      <c r="P106" s="199">
        <f>SUM(P107:P118)</f>
        <v>0</v>
      </c>
      <c r="Q106" s="198"/>
      <c r="R106" s="199">
        <f>SUM(R107:R118)</f>
        <v>5.3066522999999997</v>
      </c>
      <c r="S106" s="198"/>
      <c r="T106" s="200">
        <f>SUM(T107:T118)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1" t="s">
        <v>84</v>
      </c>
      <c r="AT106" s="202" t="s">
        <v>75</v>
      </c>
      <c r="AU106" s="202" t="s">
        <v>84</v>
      </c>
      <c r="AY106" s="201" t="s">
        <v>203</v>
      </c>
      <c r="BK106" s="203">
        <f>SUM(BK107:BK118)</f>
        <v>0</v>
      </c>
    </row>
    <row r="107" s="2" customFormat="1" ht="16.5" customHeight="1">
      <c r="A107" s="39"/>
      <c r="B107" s="40"/>
      <c r="C107" s="206" t="s">
        <v>236</v>
      </c>
      <c r="D107" s="206" t="s">
        <v>205</v>
      </c>
      <c r="E107" s="207" t="s">
        <v>2168</v>
      </c>
      <c r="F107" s="208" t="s">
        <v>2169</v>
      </c>
      <c r="G107" s="209" t="s">
        <v>1480</v>
      </c>
      <c r="H107" s="210">
        <v>1</v>
      </c>
      <c r="I107" s="211"/>
      <c r="J107" s="212">
        <f>ROUND(I107*H107,2)</f>
        <v>0</v>
      </c>
      <c r="K107" s="208" t="s">
        <v>19</v>
      </c>
      <c r="L107" s="45"/>
      <c r="M107" s="213" t="s">
        <v>19</v>
      </c>
      <c r="N107" s="214" t="s">
        <v>48</v>
      </c>
      <c r="O107" s="85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7" t="s">
        <v>209</v>
      </c>
      <c r="AT107" s="217" t="s">
        <v>205</v>
      </c>
      <c r="AU107" s="217" t="s">
        <v>120</v>
      </c>
      <c r="AY107" s="18" t="s">
        <v>203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8" t="s">
        <v>120</v>
      </c>
      <c r="BK107" s="218">
        <f>ROUND(I107*H107,2)</f>
        <v>0</v>
      </c>
      <c r="BL107" s="18" t="s">
        <v>209</v>
      </c>
      <c r="BM107" s="217" t="s">
        <v>2170</v>
      </c>
    </row>
    <row r="108" s="2" customFormat="1" ht="16.5" customHeight="1">
      <c r="A108" s="39"/>
      <c r="B108" s="40"/>
      <c r="C108" s="206" t="s">
        <v>241</v>
      </c>
      <c r="D108" s="206" t="s">
        <v>205</v>
      </c>
      <c r="E108" s="207" t="s">
        <v>2171</v>
      </c>
      <c r="F108" s="208" t="s">
        <v>2172</v>
      </c>
      <c r="G108" s="209" t="s">
        <v>1480</v>
      </c>
      <c r="H108" s="210">
        <v>1</v>
      </c>
      <c r="I108" s="211"/>
      <c r="J108" s="212">
        <f>ROUND(I108*H108,2)</f>
        <v>0</v>
      </c>
      <c r="K108" s="208" t="s">
        <v>19</v>
      </c>
      <c r="L108" s="45"/>
      <c r="M108" s="213" t="s">
        <v>19</v>
      </c>
      <c r="N108" s="214" t="s">
        <v>48</v>
      </c>
      <c r="O108" s="85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7" t="s">
        <v>209</v>
      </c>
      <c r="AT108" s="217" t="s">
        <v>205</v>
      </c>
      <c r="AU108" s="217" t="s">
        <v>120</v>
      </c>
      <c r="AY108" s="18" t="s">
        <v>203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8" t="s">
        <v>120</v>
      </c>
      <c r="BK108" s="218">
        <f>ROUND(I108*H108,2)</f>
        <v>0</v>
      </c>
      <c r="BL108" s="18" t="s">
        <v>209</v>
      </c>
      <c r="BM108" s="217" t="s">
        <v>2173</v>
      </c>
    </row>
    <row r="109" s="2" customFormat="1" ht="37.8" customHeight="1">
      <c r="A109" s="39"/>
      <c r="B109" s="40"/>
      <c r="C109" s="206" t="s">
        <v>246</v>
      </c>
      <c r="D109" s="206" t="s">
        <v>205</v>
      </c>
      <c r="E109" s="207" t="s">
        <v>2174</v>
      </c>
      <c r="F109" s="208" t="s">
        <v>2175</v>
      </c>
      <c r="G109" s="209" t="s">
        <v>118</v>
      </c>
      <c r="H109" s="210">
        <v>25</v>
      </c>
      <c r="I109" s="211"/>
      <c r="J109" s="212">
        <f>ROUND(I109*H109,2)</f>
        <v>0</v>
      </c>
      <c r="K109" s="208" t="s">
        <v>208</v>
      </c>
      <c r="L109" s="45"/>
      <c r="M109" s="213" t="s">
        <v>19</v>
      </c>
      <c r="N109" s="214" t="s">
        <v>48</v>
      </c>
      <c r="O109" s="85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7" t="s">
        <v>209</v>
      </c>
      <c r="AT109" s="217" t="s">
        <v>205</v>
      </c>
      <c r="AU109" s="217" t="s">
        <v>120</v>
      </c>
      <c r="AY109" s="18" t="s">
        <v>203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120</v>
      </c>
      <c r="BK109" s="218">
        <f>ROUND(I109*H109,2)</f>
        <v>0</v>
      </c>
      <c r="BL109" s="18" t="s">
        <v>209</v>
      </c>
      <c r="BM109" s="217" t="s">
        <v>2176</v>
      </c>
    </row>
    <row r="110" s="2" customFormat="1">
      <c r="A110" s="39"/>
      <c r="B110" s="40"/>
      <c r="C110" s="41"/>
      <c r="D110" s="219" t="s">
        <v>211</v>
      </c>
      <c r="E110" s="41"/>
      <c r="F110" s="220" t="s">
        <v>2177</v>
      </c>
      <c r="G110" s="41"/>
      <c r="H110" s="41"/>
      <c r="I110" s="221"/>
      <c r="J110" s="41"/>
      <c r="K110" s="41"/>
      <c r="L110" s="45"/>
      <c r="M110" s="222"/>
      <c r="N110" s="223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211</v>
      </c>
      <c r="AU110" s="18" t="s">
        <v>120</v>
      </c>
    </row>
    <row r="111" s="2" customFormat="1" ht="33" customHeight="1">
      <c r="A111" s="39"/>
      <c r="B111" s="40"/>
      <c r="C111" s="206" t="s">
        <v>252</v>
      </c>
      <c r="D111" s="206" t="s">
        <v>205</v>
      </c>
      <c r="E111" s="207" t="s">
        <v>2178</v>
      </c>
      <c r="F111" s="208" t="s">
        <v>2179</v>
      </c>
      <c r="G111" s="209" t="s">
        <v>118</v>
      </c>
      <c r="H111" s="210">
        <v>25</v>
      </c>
      <c r="I111" s="211"/>
      <c r="J111" s="212">
        <f>ROUND(I111*H111,2)</f>
        <v>0</v>
      </c>
      <c r="K111" s="208" t="s">
        <v>208</v>
      </c>
      <c r="L111" s="45"/>
      <c r="M111" s="213" t="s">
        <v>19</v>
      </c>
      <c r="N111" s="214" t="s">
        <v>48</v>
      </c>
      <c r="O111" s="85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7" t="s">
        <v>209</v>
      </c>
      <c r="AT111" s="217" t="s">
        <v>205</v>
      </c>
      <c r="AU111" s="217" t="s">
        <v>120</v>
      </c>
      <c r="AY111" s="18" t="s">
        <v>203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8" t="s">
        <v>120</v>
      </c>
      <c r="BK111" s="218">
        <f>ROUND(I111*H111,2)</f>
        <v>0</v>
      </c>
      <c r="BL111" s="18" t="s">
        <v>209</v>
      </c>
      <c r="BM111" s="217" t="s">
        <v>2180</v>
      </c>
    </row>
    <row r="112" s="2" customFormat="1">
      <c r="A112" s="39"/>
      <c r="B112" s="40"/>
      <c r="C112" s="41"/>
      <c r="D112" s="219" t="s">
        <v>211</v>
      </c>
      <c r="E112" s="41"/>
      <c r="F112" s="220" t="s">
        <v>2181</v>
      </c>
      <c r="G112" s="41"/>
      <c r="H112" s="41"/>
      <c r="I112" s="221"/>
      <c r="J112" s="41"/>
      <c r="K112" s="41"/>
      <c r="L112" s="45"/>
      <c r="M112" s="222"/>
      <c r="N112" s="223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211</v>
      </c>
      <c r="AU112" s="18" t="s">
        <v>120</v>
      </c>
    </row>
    <row r="113" s="2" customFormat="1" ht="78" customHeight="1">
      <c r="A113" s="39"/>
      <c r="B113" s="40"/>
      <c r="C113" s="206" t="s">
        <v>257</v>
      </c>
      <c r="D113" s="206" t="s">
        <v>205</v>
      </c>
      <c r="E113" s="207" t="s">
        <v>2182</v>
      </c>
      <c r="F113" s="208" t="s">
        <v>2183</v>
      </c>
      <c r="G113" s="209" t="s">
        <v>118</v>
      </c>
      <c r="H113" s="210">
        <v>24.465</v>
      </c>
      <c r="I113" s="211"/>
      <c r="J113" s="212">
        <f>ROUND(I113*H113,2)</f>
        <v>0</v>
      </c>
      <c r="K113" s="208" t="s">
        <v>208</v>
      </c>
      <c r="L113" s="45"/>
      <c r="M113" s="213" t="s">
        <v>19</v>
      </c>
      <c r="N113" s="214" t="s">
        <v>48</v>
      </c>
      <c r="O113" s="85"/>
      <c r="P113" s="215">
        <f>O113*H113</f>
        <v>0</v>
      </c>
      <c r="Q113" s="215">
        <v>0.089219999999999994</v>
      </c>
      <c r="R113" s="215">
        <f>Q113*H113</f>
        <v>2.1827672999999996</v>
      </c>
      <c r="S113" s="215">
        <v>0</v>
      </c>
      <c r="T113" s="21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7" t="s">
        <v>209</v>
      </c>
      <c r="AT113" s="217" t="s">
        <v>205</v>
      </c>
      <c r="AU113" s="217" t="s">
        <v>120</v>
      </c>
      <c r="AY113" s="18" t="s">
        <v>203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8" t="s">
        <v>120</v>
      </c>
      <c r="BK113" s="218">
        <f>ROUND(I113*H113,2)</f>
        <v>0</v>
      </c>
      <c r="BL113" s="18" t="s">
        <v>209</v>
      </c>
      <c r="BM113" s="217" t="s">
        <v>2184</v>
      </c>
    </row>
    <row r="114" s="2" customFormat="1">
      <c r="A114" s="39"/>
      <c r="B114" s="40"/>
      <c r="C114" s="41"/>
      <c r="D114" s="219" t="s">
        <v>211</v>
      </c>
      <c r="E114" s="41"/>
      <c r="F114" s="220" t="s">
        <v>2185</v>
      </c>
      <c r="G114" s="41"/>
      <c r="H114" s="41"/>
      <c r="I114" s="221"/>
      <c r="J114" s="41"/>
      <c r="K114" s="41"/>
      <c r="L114" s="45"/>
      <c r="M114" s="222"/>
      <c r="N114" s="223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211</v>
      </c>
      <c r="AU114" s="18" t="s">
        <v>120</v>
      </c>
    </row>
    <row r="115" s="16" customFormat="1">
      <c r="A115" s="16"/>
      <c r="B115" s="272"/>
      <c r="C115" s="273"/>
      <c r="D115" s="226" t="s">
        <v>222</v>
      </c>
      <c r="E115" s="274" t="s">
        <v>19</v>
      </c>
      <c r="F115" s="275" t="s">
        <v>2186</v>
      </c>
      <c r="G115" s="273"/>
      <c r="H115" s="274" t="s">
        <v>19</v>
      </c>
      <c r="I115" s="276"/>
      <c r="J115" s="273"/>
      <c r="K115" s="273"/>
      <c r="L115" s="277"/>
      <c r="M115" s="278"/>
      <c r="N115" s="279"/>
      <c r="O115" s="279"/>
      <c r="P115" s="279"/>
      <c r="Q115" s="279"/>
      <c r="R115" s="279"/>
      <c r="S115" s="279"/>
      <c r="T115" s="280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81" t="s">
        <v>222</v>
      </c>
      <c r="AU115" s="281" t="s">
        <v>120</v>
      </c>
      <c r="AV115" s="16" t="s">
        <v>84</v>
      </c>
      <c r="AW115" s="16" t="s">
        <v>37</v>
      </c>
      <c r="AX115" s="16" t="s">
        <v>76</v>
      </c>
      <c r="AY115" s="281" t="s">
        <v>203</v>
      </c>
    </row>
    <row r="116" s="13" customFormat="1">
      <c r="A116" s="13"/>
      <c r="B116" s="224"/>
      <c r="C116" s="225"/>
      <c r="D116" s="226" t="s">
        <v>222</v>
      </c>
      <c r="E116" s="227" t="s">
        <v>19</v>
      </c>
      <c r="F116" s="228" t="s">
        <v>2150</v>
      </c>
      <c r="G116" s="225"/>
      <c r="H116" s="229">
        <v>24.465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222</v>
      </c>
      <c r="AU116" s="235" t="s">
        <v>120</v>
      </c>
      <c r="AV116" s="13" t="s">
        <v>120</v>
      </c>
      <c r="AW116" s="13" t="s">
        <v>37</v>
      </c>
      <c r="AX116" s="13" t="s">
        <v>84</v>
      </c>
      <c r="AY116" s="235" t="s">
        <v>203</v>
      </c>
    </row>
    <row r="117" s="2" customFormat="1" ht="24.15" customHeight="1">
      <c r="A117" s="39"/>
      <c r="B117" s="40"/>
      <c r="C117" s="262" t="s">
        <v>263</v>
      </c>
      <c r="D117" s="262" t="s">
        <v>927</v>
      </c>
      <c r="E117" s="263" t="s">
        <v>2187</v>
      </c>
      <c r="F117" s="264" t="s">
        <v>2188</v>
      </c>
      <c r="G117" s="265" t="s">
        <v>118</v>
      </c>
      <c r="H117" s="266">
        <v>27.645</v>
      </c>
      <c r="I117" s="267"/>
      <c r="J117" s="268">
        <f>ROUND(I117*H117,2)</f>
        <v>0</v>
      </c>
      <c r="K117" s="264" t="s">
        <v>208</v>
      </c>
      <c r="L117" s="269"/>
      <c r="M117" s="270" t="s">
        <v>19</v>
      </c>
      <c r="N117" s="271" t="s">
        <v>48</v>
      </c>
      <c r="O117" s="85"/>
      <c r="P117" s="215">
        <f>O117*H117</f>
        <v>0</v>
      </c>
      <c r="Q117" s="215">
        <v>0.113</v>
      </c>
      <c r="R117" s="215">
        <f>Q117*H117</f>
        <v>3.123885</v>
      </c>
      <c r="S117" s="215">
        <v>0</v>
      </c>
      <c r="T117" s="21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7" t="s">
        <v>246</v>
      </c>
      <c r="AT117" s="217" t="s">
        <v>927</v>
      </c>
      <c r="AU117" s="217" t="s">
        <v>120</v>
      </c>
      <c r="AY117" s="18" t="s">
        <v>203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8" t="s">
        <v>120</v>
      </c>
      <c r="BK117" s="218">
        <f>ROUND(I117*H117,2)</f>
        <v>0</v>
      </c>
      <c r="BL117" s="18" t="s">
        <v>209</v>
      </c>
      <c r="BM117" s="217" t="s">
        <v>2189</v>
      </c>
    </row>
    <row r="118" s="13" customFormat="1">
      <c r="A118" s="13"/>
      <c r="B118" s="224"/>
      <c r="C118" s="225"/>
      <c r="D118" s="226" t="s">
        <v>222</v>
      </c>
      <c r="E118" s="225"/>
      <c r="F118" s="228" t="s">
        <v>2190</v>
      </c>
      <c r="G118" s="225"/>
      <c r="H118" s="229">
        <v>27.645</v>
      </c>
      <c r="I118" s="230"/>
      <c r="J118" s="225"/>
      <c r="K118" s="225"/>
      <c r="L118" s="231"/>
      <c r="M118" s="259"/>
      <c r="N118" s="260"/>
      <c r="O118" s="260"/>
      <c r="P118" s="260"/>
      <c r="Q118" s="260"/>
      <c r="R118" s="260"/>
      <c r="S118" s="260"/>
      <c r="T118" s="26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222</v>
      </c>
      <c r="AU118" s="235" t="s">
        <v>120</v>
      </c>
      <c r="AV118" s="13" t="s">
        <v>120</v>
      </c>
      <c r="AW118" s="13" t="s">
        <v>4</v>
      </c>
      <c r="AX118" s="13" t="s">
        <v>84</v>
      </c>
      <c r="AY118" s="235" t="s">
        <v>203</v>
      </c>
    </row>
    <row r="119" s="2" customFormat="1" ht="6.96" customHeight="1">
      <c r="A119" s="39"/>
      <c r="B119" s="60"/>
      <c r="C119" s="61"/>
      <c r="D119" s="61"/>
      <c r="E119" s="61"/>
      <c r="F119" s="61"/>
      <c r="G119" s="61"/>
      <c r="H119" s="61"/>
      <c r="I119" s="61"/>
      <c r="J119" s="61"/>
      <c r="K119" s="61"/>
      <c r="L119" s="45"/>
      <c r="M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</sheetData>
  <sheetProtection sheet="1" autoFilter="0" formatColumns="0" formatRows="0" objects="1" scenarios="1" spinCount="100000" saltValue="WPvFHw/reRz5FBXJTZ+uugs1ldqNDtFfw+2Jr8T8ndP6T0/cBYMuWSJS66eKo98OO0Wz3y2p0xvti8ZzBH1AFA==" hashValue="K7THLw8xSH95RVL1o016R3OtFYG2llgXxqnpfEBrc4+dOFZ3M+T7xVRHvnGg9t9doGtT0B0NTBZ8gCtA9UhRrQ==" algorithmName="SHA-512" password="CC35"/>
  <autoFilter ref="C82:K11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2/113106123"/>
    <hyperlink ref="F92" r:id="rId2" display="https://podminky.urs.cz/item/CS_URS_2024_02/271542211"/>
    <hyperlink ref="F96" r:id="rId3" display="https://podminky.urs.cz/item/CS_URS_2024_02/279311961"/>
    <hyperlink ref="F99" r:id="rId4" display="https://podminky.urs.cz/item/CS_URS_2024_02/279351121"/>
    <hyperlink ref="F105" r:id="rId5" display="https://podminky.urs.cz/item/CS_URS_2024_02/279351122"/>
    <hyperlink ref="F110" r:id="rId6" display="https://podminky.urs.cz/item/CS_URS_2024_02/564531011"/>
    <hyperlink ref="F112" r:id="rId7" display="https://podminky.urs.cz/item/CS_URS_2024_02/564871016"/>
    <hyperlink ref="F114" r:id="rId8" display="https://podminky.urs.cz/item/CS_URS_2024_02/5962111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hidden="1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hidden="1" s="1" customFormat="1" ht="24.96" customHeight="1">
      <c r="B4" s="21"/>
      <c r="D4" s="132" t="s">
        <v>124</v>
      </c>
      <c r="L4" s="21"/>
      <c r="M4" s="13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34" t="s">
        <v>16</v>
      </c>
      <c r="L6" s="21"/>
    </row>
    <row r="7" hidden="1" s="1" customFormat="1" ht="16.5" customHeight="1">
      <c r="B7" s="21"/>
      <c r="E7" s="135" t="str">
        <f>'Rekapitulace stavby'!K6</f>
        <v>Rehabilitace Hronov</v>
      </c>
      <c r="F7" s="134"/>
      <c r="G7" s="134"/>
      <c r="H7" s="134"/>
      <c r="L7" s="21"/>
    </row>
    <row r="8" hidden="1" s="2" customFormat="1" ht="12" customHeight="1">
      <c r="A8" s="39"/>
      <c r="B8" s="45"/>
      <c r="C8" s="39"/>
      <c r="D8" s="134" t="s">
        <v>137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37" t="s">
        <v>2191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34" t="s">
        <v>21</v>
      </c>
      <c r="E12" s="39"/>
      <c r="F12" s="138" t="s">
        <v>2192</v>
      </c>
      <c r="G12" s="39"/>
      <c r="H12" s="39"/>
      <c r="I12" s="134" t="s">
        <v>23</v>
      </c>
      <c r="J12" s="139" t="str">
        <f>'Rekapitulace stavby'!AN8</f>
        <v>3. 4. 2024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tr">
        <f>IF('Rekapitulace stavby'!AN10="","",'Rekapitulace stavby'!AN10)</f>
        <v>70889546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38" t="str">
        <f>IF('Rekapitulace stavby'!E11="","",'Rekapitulace stavby'!E11)</f>
        <v>Královéhradecký kraj</v>
      </c>
      <c r="F15" s="39"/>
      <c r="G15" s="39"/>
      <c r="H15" s="39"/>
      <c r="I15" s="134" t="s">
        <v>29</v>
      </c>
      <c r="J15" s="138" t="str">
        <f>IF('Rekapitulace stavby'!AN11="","",'Rekapitulace stavby'!AN11)</f>
        <v>CZ70889546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34" t="s">
        <v>31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34" t="s">
        <v>33</v>
      </c>
      <c r="E20" s="39"/>
      <c r="F20" s="39"/>
      <c r="G20" s="39"/>
      <c r="H20" s="39"/>
      <c r="I20" s="134" t="s">
        <v>26</v>
      </c>
      <c r="J20" s="138" t="str">
        <f>IF('Rekapitulace stavby'!AN16="","",'Rekapitulace stavby'!AN16)</f>
        <v>04475631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38" t="str">
        <f>IF('Rekapitulace stavby'!E17="","",'Rekapitulace stavby'!E17)</f>
        <v>CE-ING s.r.o.</v>
      </c>
      <c r="F21" s="39"/>
      <c r="G21" s="39"/>
      <c r="H21" s="39"/>
      <c r="I21" s="134" t="s">
        <v>29</v>
      </c>
      <c r="J21" s="138" t="str">
        <f>IF('Rekapitulace stavby'!AN17="","",'Rekapitulace stavby'!AN17)</f>
        <v>CZ04475631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34" t="s">
        <v>38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38" t="str">
        <f>IF('Rekapitulace stavby'!E20="","",'Rekapitulace stavby'!E20)</f>
        <v>Michael Hlušek</v>
      </c>
      <c r="F24" s="39"/>
      <c r="G24" s="39"/>
      <c r="H24" s="39"/>
      <c r="I24" s="134" t="s">
        <v>29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34" t="s">
        <v>40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45" t="s">
        <v>42</v>
      </c>
      <c r="E30" s="39"/>
      <c r="F30" s="39"/>
      <c r="G30" s="39"/>
      <c r="H30" s="39"/>
      <c r="I30" s="39"/>
      <c r="J30" s="146">
        <f>ROUND(J86,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47" t="s">
        <v>44</v>
      </c>
      <c r="G32" s="39"/>
      <c r="H32" s="39"/>
      <c r="I32" s="147" t="s">
        <v>43</v>
      </c>
      <c r="J32" s="147" t="s">
        <v>45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48" t="s">
        <v>46</v>
      </c>
      <c r="E33" s="134" t="s">
        <v>47</v>
      </c>
      <c r="F33" s="149">
        <f>ROUND((SUM(BE86:BE193)),  2)</f>
        <v>0</v>
      </c>
      <c r="G33" s="39"/>
      <c r="H33" s="39"/>
      <c r="I33" s="150">
        <v>0.20999999999999999</v>
      </c>
      <c r="J33" s="149">
        <f>ROUND(((SUM(BE86:BE193))*I33),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4" t="s">
        <v>48</v>
      </c>
      <c r="F34" s="149">
        <f>ROUND((SUM(BF86:BF193)),  2)</f>
        <v>0</v>
      </c>
      <c r="G34" s="39"/>
      <c r="H34" s="39"/>
      <c r="I34" s="150">
        <v>0.12</v>
      </c>
      <c r="J34" s="149">
        <f>ROUND(((SUM(BF86:BF193))*I34),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49</v>
      </c>
      <c r="F35" s="149">
        <f>ROUND((SUM(BG86:BG193)),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50</v>
      </c>
      <c r="F36" s="149">
        <f>ROUND((SUM(BH86:BH193)),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51</v>
      </c>
      <c r="F37" s="149">
        <f>ROUND((SUM(BI86:BI193)),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/>
    <row r="42" hidden="1"/>
    <row r="43" hidden="1"/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164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Rehabilitace Hronov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137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03 - UT - hlavní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3. 4. 2024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Královéhradecký kraj</v>
      </c>
      <c r="G54" s="41"/>
      <c r="H54" s="41"/>
      <c r="I54" s="33" t="s">
        <v>33</v>
      </c>
      <c r="J54" s="37" t="str">
        <f>E21</f>
        <v>CE-ING s.r.o.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Michael Hlušek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165</v>
      </c>
      <c r="D57" s="164"/>
      <c r="E57" s="164"/>
      <c r="F57" s="164"/>
      <c r="G57" s="164"/>
      <c r="H57" s="164"/>
      <c r="I57" s="164"/>
      <c r="J57" s="165" t="s">
        <v>166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74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167</v>
      </c>
    </row>
    <row r="60" s="9" customFormat="1" ht="24.96" customHeight="1">
      <c r="A60" s="9"/>
      <c r="B60" s="167"/>
      <c r="C60" s="168"/>
      <c r="D60" s="169" t="s">
        <v>2193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2194</v>
      </c>
      <c r="E61" s="170"/>
      <c r="F61" s="170"/>
      <c r="G61" s="170"/>
      <c r="H61" s="170"/>
      <c r="I61" s="170"/>
      <c r="J61" s="171">
        <f>J93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2195</v>
      </c>
      <c r="E62" s="170"/>
      <c r="F62" s="170"/>
      <c r="G62" s="170"/>
      <c r="H62" s="170"/>
      <c r="I62" s="170"/>
      <c r="J62" s="171">
        <f>J118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2196</v>
      </c>
      <c r="E63" s="170"/>
      <c r="F63" s="170"/>
      <c r="G63" s="170"/>
      <c r="H63" s="170"/>
      <c r="I63" s="170"/>
      <c r="J63" s="171">
        <f>J133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7"/>
      <c r="C64" s="168"/>
      <c r="D64" s="169" t="s">
        <v>2197</v>
      </c>
      <c r="E64" s="170"/>
      <c r="F64" s="170"/>
      <c r="G64" s="170"/>
      <c r="H64" s="170"/>
      <c r="I64" s="170"/>
      <c r="J64" s="171">
        <f>J149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7"/>
      <c r="C65" s="168"/>
      <c r="D65" s="169" t="s">
        <v>2198</v>
      </c>
      <c r="E65" s="170"/>
      <c r="F65" s="170"/>
      <c r="G65" s="170"/>
      <c r="H65" s="170"/>
      <c r="I65" s="170"/>
      <c r="J65" s="171">
        <f>J163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7"/>
      <c r="C66" s="168"/>
      <c r="D66" s="169" t="s">
        <v>2199</v>
      </c>
      <c r="E66" s="170"/>
      <c r="F66" s="170"/>
      <c r="G66" s="170"/>
      <c r="H66" s="170"/>
      <c r="I66" s="170"/>
      <c r="J66" s="171">
        <f>J183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188</v>
      </c>
      <c r="D73" s="41"/>
      <c r="E73" s="41"/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2" t="str">
        <f>E7</f>
        <v>Rehabilitace Hronov</v>
      </c>
      <c r="F76" s="33"/>
      <c r="G76" s="33"/>
      <c r="H76" s="33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137</v>
      </c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03 - UT - hlavní</v>
      </c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 xml:space="preserve"> </v>
      </c>
      <c r="G80" s="41"/>
      <c r="H80" s="41"/>
      <c r="I80" s="33" t="s">
        <v>23</v>
      </c>
      <c r="J80" s="73" t="str">
        <f>IF(J12="","",J12)</f>
        <v>3. 4. 2024</v>
      </c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>Královéhradecký kraj</v>
      </c>
      <c r="G82" s="41"/>
      <c r="H82" s="41"/>
      <c r="I82" s="33" t="s">
        <v>33</v>
      </c>
      <c r="J82" s="37" t="str">
        <f>E21</f>
        <v>CE-ING s.r.o.</v>
      </c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31</v>
      </c>
      <c r="D83" s="41"/>
      <c r="E83" s="41"/>
      <c r="F83" s="28" t="str">
        <f>IF(E18="","",E18)</f>
        <v>Vyplň údaj</v>
      </c>
      <c r="G83" s="41"/>
      <c r="H83" s="41"/>
      <c r="I83" s="33" t="s">
        <v>38</v>
      </c>
      <c r="J83" s="37" t="str">
        <f>E24</f>
        <v>Michael Hlušek</v>
      </c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9"/>
      <c r="B85" s="180"/>
      <c r="C85" s="181" t="s">
        <v>189</v>
      </c>
      <c r="D85" s="182" t="s">
        <v>61</v>
      </c>
      <c r="E85" s="182" t="s">
        <v>57</v>
      </c>
      <c r="F85" s="182" t="s">
        <v>58</v>
      </c>
      <c r="G85" s="182" t="s">
        <v>190</v>
      </c>
      <c r="H85" s="182" t="s">
        <v>191</v>
      </c>
      <c r="I85" s="182" t="s">
        <v>192</v>
      </c>
      <c r="J85" s="182" t="s">
        <v>166</v>
      </c>
      <c r="K85" s="183" t="s">
        <v>193</v>
      </c>
      <c r="L85" s="184"/>
      <c r="M85" s="93" t="s">
        <v>19</v>
      </c>
      <c r="N85" s="94" t="s">
        <v>46</v>
      </c>
      <c r="O85" s="94" t="s">
        <v>194</v>
      </c>
      <c r="P85" s="94" t="s">
        <v>195</v>
      </c>
      <c r="Q85" s="94" t="s">
        <v>196</v>
      </c>
      <c r="R85" s="94" t="s">
        <v>197</v>
      </c>
      <c r="S85" s="94" t="s">
        <v>198</v>
      </c>
      <c r="T85" s="95" t="s">
        <v>199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39"/>
      <c r="B86" s="40"/>
      <c r="C86" s="100" t="s">
        <v>200</v>
      </c>
      <c r="D86" s="41"/>
      <c r="E86" s="41"/>
      <c r="F86" s="41"/>
      <c r="G86" s="41"/>
      <c r="H86" s="41"/>
      <c r="I86" s="41"/>
      <c r="J86" s="185">
        <f>BK86</f>
        <v>0</v>
      </c>
      <c r="K86" s="41"/>
      <c r="L86" s="45"/>
      <c r="M86" s="96"/>
      <c r="N86" s="186"/>
      <c r="O86" s="97"/>
      <c r="P86" s="187">
        <f>P87+P93+P118+P133+P149+P163+P183</f>
        <v>0</v>
      </c>
      <c r="Q86" s="97"/>
      <c r="R86" s="187">
        <f>R87+R93+R118+R133+R149+R163+R183</f>
        <v>1.47183</v>
      </c>
      <c r="S86" s="97"/>
      <c r="T86" s="188">
        <f>T87+T93+T118+T133+T149+T163+T183</f>
        <v>1.5909600000000002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75</v>
      </c>
      <c r="AU86" s="18" t="s">
        <v>167</v>
      </c>
      <c r="BK86" s="189">
        <f>BK87+BK93+BK118+BK133+BK149+BK163+BK183</f>
        <v>0</v>
      </c>
    </row>
    <row r="87" s="12" customFormat="1" ht="25.92" customHeight="1">
      <c r="A87" s="12"/>
      <c r="B87" s="190"/>
      <c r="C87" s="191"/>
      <c r="D87" s="192" t="s">
        <v>75</v>
      </c>
      <c r="E87" s="193" t="s">
        <v>531</v>
      </c>
      <c r="F87" s="193" t="s">
        <v>2200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SUM(P88:P92)</f>
        <v>0</v>
      </c>
      <c r="Q87" s="198"/>
      <c r="R87" s="199">
        <f>SUM(R88:R92)</f>
        <v>0</v>
      </c>
      <c r="S87" s="198"/>
      <c r="T87" s="200">
        <f>SUM(T88:T92)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120</v>
      </c>
      <c r="AT87" s="202" t="s">
        <v>75</v>
      </c>
      <c r="AU87" s="202" t="s">
        <v>76</v>
      </c>
      <c r="AY87" s="201" t="s">
        <v>203</v>
      </c>
      <c r="BK87" s="203">
        <f>SUM(BK88:BK92)</f>
        <v>0</v>
      </c>
    </row>
    <row r="88" s="2" customFormat="1" ht="24.15" customHeight="1">
      <c r="A88" s="39"/>
      <c r="B88" s="40"/>
      <c r="C88" s="206" t="s">
        <v>84</v>
      </c>
      <c r="D88" s="206" t="s">
        <v>205</v>
      </c>
      <c r="E88" s="207" t="s">
        <v>2201</v>
      </c>
      <c r="F88" s="208" t="s">
        <v>2202</v>
      </c>
      <c r="G88" s="209" t="s">
        <v>555</v>
      </c>
      <c r="H88" s="210">
        <v>21</v>
      </c>
      <c r="I88" s="211"/>
      <c r="J88" s="212">
        <f>ROUND(I88*H88,2)</f>
        <v>0</v>
      </c>
      <c r="K88" s="208" t="s">
        <v>1074</v>
      </c>
      <c r="L88" s="45"/>
      <c r="M88" s="213" t="s">
        <v>19</v>
      </c>
      <c r="N88" s="214" t="s">
        <v>48</v>
      </c>
      <c r="O88" s="85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7" t="s">
        <v>294</v>
      </c>
      <c r="AT88" s="217" t="s">
        <v>205</v>
      </c>
      <c r="AU88" s="217" t="s">
        <v>84</v>
      </c>
      <c r="AY88" s="18" t="s">
        <v>203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8" t="s">
        <v>120</v>
      </c>
      <c r="BK88" s="218">
        <f>ROUND(I88*H88,2)</f>
        <v>0</v>
      </c>
      <c r="BL88" s="18" t="s">
        <v>294</v>
      </c>
      <c r="BM88" s="217" t="s">
        <v>120</v>
      </c>
    </row>
    <row r="89" s="2" customFormat="1" ht="55.5" customHeight="1">
      <c r="A89" s="39"/>
      <c r="B89" s="40"/>
      <c r="C89" s="206" t="s">
        <v>120</v>
      </c>
      <c r="D89" s="206" t="s">
        <v>205</v>
      </c>
      <c r="E89" s="207" t="s">
        <v>2203</v>
      </c>
      <c r="F89" s="208" t="s">
        <v>2204</v>
      </c>
      <c r="G89" s="209" t="s">
        <v>555</v>
      </c>
      <c r="H89" s="210">
        <v>21</v>
      </c>
      <c r="I89" s="211"/>
      <c r="J89" s="212">
        <f>ROUND(I89*H89,2)</f>
        <v>0</v>
      </c>
      <c r="K89" s="208" t="s">
        <v>208</v>
      </c>
      <c r="L89" s="45"/>
      <c r="M89" s="213" t="s">
        <v>19</v>
      </c>
      <c r="N89" s="214" t="s">
        <v>48</v>
      </c>
      <c r="O89" s="85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7" t="s">
        <v>294</v>
      </c>
      <c r="AT89" s="217" t="s">
        <v>205</v>
      </c>
      <c r="AU89" s="217" t="s">
        <v>84</v>
      </c>
      <c r="AY89" s="18" t="s">
        <v>203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8" t="s">
        <v>120</v>
      </c>
      <c r="BK89" s="218">
        <f>ROUND(I89*H89,2)</f>
        <v>0</v>
      </c>
      <c r="BL89" s="18" t="s">
        <v>294</v>
      </c>
      <c r="BM89" s="217" t="s">
        <v>209</v>
      </c>
    </row>
    <row r="90" s="2" customFormat="1">
      <c r="A90" s="39"/>
      <c r="B90" s="40"/>
      <c r="C90" s="41"/>
      <c r="D90" s="219" t="s">
        <v>211</v>
      </c>
      <c r="E90" s="41"/>
      <c r="F90" s="220" t="s">
        <v>2205</v>
      </c>
      <c r="G90" s="41"/>
      <c r="H90" s="41"/>
      <c r="I90" s="221"/>
      <c r="J90" s="41"/>
      <c r="K90" s="41"/>
      <c r="L90" s="45"/>
      <c r="M90" s="222"/>
      <c r="N90" s="223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211</v>
      </c>
      <c r="AU90" s="18" t="s">
        <v>84</v>
      </c>
    </row>
    <row r="91" s="2" customFormat="1" ht="49.05" customHeight="1">
      <c r="A91" s="39"/>
      <c r="B91" s="40"/>
      <c r="C91" s="206" t="s">
        <v>160</v>
      </c>
      <c r="D91" s="206" t="s">
        <v>205</v>
      </c>
      <c r="E91" s="207" t="s">
        <v>2206</v>
      </c>
      <c r="F91" s="208" t="s">
        <v>2207</v>
      </c>
      <c r="G91" s="209" t="s">
        <v>528</v>
      </c>
      <c r="H91" s="258"/>
      <c r="I91" s="211"/>
      <c r="J91" s="212">
        <f>ROUND(I91*H91,2)</f>
        <v>0</v>
      </c>
      <c r="K91" s="208" t="s">
        <v>208</v>
      </c>
      <c r="L91" s="45"/>
      <c r="M91" s="213" t="s">
        <v>19</v>
      </c>
      <c r="N91" s="214" t="s">
        <v>48</v>
      </c>
      <c r="O91" s="85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7" t="s">
        <v>294</v>
      </c>
      <c r="AT91" s="217" t="s">
        <v>205</v>
      </c>
      <c r="AU91" s="217" t="s">
        <v>84</v>
      </c>
      <c r="AY91" s="18" t="s">
        <v>203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8" t="s">
        <v>120</v>
      </c>
      <c r="BK91" s="218">
        <f>ROUND(I91*H91,2)</f>
        <v>0</v>
      </c>
      <c r="BL91" s="18" t="s">
        <v>294</v>
      </c>
      <c r="BM91" s="217" t="s">
        <v>236</v>
      </c>
    </row>
    <row r="92" s="2" customFormat="1">
      <c r="A92" s="39"/>
      <c r="B92" s="40"/>
      <c r="C92" s="41"/>
      <c r="D92" s="219" t="s">
        <v>211</v>
      </c>
      <c r="E92" s="41"/>
      <c r="F92" s="220" t="s">
        <v>2208</v>
      </c>
      <c r="G92" s="41"/>
      <c r="H92" s="41"/>
      <c r="I92" s="221"/>
      <c r="J92" s="41"/>
      <c r="K92" s="41"/>
      <c r="L92" s="45"/>
      <c r="M92" s="222"/>
      <c r="N92" s="223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211</v>
      </c>
      <c r="AU92" s="18" t="s">
        <v>84</v>
      </c>
    </row>
    <row r="93" s="12" customFormat="1" ht="25.92" customHeight="1">
      <c r="A93" s="12"/>
      <c r="B93" s="190"/>
      <c r="C93" s="191"/>
      <c r="D93" s="192" t="s">
        <v>75</v>
      </c>
      <c r="E93" s="193" t="s">
        <v>2209</v>
      </c>
      <c r="F93" s="193" t="s">
        <v>2210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SUM(P94:P117)</f>
        <v>0</v>
      </c>
      <c r="Q93" s="198"/>
      <c r="R93" s="199">
        <f>SUM(R94:R117)</f>
        <v>0.91232000000000002</v>
      </c>
      <c r="S93" s="198"/>
      <c r="T93" s="200">
        <f>SUM(T94:T117)</f>
        <v>0.10861999999999999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120</v>
      </c>
      <c r="AT93" s="202" t="s">
        <v>75</v>
      </c>
      <c r="AU93" s="202" t="s">
        <v>76</v>
      </c>
      <c r="AY93" s="201" t="s">
        <v>203</v>
      </c>
      <c r="BK93" s="203">
        <f>SUM(BK94:BK117)</f>
        <v>0</v>
      </c>
    </row>
    <row r="94" s="2" customFormat="1" ht="55.5" customHeight="1">
      <c r="A94" s="39"/>
      <c r="B94" s="40"/>
      <c r="C94" s="206" t="s">
        <v>209</v>
      </c>
      <c r="D94" s="206" t="s">
        <v>205</v>
      </c>
      <c r="E94" s="207" t="s">
        <v>2211</v>
      </c>
      <c r="F94" s="208" t="s">
        <v>2212</v>
      </c>
      <c r="G94" s="209" t="s">
        <v>2213</v>
      </c>
      <c r="H94" s="210">
        <v>1</v>
      </c>
      <c r="I94" s="211"/>
      <c r="J94" s="212">
        <f>ROUND(I94*H94,2)</f>
        <v>0</v>
      </c>
      <c r="K94" s="208" t="s">
        <v>1074</v>
      </c>
      <c r="L94" s="45"/>
      <c r="M94" s="213" t="s">
        <v>19</v>
      </c>
      <c r="N94" s="214" t="s">
        <v>48</v>
      </c>
      <c r="O94" s="85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7" t="s">
        <v>294</v>
      </c>
      <c r="AT94" s="217" t="s">
        <v>205</v>
      </c>
      <c r="AU94" s="217" t="s">
        <v>84</v>
      </c>
      <c r="AY94" s="18" t="s">
        <v>203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120</v>
      </c>
      <c r="BK94" s="218">
        <f>ROUND(I94*H94,2)</f>
        <v>0</v>
      </c>
      <c r="BL94" s="18" t="s">
        <v>294</v>
      </c>
      <c r="BM94" s="217" t="s">
        <v>246</v>
      </c>
    </row>
    <row r="95" s="2" customFormat="1" ht="55.5" customHeight="1">
      <c r="A95" s="39"/>
      <c r="B95" s="40"/>
      <c r="C95" s="206" t="s">
        <v>231</v>
      </c>
      <c r="D95" s="206" t="s">
        <v>205</v>
      </c>
      <c r="E95" s="207" t="s">
        <v>2214</v>
      </c>
      <c r="F95" s="208" t="s">
        <v>2215</v>
      </c>
      <c r="G95" s="209" t="s">
        <v>2213</v>
      </c>
      <c r="H95" s="210">
        <v>1</v>
      </c>
      <c r="I95" s="211"/>
      <c r="J95" s="212">
        <f>ROUND(I95*H95,2)</f>
        <v>0</v>
      </c>
      <c r="K95" s="208" t="s">
        <v>1074</v>
      </c>
      <c r="L95" s="45"/>
      <c r="M95" s="213" t="s">
        <v>19</v>
      </c>
      <c r="N95" s="214" t="s">
        <v>48</v>
      </c>
      <c r="O95" s="85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7" t="s">
        <v>294</v>
      </c>
      <c r="AT95" s="217" t="s">
        <v>205</v>
      </c>
      <c r="AU95" s="217" t="s">
        <v>84</v>
      </c>
      <c r="AY95" s="18" t="s">
        <v>203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8" t="s">
        <v>120</v>
      </c>
      <c r="BK95" s="218">
        <f>ROUND(I95*H95,2)</f>
        <v>0</v>
      </c>
      <c r="BL95" s="18" t="s">
        <v>294</v>
      </c>
      <c r="BM95" s="217" t="s">
        <v>257</v>
      </c>
    </row>
    <row r="96" s="2" customFormat="1" ht="16.5" customHeight="1">
      <c r="A96" s="39"/>
      <c r="B96" s="40"/>
      <c r="C96" s="206" t="s">
        <v>236</v>
      </c>
      <c r="D96" s="206" t="s">
        <v>205</v>
      </c>
      <c r="E96" s="207" t="s">
        <v>2216</v>
      </c>
      <c r="F96" s="208" t="s">
        <v>2217</v>
      </c>
      <c r="G96" s="209" t="s">
        <v>2213</v>
      </c>
      <c r="H96" s="210">
        <v>1</v>
      </c>
      <c r="I96" s="211"/>
      <c r="J96" s="212">
        <f>ROUND(I96*H96,2)</f>
        <v>0</v>
      </c>
      <c r="K96" s="208" t="s">
        <v>1074</v>
      </c>
      <c r="L96" s="45"/>
      <c r="M96" s="213" t="s">
        <v>19</v>
      </c>
      <c r="N96" s="214" t="s">
        <v>48</v>
      </c>
      <c r="O96" s="85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7" t="s">
        <v>294</v>
      </c>
      <c r="AT96" s="217" t="s">
        <v>205</v>
      </c>
      <c r="AU96" s="217" t="s">
        <v>84</v>
      </c>
      <c r="AY96" s="18" t="s">
        <v>203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8" t="s">
        <v>120</v>
      </c>
      <c r="BK96" s="218">
        <f>ROUND(I96*H96,2)</f>
        <v>0</v>
      </c>
      <c r="BL96" s="18" t="s">
        <v>294</v>
      </c>
      <c r="BM96" s="217" t="s">
        <v>8</v>
      </c>
    </row>
    <row r="97" s="2" customFormat="1" ht="37.8" customHeight="1">
      <c r="A97" s="39"/>
      <c r="B97" s="40"/>
      <c r="C97" s="206" t="s">
        <v>241</v>
      </c>
      <c r="D97" s="206" t="s">
        <v>205</v>
      </c>
      <c r="E97" s="207" t="s">
        <v>2218</v>
      </c>
      <c r="F97" s="208" t="s">
        <v>2219</v>
      </c>
      <c r="G97" s="209" t="s">
        <v>2213</v>
      </c>
      <c r="H97" s="210">
        <v>1</v>
      </c>
      <c r="I97" s="211"/>
      <c r="J97" s="212">
        <f>ROUND(I97*H97,2)</f>
        <v>0</v>
      </c>
      <c r="K97" s="208" t="s">
        <v>208</v>
      </c>
      <c r="L97" s="45"/>
      <c r="M97" s="213" t="s">
        <v>19</v>
      </c>
      <c r="N97" s="214" t="s">
        <v>48</v>
      </c>
      <c r="O97" s="85"/>
      <c r="P97" s="215">
        <f>O97*H97</f>
        <v>0</v>
      </c>
      <c r="Q97" s="215">
        <v>0.0025200000000000001</v>
      </c>
      <c r="R97" s="215">
        <f>Q97*H97</f>
        <v>0.0025200000000000001</v>
      </c>
      <c r="S97" s="215">
        <v>0</v>
      </c>
      <c r="T97" s="21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7" t="s">
        <v>294</v>
      </c>
      <c r="AT97" s="217" t="s">
        <v>205</v>
      </c>
      <c r="AU97" s="217" t="s">
        <v>84</v>
      </c>
      <c r="AY97" s="18" t="s">
        <v>203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120</v>
      </c>
      <c r="BK97" s="218">
        <f>ROUND(I97*H97,2)</f>
        <v>0</v>
      </c>
      <c r="BL97" s="18" t="s">
        <v>294</v>
      </c>
      <c r="BM97" s="217" t="s">
        <v>278</v>
      </c>
    </row>
    <row r="98" s="2" customFormat="1">
      <c r="A98" s="39"/>
      <c r="B98" s="40"/>
      <c r="C98" s="41"/>
      <c r="D98" s="219" t="s">
        <v>211</v>
      </c>
      <c r="E98" s="41"/>
      <c r="F98" s="220" t="s">
        <v>2220</v>
      </c>
      <c r="G98" s="41"/>
      <c r="H98" s="41"/>
      <c r="I98" s="221"/>
      <c r="J98" s="41"/>
      <c r="K98" s="41"/>
      <c r="L98" s="45"/>
      <c r="M98" s="222"/>
      <c r="N98" s="223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211</v>
      </c>
      <c r="AU98" s="18" t="s">
        <v>84</v>
      </c>
    </row>
    <row r="99" s="2" customFormat="1" ht="16.5" customHeight="1">
      <c r="A99" s="39"/>
      <c r="B99" s="40"/>
      <c r="C99" s="206" t="s">
        <v>246</v>
      </c>
      <c r="D99" s="206" t="s">
        <v>205</v>
      </c>
      <c r="E99" s="207" t="s">
        <v>2221</v>
      </c>
      <c r="F99" s="208" t="s">
        <v>2222</v>
      </c>
      <c r="G99" s="209" t="s">
        <v>2213</v>
      </c>
      <c r="H99" s="210">
        <v>1</v>
      </c>
      <c r="I99" s="211"/>
      <c r="J99" s="212">
        <f>ROUND(I99*H99,2)</f>
        <v>0</v>
      </c>
      <c r="K99" s="208" t="s">
        <v>1074</v>
      </c>
      <c r="L99" s="45"/>
      <c r="M99" s="213" t="s">
        <v>19</v>
      </c>
      <c r="N99" s="214" t="s">
        <v>48</v>
      </c>
      <c r="O99" s="85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7" t="s">
        <v>294</v>
      </c>
      <c r="AT99" s="217" t="s">
        <v>205</v>
      </c>
      <c r="AU99" s="217" t="s">
        <v>84</v>
      </c>
      <c r="AY99" s="18" t="s">
        <v>203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8" t="s">
        <v>120</v>
      </c>
      <c r="BK99" s="218">
        <f>ROUND(I99*H99,2)</f>
        <v>0</v>
      </c>
      <c r="BL99" s="18" t="s">
        <v>294</v>
      </c>
      <c r="BM99" s="217" t="s">
        <v>294</v>
      </c>
    </row>
    <row r="100" s="2" customFormat="1" ht="16.5" customHeight="1">
      <c r="A100" s="39"/>
      <c r="B100" s="40"/>
      <c r="C100" s="206" t="s">
        <v>252</v>
      </c>
      <c r="D100" s="206" t="s">
        <v>205</v>
      </c>
      <c r="E100" s="207" t="s">
        <v>2223</v>
      </c>
      <c r="F100" s="208" t="s">
        <v>2224</v>
      </c>
      <c r="G100" s="209" t="s">
        <v>409</v>
      </c>
      <c r="H100" s="210">
        <v>1</v>
      </c>
      <c r="I100" s="211"/>
      <c r="J100" s="212">
        <f>ROUND(I100*H100,2)</f>
        <v>0</v>
      </c>
      <c r="K100" s="208" t="s">
        <v>1074</v>
      </c>
      <c r="L100" s="45"/>
      <c r="M100" s="213" t="s">
        <v>19</v>
      </c>
      <c r="N100" s="214" t="s">
        <v>48</v>
      </c>
      <c r="O100" s="85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7" t="s">
        <v>294</v>
      </c>
      <c r="AT100" s="217" t="s">
        <v>205</v>
      </c>
      <c r="AU100" s="217" t="s">
        <v>84</v>
      </c>
      <c r="AY100" s="18" t="s">
        <v>203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8" t="s">
        <v>120</v>
      </c>
      <c r="BK100" s="218">
        <f>ROUND(I100*H100,2)</f>
        <v>0</v>
      </c>
      <c r="BL100" s="18" t="s">
        <v>294</v>
      </c>
      <c r="BM100" s="217" t="s">
        <v>319</v>
      </c>
    </row>
    <row r="101" s="2" customFormat="1" ht="24.15" customHeight="1">
      <c r="A101" s="39"/>
      <c r="B101" s="40"/>
      <c r="C101" s="206" t="s">
        <v>257</v>
      </c>
      <c r="D101" s="206" t="s">
        <v>205</v>
      </c>
      <c r="E101" s="207" t="s">
        <v>2225</v>
      </c>
      <c r="F101" s="208" t="s">
        <v>2226</v>
      </c>
      <c r="G101" s="209" t="s">
        <v>409</v>
      </c>
      <c r="H101" s="210">
        <v>1</v>
      </c>
      <c r="I101" s="211"/>
      <c r="J101" s="212">
        <f>ROUND(I101*H101,2)</f>
        <v>0</v>
      </c>
      <c r="K101" s="208" t="s">
        <v>1074</v>
      </c>
      <c r="L101" s="45"/>
      <c r="M101" s="213" t="s">
        <v>19</v>
      </c>
      <c r="N101" s="214" t="s">
        <v>48</v>
      </c>
      <c r="O101" s="85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7" t="s">
        <v>294</v>
      </c>
      <c r="AT101" s="217" t="s">
        <v>205</v>
      </c>
      <c r="AU101" s="217" t="s">
        <v>84</v>
      </c>
      <c r="AY101" s="18" t="s">
        <v>203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8" t="s">
        <v>120</v>
      </c>
      <c r="BK101" s="218">
        <f>ROUND(I101*H101,2)</f>
        <v>0</v>
      </c>
      <c r="BL101" s="18" t="s">
        <v>294</v>
      </c>
      <c r="BM101" s="217" t="s">
        <v>332</v>
      </c>
    </row>
    <row r="102" s="2" customFormat="1" ht="21.75" customHeight="1">
      <c r="A102" s="39"/>
      <c r="B102" s="40"/>
      <c r="C102" s="206" t="s">
        <v>263</v>
      </c>
      <c r="D102" s="206" t="s">
        <v>205</v>
      </c>
      <c r="E102" s="207" t="s">
        <v>2227</v>
      </c>
      <c r="F102" s="208" t="s">
        <v>2228</v>
      </c>
      <c r="G102" s="209" t="s">
        <v>409</v>
      </c>
      <c r="H102" s="210">
        <v>3</v>
      </c>
      <c r="I102" s="211"/>
      <c r="J102" s="212">
        <f>ROUND(I102*H102,2)</f>
        <v>0</v>
      </c>
      <c r="K102" s="208" t="s">
        <v>1074</v>
      </c>
      <c r="L102" s="45"/>
      <c r="M102" s="213" t="s">
        <v>19</v>
      </c>
      <c r="N102" s="214" t="s">
        <v>48</v>
      </c>
      <c r="O102" s="85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7" t="s">
        <v>294</v>
      </c>
      <c r="AT102" s="217" t="s">
        <v>205</v>
      </c>
      <c r="AU102" s="217" t="s">
        <v>84</v>
      </c>
      <c r="AY102" s="18" t="s">
        <v>203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8" t="s">
        <v>120</v>
      </c>
      <c r="BK102" s="218">
        <f>ROUND(I102*H102,2)</f>
        <v>0</v>
      </c>
      <c r="BL102" s="18" t="s">
        <v>294</v>
      </c>
      <c r="BM102" s="217" t="s">
        <v>354</v>
      </c>
    </row>
    <row r="103" s="2" customFormat="1" ht="21.75" customHeight="1">
      <c r="A103" s="39"/>
      <c r="B103" s="40"/>
      <c r="C103" s="206" t="s">
        <v>8</v>
      </c>
      <c r="D103" s="206" t="s">
        <v>205</v>
      </c>
      <c r="E103" s="207" t="s">
        <v>2229</v>
      </c>
      <c r="F103" s="208" t="s">
        <v>2230</v>
      </c>
      <c r="G103" s="209" t="s">
        <v>409</v>
      </c>
      <c r="H103" s="210">
        <v>1</v>
      </c>
      <c r="I103" s="211"/>
      <c r="J103" s="212">
        <f>ROUND(I103*H103,2)</f>
        <v>0</v>
      </c>
      <c r="K103" s="208" t="s">
        <v>1074</v>
      </c>
      <c r="L103" s="45"/>
      <c r="M103" s="213" t="s">
        <v>19</v>
      </c>
      <c r="N103" s="214" t="s">
        <v>48</v>
      </c>
      <c r="O103" s="85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7" t="s">
        <v>294</v>
      </c>
      <c r="AT103" s="217" t="s">
        <v>205</v>
      </c>
      <c r="AU103" s="217" t="s">
        <v>84</v>
      </c>
      <c r="AY103" s="18" t="s">
        <v>203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8" t="s">
        <v>120</v>
      </c>
      <c r="BK103" s="218">
        <f>ROUND(I103*H103,2)</f>
        <v>0</v>
      </c>
      <c r="BL103" s="18" t="s">
        <v>294</v>
      </c>
      <c r="BM103" s="217" t="s">
        <v>367</v>
      </c>
    </row>
    <row r="104" s="2" customFormat="1" ht="21.75" customHeight="1">
      <c r="A104" s="39"/>
      <c r="B104" s="40"/>
      <c r="C104" s="206" t="s">
        <v>272</v>
      </c>
      <c r="D104" s="206" t="s">
        <v>205</v>
      </c>
      <c r="E104" s="207" t="s">
        <v>2231</v>
      </c>
      <c r="F104" s="208" t="s">
        <v>2232</v>
      </c>
      <c r="G104" s="209" t="s">
        <v>409</v>
      </c>
      <c r="H104" s="210">
        <v>6</v>
      </c>
      <c r="I104" s="211"/>
      <c r="J104" s="212">
        <f>ROUND(I104*H104,2)</f>
        <v>0</v>
      </c>
      <c r="K104" s="208" t="s">
        <v>1074</v>
      </c>
      <c r="L104" s="45"/>
      <c r="M104" s="213" t="s">
        <v>19</v>
      </c>
      <c r="N104" s="214" t="s">
        <v>48</v>
      </c>
      <c r="O104" s="85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7" t="s">
        <v>294</v>
      </c>
      <c r="AT104" s="217" t="s">
        <v>205</v>
      </c>
      <c r="AU104" s="217" t="s">
        <v>84</v>
      </c>
      <c r="AY104" s="18" t="s">
        <v>203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8" t="s">
        <v>120</v>
      </c>
      <c r="BK104" s="218">
        <f>ROUND(I104*H104,2)</f>
        <v>0</v>
      </c>
      <c r="BL104" s="18" t="s">
        <v>294</v>
      </c>
      <c r="BM104" s="217" t="s">
        <v>382</v>
      </c>
    </row>
    <row r="105" s="2" customFormat="1" ht="16.5" customHeight="1">
      <c r="A105" s="39"/>
      <c r="B105" s="40"/>
      <c r="C105" s="206" t="s">
        <v>278</v>
      </c>
      <c r="D105" s="206" t="s">
        <v>205</v>
      </c>
      <c r="E105" s="207" t="s">
        <v>2233</v>
      </c>
      <c r="F105" s="208" t="s">
        <v>2234</v>
      </c>
      <c r="G105" s="209" t="s">
        <v>409</v>
      </c>
      <c r="H105" s="210">
        <v>1</v>
      </c>
      <c r="I105" s="211"/>
      <c r="J105" s="212">
        <f>ROUND(I105*H105,2)</f>
        <v>0</v>
      </c>
      <c r="K105" s="208" t="s">
        <v>1074</v>
      </c>
      <c r="L105" s="45"/>
      <c r="M105" s="213" t="s">
        <v>19</v>
      </c>
      <c r="N105" s="214" t="s">
        <v>48</v>
      </c>
      <c r="O105" s="85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7" t="s">
        <v>294</v>
      </c>
      <c r="AT105" s="217" t="s">
        <v>205</v>
      </c>
      <c r="AU105" s="217" t="s">
        <v>84</v>
      </c>
      <c r="AY105" s="18" t="s">
        <v>203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8" t="s">
        <v>120</v>
      </c>
      <c r="BK105" s="218">
        <f>ROUND(I105*H105,2)</f>
        <v>0</v>
      </c>
      <c r="BL105" s="18" t="s">
        <v>294</v>
      </c>
      <c r="BM105" s="217" t="s">
        <v>398</v>
      </c>
    </row>
    <row r="106" s="2" customFormat="1" ht="16.5" customHeight="1">
      <c r="A106" s="39"/>
      <c r="B106" s="40"/>
      <c r="C106" s="206" t="s">
        <v>283</v>
      </c>
      <c r="D106" s="206" t="s">
        <v>205</v>
      </c>
      <c r="E106" s="207" t="s">
        <v>2235</v>
      </c>
      <c r="F106" s="208" t="s">
        <v>2236</v>
      </c>
      <c r="G106" s="209" t="s">
        <v>409</v>
      </c>
      <c r="H106" s="210">
        <v>1</v>
      </c>
      <c r="I106" s="211"/>
      <c r="J106" s="212">
        <f>ROUND(I106*H106,2)</f>
        <v>0</v>
      </c>
      <c r="K106" s="208" t="s">
        <v>1074</v>
      </c>
      <c r="L106" s="45"/>
      <c r="M106" s="213" t="s">
        <v>19</v>
      </c>
      <c r="N106" s="214" t="s">
        <v>48</v>
      </c>
      <c r="O106" s="85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7" t="s">
        <v>294</v>
      </c>
      <c r="AT106" s="217" t="s">
        <v>205</v>
      </c>
      <c r="AU106" s="217" t="s">
        <v>84</v>
      </c>
      <c r="AY106" s="18" t="s">
        <v>203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8" t="s">
        <v>120</v>
      </c>
      <c r="BK106" s="218">
        <f>ROUND(I106*H106,2)</f>
        <v>0</v>
      </c>
      <c r="BL106" s="18" t="s">
        <v>294</v>
      </c>
      <c r="BM106" s="217" t="s">
        <v>420</v>
      </c>
    </row>
    <row r="107" s="2" customFormat="1" ht="16.5" customHeight="1">
      <c r="A107" s="39"/>
      <c r="B107" s="40"/>
      <c r="C107" s="206" t="s">
        <v>294</v>
      </c>
      <c r="D107" s="206" t="s">
        <v>205</v>
      </c>
      <c r="E107" s="207" t="s">
        <v>2237</v>
      </c>
      <c r="F107" s="208" t="s">
        <v>2238</v>
      </c>
      <c r="G107" s="209" t="s">
        <v>409</v>
      </c>
      <c r="H107" s="210">
        <v>2</v>
      </c>
      <c r="I107" s="211"/>
      <c r="J107" s="212">
        <f>ROUND(I107*H107,2)</f>
        <v>0</v>
      </c>
      <c r="K107" s="208" t="s">
        <v>1074</v>
      </c>
      <c r="L107" s="45"/>
      <c r="M107" s="213" t="s">
        <v>19</v>
      </c>
      <c r="N107" s="214" t="s">
        <v>48</v>
      </c>
      <c r="O107" s="85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7" t="s">
        <v>294</v>
      </c>
      <c r="AT107" s="217" t="s">
        <v>205</v>
      </c>
      <c r="AU107" s="217" t="s">
        <v>84</v>
      </c>
      <c r="AY107" s="18" t="s">
        <v>203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8" t="s">
        <v>120</v>
      </c>
      <c r="BK107" s="218">
        <f>ROUND(I107*H107,2)</f>
        <v>0</v>
      </c>
      <c r="BL107" s="18" t="s">
        <v>294</v>
      </c>
      <c r="BM107" s="217" t="s">
        <v>432</v>
      </c>
    </row>
    <row r="108" s="2" customFormat="1" ht="37.8" customHeight="1">
      <c r="A108" s="39"/>
      <c r="B108" s="40"/>
      <c r="C108" s="206" t="s">
        <v>304</v>
      </c>
      <c r="D108" s="206" t="s">
        <v>205</v>
      </c>
      <c r="E108" s="207" t="s">
        <v>2239</v>
      </c>
      <c r="F108" s="208" t="s">
        <v>2240</v>
      </c>
      <c r="G108" s="209" t="s">
        <v>409</v>
      </c>
      <c r="H108" s="210">
        <v>1</v>
      </c>
      <c r="I108" s="211"/>
      <c r="J108" s="212">
        <f>ROUND(I108*H108,2)</f>
        <v>0</v>
      </c>
      <c r="K108" s="208" t="s">
        <v>208</v>
      </c>
      <c r="L108" s="45"/>
      <c r="M108" s="213" t="s">
        <v>19</v>
      </c>
      <c r="N108" s="214" t="s">
        <v>48</v>
      </c>
      <c r="O108" s="85"/>
      <c r="P108" s="215">
        <f>O108*H108</f>
        <v>0</v>
      </c>
      <c r="Q108" s="215">
        <v>6.0000000000000002E-05</v>
      </c>
      <c r="R108" s="215">
        <f>Q108*H108</f>
        <v>6.0000000000000002E-05</v>
      </c>
      <c r="S108" s="215">
        <v>0.10861999999999999</v>
      </c>
      <c r="T108" s="216">
        <f>S108*H108</f>
        <v>0.10861999999999999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7" t="s">
        <v>294</v>
      </c>
      <c r="AT108" s="217" t="s">
        <v>205</v>
      </c>
      <c r="AU108" s="217" t="s">
        <v>84</v>
      </c>
      <c r="AY108" s="18" t="s">
        <v>203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8" t="s">
        <v>120</v>
      </c>
      <c r="BK108" s="218">
        <f>ROUND(I108*H108,2)</f>
        <v>0</v>
      </c>
      <c r="BL108" s="18" t="s">
        <v>294</v>
      </c>
      <c r="BM108" s="217" t="s">
        <v>446</v>
      </c>
    </row>
    <row r="109" s="2" customFormat="1">
      <c r="A109" s="39"/>
      <c r="B109" s="40"/>
      <c r="C109" s="41"/>
      <c r="D109" s="219" t="s">
        <v>211</v>
      </c>
      <c r="E109" s="41"/>
      <c r="F109" s="220" t="s">
        <v>2241</v>
      </c>
      <c r="G109" s="41"/>
      <c r="H109" s="41"/>
      <c r="I109" s="221"/>
      <c r="J109" s="41"/>
      <c r="K109" s="41"/>
      <c r="L109" s="45"/>
      <c r="M109" s="222"/>
      <c r="N109" s="223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211</v>
      </c>
      <c r="AU109" s="18" t="s">
        <v>84</v>
      </c>
    </row>
    <row r="110" s="2" customFormat="1" ht="24.15" customHeight="1">
      <c r="A110" s="39"/>
      <c r="B110" s="40"/>
      <c r="C110" s="206" t="s">
        <v>319</v>
      </c>
      <c r="D110" s="206" t="s">
        <v>205</v>
      </c>
      <c r="E110" s="207" t="s">
        <v>2242</v>
      </c>
      <c r="F110" s="208" t="s">
        <v>2243</v>
      </c>
      <c r="G110" s="209" t="s">
        <v>2213</v>
      </c>
      <c r="H110" s="210">
        <v>1</v>
      </c>
      <c r="I110" s="211"/>
      <c r="J110" s="212">
        <f>ROUND(I110*H110,2)</f>
        <v>0</v>
      </c>
      <c r="K110" s="208" t="s">
        <v>1074</v>
      </c>
      <c r="L110" s="45"/>
      <c r="M110" s="213" t="s">
        <v>19</v>
      </c>
      <c r="N110" s="214" t="s">
        <v>48</v>
      </c>
      <c r="O110" s="85"/>
      <c r="P110" s="215">
        <f>O110*H110</f>
        <v>0</v>
      </c>
      <c r="Q110" s="215">
        <v>0.037339999999999998</v>
      </c>
      <c r="R110" s="215">
        <f>Q110*H110</f>
        <v>0.037339999999999998</v>
      </c>
      <c r="S110" s="215">
        <v>0</v>
      </c>
      <c r="T110" s="21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7" t="s">
        <v>294</v>
      </c>
      <c r="AT110" s="217" t="s">
        <v>205</v>
      </c>
      <c r="AU110" s="217" t="s">
        <v>84</v>
      </c>
      <c r="AY110" s="18" t="s">
        <v>203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8" t="s">
        <v>120</v>
      </c>
      <c r="BK110" s="218">
        <f>ROUND(I110*H110,2)</f>
        <v>0</v>
      </c>
      <c r="BL110" s="18" t="s">
        <v>294</v>
      </c>
      <c r="BM110" s="217" t="s">
        <v>457</v>
      </c>
    </row>
    <row r="111" s="2" customFormat="1" ht="16.5" customHeight="1">
      <c r="A111" s="39"/>
      <c r="B111" s="40"/>
      <c r="C111" s="206" t="s">
        <v>159</v>
      </c>
      <c r="D111" s="206" t="s">
        <v>205</v>
      </c>
      <c r="E111" s="207" t="s">
        <v>2244</v>
      </c>
      <c r="F111" s="208" t="s">
        <v>2245</v>
      </c>
      <c r="G111" s="209" t="s">
        <v>555</v>
      </c>
      <c r="H111" s="210">
        <v>10</v>
      </c>
      <c r="I111" s="211"/>
      <c r="J111" s="212">
        <f>ROUND(I111*H111,2)</f>
        <v>0</v>
      </c>
      <c r="K111" s="208" t="s">
        <v>208</v>
      </c>
      <c r="L111" s="45"/>
      <c r="M111" s="213" t="s">
        <v>19</v>
      </c>
      <c r="N111" s="214" t="s">
        <v>48</v>
      </c>
      <c r="O111" s="85"/>
      <c r="P111" s="215">
        <f>O111*H111</f>
        <v>0</v>
      </c>
      <c r="Q111" s="215">
        <v>0.00038999999999999999</v>
      </c>
      <c r="R111" s="215">
        <f>Q111*H111</f>
        <v>0.0038999999999999998</v>
      </c>
      <c r="S111" s="215">
        <v>0</v>
      </c>
      <c r="T111" s="21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7" t="s">
        <v>294</v>
      </c>
      <c r="AT111" s="217" t="s">
        <v>205</v>
      </c>
      <c r="AU111" s="217" t="s">
        <v>84</v>
      </c>
      <c r="AY111" s="18" t="s">
        <v>203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8" t="s">
        <v>120</v>
      </c>
      <c r="BK111" s="218">
        <f>ROUND(I111*H111,2)</f>
        <v>0</v>
      </c>
      <c r="BL111" s="18" t="s">
        <v>294</v>
      </c>
      <c r="BM111" s="217" t="s">
        <v>469</v>
      </c>
    </row>
    <row r="112" s="2" customFormat="1">
      <c r="A112" s="39"/>
      <c r="B112" s="40"/>
      <c r="C112" s="41"/>
      <c r="D112" s="219" t="s">
        <v>211</v>
      </c>
      <c r="E112" s="41"/>
      <c r="F112" s="220" t="s">
        <v>2246</v>
      </c>
      <c r="G112" s="41"/>
      <c r="H112" s="41"/>
      <c r="I112" s="221"/>
      <c r="J112" s="41"/>
      <c r="K112" s="41"/>
      <c r="L112" s="45"/>
      <c r="M112" s="222"/>
      <c r="N112" s="223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211</v>
      </c>
      <c r="AU112" s="18" t="s">
        <v>84</v>
      </c>
    </row>
    <row r="113" s="2" customFormat="1" ht="24.15" customHeight="1">
      <c r="A113" s="39"/>
      <c r="B113" s="40"/>
      <c r="C113" s="206" t="s">
        <v>332</v>
      </c>
      <c r="D113" s="206" t="s">
        <v>205</v>
      </c>
      <c r="E113" s="207" t="s">
        <v>2247</v>
      </c>
      <c r="F113" s="208" t="s">
        <v>2248</v>
      </c>
      <c r="G113" s="209" t="s">
        <v>818</v>
      </c>
      <c r="H113" s="210">
        <v>25</v>
      </c>
      <c r="I113" s="211"/>
      <c r="J113" s="212">
        <f>ROUND(I113*H113,2)</f>
        <v>0</v>
      </c>
      <c r="K113" s="208" t="s">
        <v>1074</v>
      </c>
      <c r="L113" s="45"/>
      <c r="M113" s="213" t="s">
        <v>19</v>
      </c>
      <c r="N113" s="214" t="s">
        <v>48</v>
      </c>
      <c r="O113" s="85"/>
      <c r="P113" s="215">
        <f>O113*H113</f>
        <v>0</v>
      </c>
      <c r="Q113" s="215">
        <v>0.03474</v>
      </c>
      <c r="R113" s="215">
        <f>Q113*H113</f>
        <v>0.86850000000000005</v>
      </c>
      <c r="S113" s="215">
        <v>0</v>
      </c>
      <c r="T113" s="21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7" t="s">
        <v>294</v>
      </c>
      <c r="AT113" s="217" t="s">
        <v>205</v>
      </c>
      <c r="AU113" s="217" t="s">
        <v>84</v>
      </c>
      <c r="AY113" s="18" t="s">
        <v>203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8" t="s">
        <v>120</v>
      </c>
      <c r="BK113" s="218">
        <f>ROUND(I113*H113,2)</f>
        <v>0</v>
      </c>
      <c r="BL113" s="18" t="s">
        <v>294</v>
      </c>
      <c r="BM113" s="217" t="s">
        <v>481</v>
      </c>
    </row>
    <row r="114" s="2" customFormat="1" ht="16.5" customHeight="1">
      <c r="A114" s="39"/>
      <c r="B114" s="40"/>
      <c r="C114" s="206" t="s">
        <v>7</v>
      </c>
      <c r="D114" s="206" t="s">
        <v>205</v>
      </c>
      <c r="E114" s="207" t="s">
        <v>2249</v>
      </c>
      <c r="F114" s="208" t="s">
        <v>2250</v>
      </c>
      <c r="G114" s="209" t="s">
        <v>818</v>
      </c>
      <c r="H114" s="210">
        <v>15</v>
      </c>
      <c r="I114" s="211"/>
      <c r="J114" s="212">
        <f>ROUND(I114*H114,2)</f>
        <v>0</v>
      </c>
      <c r="K114" s="208" t="s">
        <v>1074</v>
      </c>
      <c r="L114" s="45"/>
      <c r="M114" s="213" t="s">
        <v>19</v>
      </c>
      <c r="N114" s="214" t="s">
        <v>48</v>
      </c>
      <c r="O114" s="85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7" t="s">
        <v>294</v>
      </c>
      <c r="AT114" s="217" t="s">
        <v>205</v>
      </c>
      <c r="AU114" s="217" t="s">
        <v>84</v>
      </c>
      <c r="AY114" s="18" t="s">
        <v>203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8" t="s">
        <v>120</v>
      </c>
      <c r="BK114" s="218">
        <f>ROUND(I114*H114,2)</f>
        <v>0</v>
      </c>
      <c r="BL114" s="18" t="s">
        <v>294</v>
      </c>
      <c r="BM114" s="217" t="s">
        <v>493</v>
      </c>
    </row>
    <row r="115" s="2" customFormat="1" ht="16.5" customHeight="1">
      <c r="A115" s="39"/>
      <c r="B115" s="40"/>
      <c r="C115" s="206" t="s">
        <v>354</v>
      </c>
      <c r="D115" s="206" t="s">
        <v>205</v>
      </c>
      <c r="E115" s="207" t="s">
        <v>2251</v>
      </c>
      <c r="F115" s="208" t="s">
        <v>2252</v>
      </c>
      <c r="G115" s="209" t="s">
        <v>818</v>
      </c>
      <c r="H115" s="210">
        <v>20</v>
      </c>
      <c r="I115" s="211"/>
      <c r="J115" s="212">
        <f>ROUND(I115*H115,2)</f>
        <v>0</v>
      </c>
      <c r="K115" s="208" t="s">
        <v>1074</v>
      </c>
      <c r="L115" s="45"/>
      <c r="M115" s="213" t="s">
        <v>19</v>
      </c>
      <c r="N115" s="214" t="s">
        <v>48</v>
      </c>
      <c r="O115" s="85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7" t="s">
        <v>294</v>
      </c>
      <c r="AT115" s="217" t="s">
        <v>205</v>
      </c>
      <c r="AU115" s="217" t="s">
        <v>84</v>
      </c>
      <c r="AY115" s="18" t="s">
        <v>203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8" t="s">
        <v>120</v>
      </c>
      <c r="BK115" s="218">
        <f>ROUND(I115*H115,2)</f>
        <v>0</v>
      </c>
      <c r="BL115" s="18" t="s">
        <v>294</v>
      </c>
      <c r="BM115" s="217" t="s">
        <v>505</v>
      </c>
    </row>
    <row r="116" s="2" customFormat="1" ht="44.25" customHeight="1">
      <c r="A116" s="39"/>
      <c r="B116" s="40"/>
      <c r="C116" s="206" t="s">
        <v>361</v>
      </c>
      <c r="D116" s="206" t="s">
        <v>205</v>
      </c>
      <c r="E116" s="207" t="s">
        <v>2253</v>
      </c>
      <c r="F116" s="208" t="s">
        <v>2254</v>
      </c>
      <c r="G116" s="209" t="s">
        <v>528</v>
      </c>
      <c r="H116" s="258"/>
      <c r="I116" s="211"/>
      <c r="J116" s="212">
        <f>ROUND(I116*H116,2)</f>
        <v>0</v>
      </c>
      <c r="K116" s="208" t="s">
        <v>208</v>
      </c>
      <c r="L116" s="45"/>
      <c r="M116" s="213" t="s">
        <v>19</v>
      </c>
      <c r="N116" s="214" t="s">
        <v>48</v>
      </c>
      <c r="O116" s="85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7" t="s">
        <v>294</v>
      </c>
      <c r="AT116" s="217" t="s">
        <v>205</v>
      </c>
      <c r="AU116" s="217" t="s">
        <v>84</v>
      </c>
      <c r="AY116" s="18" t="s">
        <v>203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8" t="s">
        <v>120</v>
      </c>
      <c r="BK116" s="218">
        <f>ROUND(I116*H116,2)</f>
        <v>0</v>
      </c>
      <c r="BL116" s="18" t="s">
        <v>294</v>
      </c>
      <c r="BM116" s="217" t="s">
        <v>519</v>
      </c>
    </row>
    <row r="117" s="2" customFormat="1">
      <c r="A117" s="39"/>
      <c r="B117" s="40"/>
      <c r="C117" s="41"/>
      <c r="D117" s="219" t="s">
        <v>211</v>
      </c>
      <c r="E117" s="41"/>
      <c r="F117" s="220" t="s">
        <v>2255</v>
      </c>
      <c r="G117" s="41"/>
      <c r="H117" s="41"/>
      <c r="I117" s="221"/>
      <c r="J117" s="41"/>
      <c r="K117" s="41"/>
      <c r="L117" s="45"/>
      <c r="M117" s="222"/>
      <c r="N117" s="223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211</v>
      </c>
      <c r="AU117" s="18" t="s">
        <v>84</v>
      </c>
    </row>
    <row r="118" s="12" customFormat="1" ht="25.92" customHeight="1">
      <c r="A118" s="12"/>
      <c r="B118" s="190"/>
      <c r="C118" s="191"/>
      <c r="D118" s="192" t="s">
        <v>75</v>
      </c>
      <c r="E118" s="193" t="s">
        <v>2256</v>
      </c>
      <c r="F118" s="193" t="s">
        <v>2257</v>
      </c>
      <c r="G118" s="191"/>
      <c r="H118" s="191"/>
      <c r="I118" s="194"/>
      <c r="J118" s="195">
        <f>BK118</f>
        <v>0</v>
      </c>
      <c r="K118" s="191"/>
      <c r="L118" s="196"/>
      <c r="M118" s="197"/>
      <c r="N118" s="198"/>
      <c r="O118" s="198"/>
      <c r="P118" s="199">
        <f>SUM(P119:P132)</f>
        <v>0</v>
      </c>
      <c r="Q118" s="198"/>
      <c r="R118" s="199">
        <f>SUM(R119:R132)</f>
        <v>0.046060000000000004</v>
      </c>
      <c r="S118" s="198"/>
      <c r="T118" s="200">
        <f>SUM(T119:T132)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1" t="s">
        <v>120</v>
      </c>
      <c r="AT118" s="202" t="s">
        <v>75</v>
      </c>
      <c r="AU118" s="202" t="s">
        <v>76</v>
      </c>
      <c r="AY118" s="201" t="s">
        <v>203</v>
      </c>
      <c r="BK118" s="203">
        <f>SUM(BK119:BK132)</f>
        <v>0</v>
      </c>
    </row>
    <row r="119" s="2" customFormat="1" ht="33" customHeight="1">
      <c r="A119" s="39"/>
      <c r="B119" s="40"/>
      <c r="C119" s="206" t="s">
        <v>367</v>
      </c>
      <c r="D119" s="206" t="s">
        <v>205</v>
      </c>
      <c r="E119" s="207" t="s">
        <v>2258</v>
      </c>
      <c r="F119" s="208" t="s">
        <v>2259</v>
      </c>
      <c r="G119" s="209" t="s">
        <v>555</v>
      </c>
      <c r="H119" s="210">
        <v>6</v>
      </c>
      <c r="I119" s="211"/>
      <c r="J119" s="212">
        <f>ROUND(I119*H119,2)</f>
        <v>0</v>
      </c>
      <c r="K119" s="208" t="s">
        <v>208</v>
      </c>
      <c r="L119" s="45"/>
      <c r="M119" s="213" t="s">
        <v>19</v>
      </c>
      <c r="N119" s="214" t="s">
        <v>48</v>
      </c>
      <c r="O119" s="85"/>
      <c r="P119" s="215">
        <f>O119*H119</f>
        <v>0</v>
      </c>
      <c r="Q119" s="215">
        <v>0.00046000000000000001</v>
      </c>
      <c r="R119" s="215">
        <f>Q119*H119</f>
        <v>0.0027600000000000003</v>
      </c>
      <c r="S119" s="215">
        <v>0</v>
      </c>
      <c r="T119" s="21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7" t="s">
        <v>294</v>
      </c>
      <c r="AT119" s="217" t="s">
        <v>205</v>
      </c>
      <c r="AU119" s="217" t="s">
        <v>84</v>
      </c>
      <c r="AY119" s="18" t="s">
        <v>203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8" t="s">
        <v>120</v>
      </c>
      <c r="BK119" s="218">
        <f>ROUND(I119*H119,2)</f>
        <v>0</v>
      </c>
      <c r="BL119" s="18" t="s">
        <v>294</v>
      </c>
      <c r="BM119" s="217" t="s">
        <v>533</v>
      </c>
    </row>
    <row r="120" s="2" customFormat="1">
      <c r="A120" s="39"/>
      <c r="B120" s="40"/>
      <c r="C120" s="41"/>
      <c r="D120" s="219" t="s">
        <v>211</v>
      </c>
      <c r="E120" s="41"/>
      <c r="F120" s="220" t="s">
        <v>2260</v>
      </c>
      <c r="G120" s="41"/>
      <c r="H120" s="41"/>
      <c r="I120" s="221"/>
      <c r="J120" s="41"/>
      <c r="K120" s="41"/>
      <c r="L120" s="45"/>
      <c r="M120" s="222"/>
      <c r="N120" s="223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211</v>
      </c>
      <c r="AU120" s="18" t="s">
        <v>84</v>
      </c>
    </row>
    <row r="121" s="2" customFormat="1" ht="33" customHeight="1">
      <c r="A121" s="39"/>
      <c r="B121" s="40"/>
      <c r="C121" s="206" t="s">
        <v>373</v>
      </c>
      <c r="D121" s="206" t="s">
        <v>205</v>
      </c>
      <c r="E121" s="207" t="s">
        <v>2261</v>
      </c>
      <c r="F121" s="208" t="s">
        <v>2262</v>
      </c>
      <c r="G121" s="209" t="s">
        <v>555</v>
      </c>
      <c r="H121" s="210">
        <v>15</v>
      </c>
      <c r="I121" s="211"/>
      <c r="J121" s="212">
        <f>ROUND(I121*H121,2)</f>
        <v>0</v>
      </c>
      <c r="K121" s="208" t="s">
        <v>208</v>
      </c>
      <c r="L121" s="45"/>
      <c r="M121" s="213" t="s">
        <v>19</v>
      </c>
      <c r="N121" s="214" t="s">
        <v>48</v>
      </c>
      <c r="O121" s="85"/>
      <c r="P121" s="215">
        <f>O121*H121</f>
        <v>0</v>
      </c>
      <c r="Q121" s="215">
        <v>0.00069999999999999999</v>
      </c>
      <c r="R121" s="215">
        <f>Q121*H121</f>
        <v>0.010500000000000001</v>
      </c>
      <c r="S121" s="215">
        <v>0</v>
      </c>
      <c r="T121" s="21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7" t="s">
        <v>294</v>
      </c>
      <c r="AT121" s="217" t="s">
        <v>205</v>
      </c>
      <c r="AU121" s="217" t="s">
        <v>84</v>
      </c>
      <c r="AY121" s="18" t="s">
        <v>203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8" t="s">
        <v>120</v>
      </c>
      <c r="BK121" s="218">
        <f>ROUND(I121*H121,2)</f>
        <v>0</v>
      </c>
      <c r="BL121" s="18" t="s">
        <v>294</v>
      </c>
      <c r="BM121" s="217" t="s">
        <v>545</v>
      </c>
    </row>
    <row r="122" s="2" customFormat="1">
      <c r="A122" s="39"/>
      <c r="B122" s="40"/>
      <c r="C122" s="41"/>
      <c r="D122" s="219" t="s">
        <v>211</v>
      </c>
      <c r="E122" s="41"/>
      <c r="F122" s="220" t="s">
        <v>2263</v>
      </c>
      <c r="G122" s="41"/>
      <c r="H122" s="41"/>
      <c r="I122" s="221"/>
      <c r="J122" s="41"/>
      <c r="K122" s="41"/>
      <c r="L122" s="45"/>
      <c r="M122" s="222"/>
      <c r="N122" s="223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211</v>
      </c>
      <c r="AU122" s="18" t="s">
        <v>84</v>
      </c>
    </row>
    <row r="123" s="2" customFormat="1" ht="24.15" customHeight="1">
      <c r="A123" s="39"/>
      <c r="B123" s="40"/>
      <c r="C123" s="206" t="s">
        <v>382</v>
      </c>
      <c r="D123" s="206" t="s">
        <v>205</v>
      </c>
      <c r="E123" s="207" t="s">
        <v>2264</v>
      </c>
      <c r="F123" s="208" t="s">
        <v>2265</v>
      </c>
      <c r="G123" s="209" t="s">
        <v>555</v>
      </c>
      <c r="H123" s="210">
        <v>3</v>
      </c>
      <c r="I123" s="211"/>
      <c r="J123" s="212">
        <f>ROUND(I123*H123,2)</f>
        <v>0</v>
      </c>
      <c r="K123" s="208" t="s">
        <v>208</v>
      </c>
      <c r="L123" s="45"/>
      <c r="M123" s="213" t="s">
        <v>19</v>
      </c>
      <c r="N123" s="214" t="s">
        <v>48</v>
      </c>
      <c r="O123" s="85"/>
      <c r="P123" s="215">
        <f>O123*H123</f>
        <v>0</v>
      </c>
      <c r="Q123" s="215">
        <v>0.00124</v>
      </c>
      <c r="R123" s="215">
        <f>Q123*H123</f>
        <v>0.0037200000000000002</v>
      </c>
      <c r="S123" s="215">
        <v>0</v>
      </c>
      <c r="T123" s="21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7" t="s">
        <v>294</v>
      </c>
      <c r="AT123" s="217" t="s">
        <v>205</v>
      </c>
      <c r="AU123" s="217" t="s">
        <v>84</v>
      </c>
      <c r="AY123" s="18" t="s">
        <v>203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8" t="s">
        <v>120</v>
      </c>
      <c r="BK123" s="218">
        <f>ROUND(I123*H123,2)</f>
        <v>0</v>
      </c>
      <c r="BL123" s="18" t="s">
        <v>294</v>
      </c>
      <c r="BM123" s="217" t="s">
        <v>565</v>
      </c>
    </row>
    <row r="124" s="2" customFormat="1">
      <c r="A124" s="39"/>
      <c r="B124" s="40"/>
      <c r="C124" s="41"/>
      <c r="D124" s="219" t="s">
        <v>211</v>
      </c>
      <c r="E124" s="41"/>
      <c r="F124" s="220" t="s">
        <v>2266</v>
      </c>
      <c r="G124" s="41"/>
      <c r="H124" s="41"/>
      <c r="I124" s="221"/>
      <c r="J124" s="41"/>
      <c r="K124" s="41"/>
      <c r="L124" s="45"/>
      <c r="M124" s="222"/>
      <c r="N124" s="223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211</v>
      </c>
      <c r="AU124" s="18" t="s">
        <v>84</v>
      </c>
    </row>
    <row r="125" s="2" customFormat="1" ht="24.15" customHeight="1">
      <c r="A125" s="39"/>
      <c r="B125" s="40"/>
      <c r="C125" s="206" t="s">
        <v>390</v>
      </c>
      <c r="D125" s="206" t="s">
        <v>205</v>
      </c>
      <c r="E125" s="207" t="s">
        <v>2267</v>
      </c>
      <c r="F125" s="208" t="s">
        <v>2268</v>
      </c>
      <c r="G125" s="209" t="s">
        <v>555</v>
      </c>
      <c r="H125" s="210">
        <v>18</v>
      </c>
      <c r="I125" s="211"/>
      <c r="J125" s="212">
        <f>ROUND(I125*H125,2)</f>
        <v>0</v>
      </c>
      <c r="K125" s="208" t="s">
        <v>208</v>
      </c>
      <c r="L125" s="45"/>
      <c r="M125" s="213" t="s">
        <v>19</v>
      </c>
      <c r="N125" s="214" t="s">
        <v>48</v>
      </c>
      <c r="O125" s="85"/>
      <c r="P125" s="215">
        <f>O125*H125</f>
        <v>0</v>
      </c>
      <c r="Q125" s="215">
        <v>0.0016100000000000001</v>
      </c>
      <c r="R125" s="215">
        <f>Q125*H125</f>
        <v>0.028980000000000002</v>
      </c>
      <c r="S125" s="215">
        <v>0</v>
      </c>
      <c r="T125" s="21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7" t="s">
        <v>294</v>
      </c>
      <c r="AT125" s="217" t="s">
        <v>205</v>
      </c>
      <c r="AU125" s="217" t="s">
        <v>84</v>
      </c>
      <c r="AY125" s="18" t="s">
        <v>203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8" t="s">
        <v>120</v>
      </c>
      <c r="BK125" s="218">
        <f>ROUND(I125*H125,2)</f>
        <v>0</v>
      </c>
      <c r="BL125" s="18" t="s">
        <v>294</v>
      </c>
      <c r="BM125" s="217" t="s">
        <v>578</v>
      </c>
    </row>
    <row r="126" s="2" customFormat="1">
      <c r="A126" s="39"/>
      <c r="B126" s="40"/>
      <c r="C126" s="41"/>
      <c r="D126" s="219" t="s">
        <v>211</v>
      </c>
      <c r="E126" s="41"/>
      <c r="F126" s="220" t="s">
        <v>2269</v>
      </c>
      <c r="G126" s="41"/>
      <c r="H126" s="41"/>
      <c r="I126" s="221"/>
      <c r="J126" s="41"/>
      <c r="K126" s="41"/>
      <c r="L126" s="45"/>
      <c r="M126" s="222"/>
      <c r="N126" s="223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211</v>
      </c>
      <c r="AU126" s="18" t="s">
        <v>84</v>
      </c>
    </row>
    <row r="127" s="2" customFormat="1" ht="24.15" customHeight="1">
      <c r="A127" s="39"/>
      <c r="B127" s="40"/>
      <c r="C127" s="206" t="s">
        <v>398</v>
      </c>
      <c r="D127" s="206" t="s">
        <v>205</v>
      </c>
      <c r="E127" s="207" t="s">
        <v>2270</v>
      </c>
      <c r="F127" s="208" t="s">
        <v>2271</v>
      </c>
      <c r="G127" s="209" t="s">
        <v>409</v>
      </c>
      <c r="H127" s="210">
        <v>10</v>
      </c>
      <c r="I127" s="211"/>
      <c r="J127" s="212">
        <f>ROUND(I127*H127,2)</f>
        <v>0</v>
      </c>
      <c r="K127" s="208" t="s">
        <v>208</v>
      </c>
      <c r="L127" s="45"/>
      <c r="M127" s="213" t="s">
        <v>19</v>
      </c>
      <c r="N127" s="214" t="s">
        <v>48</v>
      </c>
      <c r="O127" s="85"/>
      <c r="P127" s="215">
        <f>O127*H127</f>
        <v>0</v>
      </c>
      <c r="Q127" s="215">
        <v>1.0000000000000001E-05</v>
      </c>
      <c r="R127" s="215">
        <f>Q127*H127</f>
        <v>0.00010000000000000001</v>
      </c>
      <c r="S127" s="215">
        <v>0</v>
      </c>
      <c r="T127" s="21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7" t="s">
        <v>294</v>
      </c>
      <c r="AT127" s="217" t="s">
        <v>205</v>
      </c>
      <c r="AU127" s="217" t="s">
        <v>84</v>
      </c>
      <c r="AY127" s="18" t="s">
        <v>203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8" t="s">
        <v>120</v>
      </c>
      <c r="BK127" s="218">
        <f>ROUND(I127*H127,2)</f>
        <v>0</v>
      </c>
      <c r="BL127" s="18" t="s">
        <v>294</v>
      </c>
      <c r="BM127" s="217" t="s">
        <v>593</v>
      </c>
    </row>
    <row r="128" s="2" customFormat="1">
      <c r="A128" s="39"/>
      <c r="B128" s="40"/>
      <c r="C128" s="41"/>
      <c r="D128" s="219" t="s">
        <v>211</v>
      </c>
      <c r="E128" s="41"/>
      <c r="F128" s="220" t="s">
        <v>2272</v>
      </c>
      <c r="G128" s="41"/>
      <c r="H128" s="41"/>
      <c r="I128" s="221"/>
      <c r="J128" s="41"/>
      <c r="K128" s="41"/>
      <c r="L128" s="45"/>
      <c r="M128" s="222"/>
      <c r="N128" s="223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211</v>
      </c>
      <c r="AU128" s="18" t="s">
        <v>84</v>
      </c>
    </row>
    <row r="129" s="2" customFormat="1" ht="24.15" customHeight="1">
      <c r="A129" s="39"/>
      <c r="B129" s="40"/>
      <c r="C129" s="206" t="s">
        <v>406</v>
      </c>
      <c r="D129" s="206" t="s">
        <v>205</v>
      </c>
      <c r="E129" s="207" t="s">
        <v>2273</v>
      </c>
      <c r="F129" s="208" t="s">
        <v>2274</v>
      </c>
      <c r="G129" s="209" t="s">
        <v>555</v>
      </c>
      <c r="H129" s="210">
        <v>42</v>
      </c>
      <c r="I129" s="211"/>
      <c r="J129" s="212">
        <f>ROUND(I129*H129,2)</f>
        <v>0</v>
      </c>
      <c r="K129" s="208" t="s">
        <v>208</v>
      </c>
      <c r="L129" s="45"/>
      <c r="M129" s="213" t="s">
        <v>19</v>
      </c>
      <c r="N129" s="214" t="s">
        <v>48</v>
      </c>
      <c r="O129" s="85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7" t="s">
        <v>294</v>
      </c>
      <c r="AT129" s="217" t="s">
        <v>205</v>
      </c>
      <c r="AU129" s="217" t="s">
        <v>84</v>
      </c>
      <c r="AY129" s="18" t="s">
        <v>203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120</v>
      </c>
      <c r="BK129" s="218">
        <f>ROUND(I129*H129,2)</f>
        <v>0</v>
      </c>
      <c r="BL129" s="18" t="s">
        <v>294</v>
      </c>
      <c r="BM129" s="217" t="s">
        <v>606</v>
      </c>
    </row>
    <row r="130" s="2" customFormat="1">
      <c r="A130" s="39"/>
      <c r="B130" s="40"/>
      <c r="C130" s="41"/>
      <c r="D130" s="219" t="s">
        <v>211</v>
      </c>
      <c r="E130" s="41"/>
      <c r="F130" s="220" t="s">
        <v>2275</v>
      </c>
      <c r="G130" s="41"/>
      <c r="H130" s="41"/>
      <c r="I130" s="221"/>
      <c r="J130" s="41"/>
      <c r="K130" s="41"/>
      <c r="L130" s="45"/>
      <c r="M130" s="222"/>
      <c r="N130" s="223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211</v>
      </c>
      <c r="AU130" s="18" t="s">
        <v>84</v>
      </c>
    </row>
    <row r="131" s="2" customFormat="1" ht="44.25" customHeight="1">
      <c r="A131" s="39"/>
      <c r="B131" s="40"/>
      <c r="C131" s="206" t="s">
        <v>420</v>
      </c>
      <c r="D131" s="206" t="s">
        <v>205</v>
      </c>
      <c r="E131" s="207" t="s">
        <v>2276</v>
      </c>
      <c r="F131" s="208" t="s">
        <v>2277</v>
      </c>
      <c r="G131" s="209" t="s">
        <v>528</v>
      </c>
      <c r="H131" s="258"/>
      <c r="I131" s="211"/>
      <c r="J131" s="212">
        <f>ROUND(I131*H131,2)</f>
        <v>0</v>
      </c>
      <c r="K131" s="208" t="s">
        <v>208</v>
      </c>
      <c r="L131" s="45"/>
      <c r="M131" s="213" t="s">
        <v>19</v>
      </c>
      <c r="N131" s="214" t="s">
        <v>48</v>
      </c>
      <c r="O131" s="85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7" t="s">
        <v>294</v>
      </c>
      <c r="AT131" s="217" t="s">
        <v>205</v>
      </c>
      <c r="AU131" s="217" t="s">
        <v>84</v>
      </c>
      <c r="AY131" s="18" t="s">
        <v>203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120</v>
      </c>
      <c r="BK131" s="218">
        <f>ROUND(I131*H131,2)</f>
        <v>0</v>
      </c>
      <c r="BL131" s="18" t="s">
        <v>294</v>
      </c>
      <c r="BM131" s="217" t="s">
        <v>619</v>
      </c>
    </row>
    <row r="132" s="2" customFormat="1">
      <c r="A132" s="39"/>
      <c r="B132" s="40"/>
      <c r="C132" s="41"/>
      <c r="D132" s="219" t="s">
        <v>211</v>
      </c>
      <c r="E132" s="41"/>
      <c r="F132" s="220" t="s">
        <v>2278</v>
      </c>
      <c r="G132" s="41"/>
      <c r="H132" s="41"/>
      <c r="I132" s="221"/>
      <c r="J132" s="41"/>
      <c r="K132" s="41"/>
      <c r="L132" s="45"/>
      <c r="M132" s="222"/>
      <c r="N132" s="223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211</v>
      </c>
      <c r="AU132" s="18" t="s">
        <v>84</v>
      </c>
    </row>
    <row r="133" s="12" customFormat="1" ht="25.92" customHeight="1">
      <c r="A133" s="12"/>
      <c r="B133" s="190"/>
      <c r="C133" s="191"/>
      <c r="D133" s="192" t="s">
        <v>75</v>
      </c>
      <c r="E133" s="193" t="s">
        <v>2279</v>
      </c>
      <c r="F133" s="193" t="s">
        <v>2280</v>
      </c>
      <c r="G133" s="191"/>
      <c r="H133" s="191"/>
      <c r="I133" s="194"/>
      <c r="J133" s="195">
        <f>BK133</f>
        <v>0</v>
      </c>
      <c r="K133" s="191"/>
      <c r="L133" s="196"/>
      <c r="M133" s="197"/>
      <c r="N133" s="198"/>
      <c r="O133" s="198"/>
      <c r="P133" s="199">
        <f>SUM(P134:P148)</f>
        <v>0</v>
      </c>
      <c r="Q133" s="198"/>
      <c r="R133" s="199">
        <f>SUM(R134:R148)</f>
        <v>0.0083600000000000011</v>
      </c>
      <c r="S133" s="198"/>
      <c r="T133" s="200">
        <f>SUM(T134:T148)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1" t="s">
        <v>120</v>
      </c>
      <c r="AT133" s="202" t="s">
        <v>75</v>
      </c>
      <c r="AU133" s="202" t="s">
        <v>76</v>
      </c>
      <c r="AY133" s="201" t="s">
        <v>203</v>
      </c>
      <c r="BK133" s="203">
        <f>SUM(BK134:BK148)</f>
        <v>0</v>
      </c>
    </row>
    <row r="134" s="2" customFormat="1" ht="21.75" customHeight="1">
      <c r="A134" s="39"/>
      <c r="B134" s="40"/>
      <c r="C134" s="206" t="s">
        <v>426</v>
      </c>
      <c r="D134" s="206" t="s">
        <v>205</v>
      </c>
      <c r="E134" s="207" t="s">
        <v>2281</v>
      </c>
      <c r="F134" s="208" t="s">
        <v>2282</v>
      </c>
      <c r="G134" s="209" t="s">
        <v>409</v>
      </c>
      <c r="H134" s="210">
        <v>6</v>
      </c>
      <c r="I134" s="211"/>
      <c r="J134" s="212">
        <f>ROUND(I134*H134,2)</f>
        <v>0</v>
      </c>
      <c r="K134" s="208" t="s">
        <v>208</v>
      </c>
      <c r="L134" s="45"/>
      <c r="M134" s="213" t="s">
        <v>19</v>
      </c>
      <c r="N134" s="214" t="s">
        <v>48</v>
      </c>
      <c r="O134" s="85"/>
      <c r="P134" s="215">
        <f>O134*H134</f>
        <v>0</v>
      </c>
      <c r="Q134" s="215">
        <v>0.00036000000000000002</v>
      </c>
      <c r="R134" s="215">
        <f>Q134*H134</f>
        <v>0.00216</v>
      </c>
      <c r="S134" s="215">
        <v>0</v>
      </c>
      <c r="T134" s="21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7" t="s">
        <v>294</v>
      </c>
      <c r="AT134" s="217" t="s">
        <v>205</v>
      </c>
      <c r="AU134" s="217" t="s">
        <v>84</v>
      </c>
      <c r="AY134" s="18" t="s">
        <v>203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8" t="s">
        <v>120</v>
      </c>
      <c r="BK134" s="218">
        <f>ROUND(I134*H134,2)</f>
        <v>0</v>
      </c>
      <c r="BL134" s="18" t="s">
        <v>294</v>
      </c>
      <c r="BM134" s="217" t="s">
        <v>629</v>
      </c>
    </row>
    <row r="135" s="2" customFormat="1">
      <c r="A135" s="39"/>
      <c r="B135" s="40"/>
      <c r="C135" s="41"/>
      <c r="D135" s="219" t="s">
        <v>211</v>
      </c>
      <c r="E135" s="41"/>
      <c r="F135" s="220" t="s">
        <v>2283</v>
      </c>
      <c r="G135" s="41"/>
      <c r="H135" s="41"/>
      <c r="I135" s="221"/>
      <c r="J135" s="41"/>
      <c r="K135" s="41"/>
      <c r="L135" s="45"/>
      <c r="M135" s="222"/>
      <c r="N135" s="223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211</v>
      </c>
      <c r="AU135" s="18" t="s">
        <v>84</v>
      </c>
    </row>
    <row r="136" s="2" customFormat="1" ht="21.75" customHeight="1">
      <c r="A136" s="39"/>
      <c r="B136" s="40"/>
      <c r="C136" s="206" t="s">
        <v>432</v>
      </c>
      <c r="D136" s="206" t="s">
        <v>205</v>
      </c>
      <c r="E136" s="207" t="s">
        <v>2284</v>
      </c>
      <c r="F136" s="208" t="s">
        <v>2285</v>
      </c>
      <c r="G136" s="209" t="s">
        <v>409</v>
      </c>
      <c r="H136" s="210">
        <v>2</v>
      </c>
      <c r="I136" s="211"/>
      <c r="J136" s="212">
        <f>ROUND(I136*H136,2)</f>
        <v>0</v>
      </c>
      <c r="K136" s="208" t="s">
        <v>208</v>
      </c>
      <c r="L136" s="45"/>
      <c r="M136" s="213" t="s">
        <v>19</v>
      </c>
      <c r="N136" s="214" t="s">
        <v>48</v>
      </c>
      <c r="O136" s="85"/>
      <c r="P136" s="215">
        <f>O136*H136</f>
        <v>0</v>
      </c>
      <c r="Q136" s="215">
        <v>0.00044000000000000002</v>
      </c>
      <c r="R136" s="215">
        <f>Q136*H136</f>
        <v>0.00088000000000000003</v>
      </c>
      <c r="S136" s="215">
        <v>0</v>
      </c>
      <c r="T136" s="21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7" t="s">
        <v>294</v>
      </c>
      <c r="AT136" s="217" t="s">
        <v>205</v>
      </c>
      <c r="AU136" s="217" t="s">
        <v>84</v>
      </c>
      <c r="AY136" s="18" t="s">
        <v>203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8" t="s">
        <v>120</v>
      </c>
      <c r="BK136" s="218">
        <f>ROUND(I136*H136,2)</f>
        <v>0</v>
      </c>
      <c r="BL136" s="18" t="s">
        <v>294</v>
      </c>
      <c r="BM136" s="217" t="s">
        <v>640</v>
      </c>
    </row>
    <row r="137" s="2" customFormat="1">
      <c r="A137" s="39"/>
      <c r="B137" s="40"/>
      <c r="C137" s="41"/>
      <c r="D137" s="219" t="s">
        <v>211</v>
      </c>
      <c r="E137" s="41"/>
      <c r="F137" s="220" t="s">
        <v>2286</v>
      </c>
      <c r="G137" s="41"/>
      <c r="H137" s="41"/>
      <c r="I137" s="221"/>
      <c r="J137" s="41"/>
      <c r="K137" s="41"/>
      <c r="L137" s="45"/>
      <c r="M137" s="222"/>
      <c r="N137" s="223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211</v>
      </c>
      <c r="AU137" s="18" t="s">
        <v>84</v>
      </c>
    </row>
    <row r="138" s="2" customFormat="1" ht="24.15" customHeight="1">
      <c r="A138" s="39"/>
      <c r="B138" s="40"/>
      <c r="C138" s="206" t="s">
        <v>440</v>
      </c>
      <c r="D138" s="206" t="s">
        <v>205</v>
      </c>
      <c r="E138" s="207" t="s">
        <v>2287</v>
      </c>
      <c r="F138" s="208" t="s">
        <v>2288</v>
      </c>
      <c r="G138" s="209" t="s">
        <v>409</v>
      </c>
      <c r="H138" s="210">
        <v>5</v>
      </c>
      <c r="I138" s="211"/>
      <c r="J138" s="212">
        <f>ROUND(I138*H138,2)</f>
        <v>0</v>
      </c>
      <c r="K138" s="208" t="s">
        <v>208</v>
      </c>
      <c r="L138" s="45"/>
      <c r="M138" s="213" t="s">
        <v>19</v>
      </c>
      <c r="N138" s="214" t="s">
        <v>48</v>
      </c>
      <c r="O138" s="85"/>
      <c r="P138" s="215">
        <f>O138*H138</f>
        <v>0</v>
      </c>
      <c r="Q138" s="215">
        <v>0.00034000000000000002</v>
      </c>
      <c r="R138" s="215">
        <f>Q138*H138</f>
        <v>0.0017000000000000001</v>
      </c>
      <c r="S138" s="215">
        <v>0</v>
      </c>
      <c r="T138" s="21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7" t="s">
        <v>294</v>
      </c>
      <c r="AT138" s="217" t="s">
        <v>205</v>
      </c>
      <c r="AU138" s="217" t="s">
        <v>84</v>
      </c>
      <c r="AY138" s="18" t="s">
        <v>203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120</v>
      </c>
      <c r="BK138" s="218">
        <f>ROUND(I138*H138,2)</f>
        <v>0</v>
      </c>
      <c r="BL138" s="18" t="s">
        <v>294</v>
      </c>
      <c r="BM138" s="217" t="s">
        <v>652</v>
      </c>
    </row>
    <row r="139" s="2" customFormat="1">
      <c r="A139" s="39"/>
      <c r="B139" s="40"/>
      <c r="C139" s="41"/>
      <c r="D139" s="219" t="s">
        <v>211</v>
      </c>
      <c r="E139" s="41"/>
      <c r="F139" s="220" t="s">
        <v>2289</v>
      </c>
      <c r="G139" s="41"/>
      <c r="H139" s="41"/>
      <c r="I139" s="221"/>
      <c r="J139" s="41"/>
      <c r="K139" s="41"/>
      <c r="L139" s="45"/>
      <c r="M139" s="222"/>
      <c r="N139" s="223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211</v>
      </c>
      <c r="AU139" s="18" t="s">
        <v>84</v>
      </c>
    </row>
    <row r="140" s="2" customFormat="1" ht="33" customHeight="1">
      <c r="A140" s="39"/>
      <c r="B140" s="40"/>
      <c r="C140" s="206" t="s">
        <v>446</v>
      </c>
      <c r="D140" s="206" t="s">
        <v>205</v>
      </c>
      <c r="E140" s="207" t="s">
        <v>2290</v>
      </c>
      <c r="F140" s="208" t="s">
        <v>2291</v>
      </c>
      <c r="G140" s="209" t="s">
        <v>409</v>
      </c>
      <c r="H140" s="210">
        <v>3</v>
      </c>
      <c r="I140" s="211"/>
      <c r="J140" s="212">
        <f>ROUND(I140*H140,2)</f>
        <v>0</v>
      </c>
      <c r="K140" s="208" t="s">
        <v>208</v>
      </c>
      <c r="L140" s="45"/>
      <c r="M140" s="213" t="s">
        <v>19</v>
      </c>
      <c r="N140" s="214" t="s">
        <v>48</v>
      </c>
      <c r="O140" s="85"/>
      <c r="P140" s="215">
        <f>O140*H140</f>
        <v>0</v>
      </c>
      <c r="Q140" s="215">
        <v>0.00089999999999999998</v>
      </c>
      <c r="R140" s="215">
        <f>Q140*H140</f>
        <v>0.0027000000000000001</v>
      </c>
      <c r="S140" s="215">
        <v>0</v>
      </c>
      <c r="T140" s="21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7" t="s">
        <v>294</v>
      </c>
      <c r="AT140" s="217" t="s">
        <v>205</v>
      </c>
      <c r="AU140" s="217" t="s">
        <v>84</v>
      </c>
      <c r="AY140" s="18" t="s">
        <v>203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8" t="s">
        <v>120</v>
      </c>
      <c r="BK140" s="218">
        <f>ROUND(I140*H140,2)</f>
        <v>0</v>
      </c>
      <c r="BL140" s="18" t="s">
        <v>294</v>
      </c>
      <c r="BM140" s="217" t="s">
        <v>664</v>
      </c>
    </row>
    <row r="141" s="2" customFormat="1">
      <c r="A141" s="39"/>
      <c r="B141" s="40"/>
      <c r="C141" s="41"/>
      <c r="D141" s="219" t="s">
        <v>211</v>
      </c>
      <c r="E141" s="41"/>
      <c r="F141" s="220" t="s">
        <v>2292</v>
      </c>
      <c r="G141" s="41"/>
      <c r="H141" s="41"/>
      <c r="I141" s="221"/>
      <c r="J141" s="41"/>
      <c r="K141" s="41"/>
      <c r="L141" s="45"/>
      <c r="M141" s="222"/>
      <c r="N141" s="223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211</v>
      </c>
      <c r="AU141" s="18" t="s">
        <v>84</v>
      </c>
    </row>
    <row r="142" s="2" customFormat="1" ht="24.15" customHeight="1">
      <c r="A142" s="39"/>
      <c r="B142" s="40"/>
      <c r="C142" s="206" t="s">
        <v>451</v>
      </c>
      <c r="D142" s="206" t="s">
        <v>205</v>
      </c>
      <c r="E142" s="207" t="s">
        <v>2293</v>
      </c>
      <c r="F142" s="208" t="s">
        <v>2294</v>
      </c>
      <c r="G142" s="209" t="s">
        <v>409</v>
      </c>
      <c r="H142" s="210">
        <v>2</v>
      </c>
      <c r="I142" s="211"/>
      <c r="J142" s="212">
        <f>ROUND(I142*H142,2)</f>
        <v>0</v>
      </c>
      <c r="K142" s="208" t="s">
        <v>208</v>
      </c>
      <c r="L142" s="45"/>
      <c r="M142" s="213" t="s">
        <v>19</v>
      </c>
      <c r="N142" s="214" t="s">
        <v>48</v>
      </c>
      <c r="O142" s="85"/>
      <c r="P142" s="215">
        <f>O142*H142</f>
        <v>0</v>
      </c>
      <c r="Q142" s="215">
        <v>0.00022000000000000001</v>
      </c>
      <c r="R142" s="215">
        <f>Q142*H142</f>
        <v>0.00044000000000000002</v>
      </c>
      <c r="S142" s="215">
        <v>0</v>
      </c>
      <c r="T142" s="21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7" t="s">
        <v>294</v>
      </c>
      <c r="AT142" s="217" t="s">
        <v>205</v>
      </c>
      <c r="AU142" s="217" t="s">
        <v>84</v>
      </c>
      <c r="AY142" s="18" t="s">
        <v>203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8" t="s">
        <v>120</v>
      </c>
      <c r="BK142" s="218">
        <f>ROUND(I142*H142,2)</f>
        <v>0</v>
      </c>
      <c r="BL142" s="18" t="s">
        <v>294</v>
      </c>
      <c r="BM142" s="217" t="s">
        <v>676</v>
      </c>
    </row>
    <row r="143" s="2" customFormat="1">
      <c r="A143" s="39"/>
      <c r="B143" s="40"/>
      <c r="C143" s="41"/>
      <c r="D143" s="219" t="s">
        <v>211</v>
      </c>
      <c r="E143" s="41"/>
      <c r="F143" s="220" t="s">
        <v>2295</v>
      </c>
      <c r="G143" s="41"/>
      <c r="H143" s="41"/>
      <c r="I143" s="221"/>
      <c r="J143" s="41"/>
      <c r="K143" s="41"/>
      <c r="L143" s="45"/>
      <c r="M143" s="222"/>
      <c r="N143" s="223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211</v>
      </c>
      <c r="AU143" s="18" t="s">
        <v>84</v>
      </c>
    </row>
    <row r="144" s="2" customFormat="1" ht="24.15" customHeight="1">
      <c r="A144" s="39"/>
      <c r="B144" s="40"/>
      <c r="C144" s="206" t="s">
        <v>457</v>
      </c>
      <c r="D144" s="206" t="s">
        <v>205</v>
      </c>
      <c r="E144" s="207" t="s">
        <v>2296</v>
      </c>
      <c r="F144" s="208" t="s">
        <v>2297</v>
      </c>
      <c r="G144" s="209" t="s">
        <v>2298</v>
      </c>
      <c r="H144" s="210">
        <v>2</v>
      </c>
      <c r="I144" s="211"/>
      <c r="J144" s="212">
        <f>ROUND(I144*H144,2)</f>
        <v>0</v>
      </c>
      <c r="K144" s="208" t="s">
        <v>208</v>
      </c>
      <c r="L144" s="45"/>
      <c r="M144" s="213" t="s">
        <v>19</v>
      </c>
      <c r="N144" s="214" t="s">
        <v>48</v>
      </c>
      <c r="O144" s="85"/>
      <c r="P144" s="215">
        <f>O144*H144</f>
        <v>0</v>
      </c>
      <c r="Q144" s="215">
        <v>0.00024000000000000001</v>
      </c>
      <c r="R144" s="215">
        <f>Q144*H144</f>
        <v>0.00048000000000000001</v>
      </c>
      <c r="S144" s="215">
        <v>0</v>
      </c>
      <c r="T144" s="21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7" t="s">
        <v>294</v>
      </c>
      <c r="AT144" s="217" t="s">
        <v>205</v>
      </c>
      <c r="AU144" s="217" t="s">
        <v>84</v>
      </c>
      <c r="AY144" s="18" t="s">
        <v>203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8" t="s">
        <v>120</v>
      </c>
      <c r="BK144" s="218">
        <f>ROUND(I144*H144,2)</f>
        <v>0</v>
      </c>
      <c r="BL144" s="18" t="s">
        <v>294</v>
      </c>
      <c r="BM144" s="217" t="s">
        <v>688</v>
      </c>
    </row>
    <row r="145" s="2" customFormat="1">
      <c r="A145" s="39"/>
      <c r="B145" s="40"/>
      <c r="C145" s="41"/>
      <c r="D145" s="219" t="s">
        <v>211</v>
      </c>
      <c r="E145" s="41"/>
      <c r="F145" s="220" t="s">
        <v>2299</v>
      </c>
      <c r="G145" s="41"/>
      <c r="H145" s="41"/>
      <c r="I145" s="221"/>
      <c r="J145" s="41"/>
      <c r="K145" s="41"/>
      <c r="L145" s="45"/>
      <c r="M145" s="222"/>
      <c r="N145" s="223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211</v>
      </c>
      <c r="AU145" s="18" t="s">
        <v>84</v>
      </c>
    </row>
    <row r="146" s="2" customFormat="1" ht="24.15" customHeight="1">
      <c r="A146" s="39"/>
      <c r="B146" s="40"/>
      <c r="C146" s="206" t="s">
        <v>463</v>
      </c>
      <c r="D146" s="206" t="s">
        <v>205</v>
      </c>
      <c r="E146" s="207" t="s">
        <v>2300</v>
      </c>
      <c r="F146" s="208" t="s">
        <v>2301</v>
      </c>
      <c r="G146" s="209" t="s">
        <v>2298</v>
      </c>
      <c r="H146" s="210">
        <v>1</v>
      </c>
      <c r="I146" s="211"/>
      <c r="J146" s="212">
        <f>ROUND(I146*H146,2)</f>
        <v>0</v>
      </c>
      <c r="K146" s="208" t="s">
        <v>1074</v>
      </c>
      <c r="L146" s="45"/>
      <c r="M146" s="213" t="s">
        <v>19</v>
      </c>
      <c r="N146" s="214" t="s">
        <v>48</v>
      </c>
      <c r="O146" s="85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7" t="s">
        <v>294</v>
      </c>
      <c r="AT146" s="217" t="s">
        <v>205</v>
      </c>
      <c r="AU146" s="217" t="s">
        <v>84</v>
      </c>
      <c r="AY146" s="18" t="s">
        <v>203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8" t="s">
        <v>120</v>
      </c>
      <c r="BK146" s="218">
        <f>ROUND(I146*H146,2)</f>
        <v>0</v>
      </c>
      <c r="BL146" s="18" t="s">
        <v>294</v>
      </c>
      <c r="BM146" s="217" t="s">
        <v>701</v>
      </c>
    </row>
    <row r="147" s="2" customFormat="1" ht="44.25" customHeight="1">
      <c r="A147" s="39"/>
      <c r="B147" s="40"/>
      <c r="C147" s="206" t="s">
        <v>469</v>
      </c>
      <c r="D147" s="206" t="s">
        <v>205</v>
      </c>
      <c r="E147" s="207" t="s">
        <v>2302</v>
      </c>
      <c r="F147" s="208" t="s">
        <v>2303</v>
      </c>
      <c r="G147" s="209" t="s">
        <v>528</v>
      </c>
      <c r="H147" s="258"/>
      <c r="I147" s="211"/>
      <c r="J147" s="212">
        <f>ROUND(I147*H147,2)</f>
        <v>0</v>
      </c>
      <c r="K147" s="208" t="s">
        <v>208</v>
      </c>
      <c r="L147" s="45"/>
      <c r="M147" s="213" t="s">
        <v>19</v>
      </c>
      <c r="N147" s="214" t="s">
        <v>48</v>
      </c>
      <c r="O147" s="85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7" t="s">
        <v>294</v>
      </c>
      <c r="AT147" s="217" t="s">
        <v>205</v>
      </c>
      <c r="AU147" s="217" t="s">
        <v>84</v>
      </c>
      <c r="AY147" s="18" t="s">
        <v>203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120</v>
      </c>
      <c r="BK147" s="218">
        <f>ROUND(I147*H147,2)</f>
        <v>0</v>
      </c>
      <c r="BL147" s="18" t="s">
        <v>294</v>
      </c>
      <c r="BM147" s="217" t="s">
        <v>712</v>
      </c>
    </row>
    <row r="148" s="2" customFormat="1">
      <c r="A148" s="39"/>
      <c r="B148" s="40"/>
      <c r="C148" s="41"/>
      <c r="D148" s="219" t="s">
        <v>211</v>
      </c>
      <c r="E148" s="41"/>
      <c r="F148" s="220" t="s">
        <v>2304</v>
      </c>
      <c r="G148" s="41"/>
      <c r="H148" s="41"/>
      <c r="I148" s="221"/>
      <c r="J148" s="41"/>
      <c r="K148" s="41"/>
      <c r="L148" s="45"/>
      <c r="M148" s="222"/>
      <c r="N148" s="223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211</v>
      </c>
      <c r="AU148" s="18" t="s">
        <v>84</v>
      </c>
    </row>
    <row r="149" s="12" customFormat="1" ht="25.92" customHeight="1">
      <c r="A149" s="12"/>
      <c r="B149" s="190"/>
      <c r="C149" s="191"/>
      <c r="D149" s="192" t="s">
        <v>75</v>
      </c>
      <c r="E149" s="193" t="s">
        <v>2305</v>
      </c>
      <c r="F149" s="193" t="s">
        <v>2306</v>
      </c>
      <c r="G149" s="191"/>
      <c r="H149" s="191"/>
      <c r="I149" s="194"/>
      <c r="J149" s="195">
        <f>BK149</f>
        <v>0</v>
      </c>
      <c r="K149" s="191"/>
      <c r="L149" s="196"/>
      <c r="M149" s="197"/>
      <c r="N149" s="198"/>
      <c r="O149" s="198"/>
      <c r="P149" s="199">
        <f>SUM(P150:P162)</f>
        <v>0</v>
      </c>
      <c r="Q149" s="198"/>
      <c r="R149" s="199">
        <f>SUM(R150:R162)</f>
        <v>0.027400000000000001</v>
      </c>
      <c r="S149" s="198"/>
      <c r="T149" s="200">
        <f>SUM(T150:T162)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1" t="s">
        <v>120</v>
      </c>
      <c r="AT149" s="202" t="s">
        <v>75</v>
      </c>
      <c r="AU149" s="202" t="s">
        <v>76</v>
      </c>
      <c r="AY149" s="201" t="s">
        <v>203</v>
      </c>
      <c r="BK149" s="203">
        <f>SUM(BK150:BK162)</f>
        <v>0</v>
      </c>
    </row>
    <row r="150" s="2" customFormat="1" ht="24.15" customHeight="1">
      <c r="A150" s="39"/>
      <c r="B150" s="40"/>
      <c r="C150" s="206" t="s">
        <v>475</v>
      </c>
      <c r="D150" s="206" t="s">
        <v>205</v>
      </c>
      <c r="E150" s="207" t="s">
        <v>2307</v>
      </c>
      <c r="F150" s="208" t="s">
        <v>2308</v>
      </c>
      <c r="G150" s="209" t="s">
        <v>409</v>
      </c>
      <c r="H150" s="210">
        <v>1</v>
      </c>
      <c r="I150" s="211"/>
      <c r="J150" s="212">
        <f>ROUND(I150*H150,2)</f>
        <v>0</v>
      </c>
      <c r="K150" s="208" t="s">
        <v>208</v>
      </c>
      <c r="L150" s="45"/>
      <c r="M150" s="213" t="s">
        <v>19</v>
      </c>
      <c r="N150" s="214" t="s">
        <v>48</v>
      </c>
      <c r="O150" s="85"/>
      <c r="P150" s="215">
        <f>O150*H150</f>
        <v>0</v>
      </c>
      <c r="Q150" s="215">
        <v>0.012500000000000001</v>
      </c>
      <c r="R150" s="215">
        <f>Q150*H150</f>
        <v>0.012500000000000001</v>
      </c>
      <c r="S150" s="215">
        <v>0</v>
      </c>
      <c r="T150" s="21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7" t="s">
        <v>294</v>
      </c>
      <c r="AT150" s="217" t="s">
        <v>205</v>
      </c>
      <c r="AU150" s="217" t="s">
        <v>84</v>
      </c>
      <c r="AY150" s="18" t="s">
        <v>203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120</v>
      </c>
      <c r="BK150" s="218">
        <f>ROUND(I150*H150,2)</f>
        <v>0</v>
      </c>
      <c r="BL150" s="18" t="s">
        <v>294</v>
      </c>
      <c r="BM150" s="217" t="s">
        <v>723</v>
      </c>
    </row>
    <row r="151" s="2" customFormat="1">
      <c r="A151" s="39"/>
      <c r="B151" s="40"/>
      <c r="C151" s="41"/>
      <c r="D151" s="219" t="s">
        <v>211</v>
      </c>
      <c r="E151" s="41"/>
      <c r="F151" s="220" t="s">
        <v>2309</v>
      </c>
      <c r="G151" s="41"/>
      <c r="H151" s="41"/>
      <c r="I151" s="221"/>
      <c r="J151" s="41"/>
      <c r="K151" s="41"/>
      <c r="L151" s="45"/>
      <c r="M151" s="222"/>
      <c r="N151" s="223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211</v>
      </c>
      <c r="AU151" s="18" t="s">
        <v>84</v>
      </c>
    </row>
    <row r="152" s="2" customFormat="1" ht="24.15" customHeight="1">
      <c r="A152" s="39"/>
      <c r="B152" s="40"/>
      <c r="C152" s="206" t="s">
        <v>481</v>
      </c>
      <c r="D152" s="206" t="s">
        <v>205</v>
      </c>
      <c r="E152" s="207" t="s">
        <v>2310</v>
      </c>
      <c r="F152" s="208" t="s">
        <v>2311</v>
      </c>
      <c r="G152" s="209" t="s">
        <v>409</v>
      </c>
      <c r="H152" s="210">
        <v>1</v>
      </c>
      <c r="I152" s="211"/>
      <c r="J152" s="212">
        <f>ROUND(I152*H152,2)</f>
        <v>0</v>
      </c>
      <c r="K152" s="208" t="s">
        <v>208</v>
      </c>
      <c r="L152" s="45"/>
      <c r="M152" s="213" t="s">
        <v>19</v>
      </c>
      <c r="N152" s="214" t="s">
        <v>48</v>
      </c>
      <c r="O152" s="85"/>
      <c r="P152" s="215">
        <f>O152*H152</f>
        <v>0</v>
      </c>
      <c r="Q152" s="215">
        <v>0.0149</v>
      </c>
      <c r="R152" s="215">
        <f>Q152*H152</f>
        <v>0.0149</v>
      </c>
      <c r="S152" s="215">
        <v>0</v>
      </c>
      <c r="T152" s="21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7" t="s">
        <v>294</v>
      </c>
      <c r="AT152" s="217" t="s">
        <v>205</v>
      </c>
      <c r="AU152" s="217" t="s">
        <v>84</v>
      </c>
      <c r="AY152" s="18" t="s">
        <v>203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120</v>
      </c>
      <c r="BK152" s="218">
        <f>ROUND(I152*H152,2)</f>
        <v>0</v>
      </c>
      <c r="BL152" s="18" t="s">
        <v>294</v>
      </c>
      <c r="BM152" s="217" t="s">
        <v>738</v>
      </c>
    </row>
    <row r="153" s="2" customFormat="1">
      <c r="A153" s="39"/>
      <c r="B153" s="40"/>
      <c r="C153" s="41"/>
      <c r="D153" s="219" t="s">
        <v>211</v>
      </c>
      <c r="E153" s="41"/>
      <c r="F153" s="220" t="s">
        <v>2312</v>
      </c>
      <c r="G153" s="41"/>
      <c r="H153" s="41"/>
      <c r="I153" s="221"/>
      <c r="J153" s="41"/>
      <c r="K153" s="41"/>
      <c r="L153" s="45"/>
      <c r="M153" s="222"/>
      <c r="N153" s="223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211</v>
      </c>
      <c r="AU153" s="18" t="s">
        <v>84</v>
      </c>
    </row>
    <row r="154" s="2" customFormat="1" ht="16.5" customHeight="1">
      <c r="A154" s="39"/>
      <c r="B154" s="40"/>
      <c r="C154" s="206" t="s">
        <v>487</v>
      </c>
      <c r="D154" s="206" t="s">
        <v>205</v>
      </c>
      <c r="E154" s="207" t="s">
        <v>2313</v>
      </c>
      <c r="F154" s="208" t="s">
        <v>2314</v>
      </c>
      <c r="G154" s="209" t="s">
        <v>409</v>
      </c>
      <c r="H154" s="210">
        <v>1</v>
      </c>
      <c r="I154" s="211"/>
      <c r="J154" s="212">
        <f>ROUND(I154*H154,2)</f>
        <v>0</v>
      </c>
      <c r="K154" s="208" t="s">
        <v>1074</v>
      </c>
      <c r="L154" s="45"/>
      <c r="M154" s="213" t="s">
        <v>19</v>
      </c>
      <c r="N154" s="214" t="s">
        <v>48</v>
      </c>
      <c r="O154" s="85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7" t="s">
        <v>294</v>
      </c>
      <c r="AT154" s="217" t="s">
        <v>205</v>
      </c>
      <c r="AU154" s="217" t="s">
        <v>84</v>
      </c>
      <c r="AY154" s="18" t="s">
        <v>203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8" t="s">
        <v>120</v>
      </c>
      <c r="BK154" s="218">
        <f>ROUND(I154*H154,2)</f>
        <v>0</v>
      </c>
      <c r="BL154" s="18" t="s">
        <v>294</v>
      </c>
      <c r="BM154" s="217" t="s">
        <v>753</v>
      </c>
    </row>
    <row r="155" s="2" customFormat="1" ht="16.5" customHeight="1">
      <c r="A155" s="39"/>
      <c r="B155" s="40"/>
      <c r="C155" s="206" t="s">
        <v>493</v>
      </c>
      <c r="D155" s="206" t="s">
        <v>205</v>
      </c>
      <c r="E155" s="207" t="s">
        <v>2315</v>
      </c>
      <c r="F155" s="208" t="s">
        <v>2316</v>
      </c>
      <c r="G155" s="209" t="s">
        <v>409</v>
      </c>
      <c r="H155" s="210">
        <v>2</v>
      </c>
      <c r="I155" s="211"/>
      <c r="J155" s="212">
        <f>ROUND(I155*H155,2)</f>
        <v>0</v>
      </c>
      <c r="K155" s="208" t="s">
        <v>1074</v>
      </c>
      <c r="L155" s="45"/>
      <c r="M155" s="213" t="s">
        <v>19</v>
      </c>
      <c r="N155" s="214" t="s">
        <v>48</v>
      </c>
      <c r="O155" s="85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7" t="s">
        <v>294</v>
      </c>
      <c r="AT155" s="217" t="s">
        <v>205</v>
      </c>
      <c r="AU155" s="217" t="s">
        <v>84</v>
      </c>
      <c r="AY155" s="18" t="s">
        <v>203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8" t="s">
        <v>120</v>
      </c>
      <c r="BK155" s="218">
        <f>ROUND(I155*H155,2)</f>
        <v>0</v>
      </c>
      <c r="BL155" s="18" t="s">
        <v>294</v>
      </c>
      <c r="BM155" s="217" t="s">
        <v>773</v>
      </c>
    </row>
    <row r="156" s="2" customFormat="1" ht="24.15" customHeight="1">
      <c r="A156" s="39"/>
      <c r="B156" s="40"/>
      <c r="C156" s="206" t="s">
        <v>498</v>
      </c>
      <c r="D156" s="206" t="s">
        <v>205</v>
      </c>
      <c r="E156" s="207" t="s">
        <v>2317</v>
      </c>
      <c r="F156" s="208" t="s">
        <v>2318</v>
      </c>
      <c r="G156" s="209" t="s">
        <v>409</v>
      </c>
      <c r="H156" s="210">
        <v>5</v>
      </c>
      <c r="I156" s="211"/>
      <c r="J156" s="212">
        <f>ROUND(I156*H156,2)</f>
        <v>0</v>
      </c>
      <c r="K156" s="208" t="s">
        <v>208</v>
      </c>
      <c r="L156" s="45"/>
      <c r="M156" s="213" t="s">
        <v>19</v>
      </c>
      <c r="N156" s="214" t="s">
        <v>48</v>
      </c>
      <c r="O156" s="85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7" t="s">
        <v>294</v>
      </c>
      <c r="AT156" s="217" t="s">
        <v>205</v>
      </c>
      <c r="AU156" s="217" t="s">
        <v>84</v>
      </c>
      <c r="AY156" s="18" t="s">
        <v>203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120</v>
      </c>
      <c r="BK156" s="218">
        <f>ROUND(I156*H156,2)</f>
        <v>0</v>
      </c>
      <c r="BL156" s="18" t="s">
        <v>294</v>
      </c>
      <c r="BM156" s="217" t="s">
        <v>801</v>
      </c>
    </row>
    <row r="157" s="2" customFormat="1">
      <c r="A157" s="39"/>
      <c r="B157" s="40"/>
      <c r="C157" s="41"/>
      <c r="D157" s="219" t="s">
        <v>211</v>
      </c>
      <c r="E157" s="41"/>
      <c r="F157" s="220" t="s">
        <v>2319</v>
      </c>
      <c r="G157" s="41"/>
      <c r="H157" s="41"/>
      <c r="I157" s="221"/>
      <c r="J157" s="41"/>
      <c r="K157" s="41"/>
      <c r="L157" s="45"/>
      <c r="M157" s="222"/>
      <c r="N157" s="223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211</v>
      </c>
      <c r="AU157" s="18" t="s">
        <v>84</v>
      </c>
    </row>
    <row r="158" s="2" customFormat="1" ht="21.75" customHeight="1">
      <c r="A158" s="39"/>
      <c r="B158" s="40"/>
      <c r="C158" s="206" t="s">
        <v>505</v>
      </c>
      <c r="D158" s="206" t="s">
        <v>205</v>
      </c>
      <c r="E158" s="207" t="s">
        <v>2320</v>
      </c>
      <c r="F158" s="208" t="s">
        <v>2321</v>
      </c>
      <c r="G158" s="209" t="s">
        <v>409</v>
      </c>
      <c r="H158" s="210">
        <v>5</v>
      </c>
      <c r="I158" s="211"/>
      <c r="J158" s="212">
        <f>ROUND(I158*H158,2)</f>
        <v>0</v>
      </c>
      <c r="K158" s="208" t="s">
        <v>1074</v>
      </c>
      <c r="L158" s="45"/>
      <c r="M158" s="213" t="s">
        <v>19</v>
      </c>
      <c r="N158" s="214" t="s">
        <v>48</v>
      </c>
      <c r="O158" s="85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7" t="s">
        <v>294</v>
      </c>
      <c r="AT158" s="217" t="s">
        <v>205</v>
      </c>
      <c r="AU158" s="217" t="s">
        <v>84</v>
      </c>
      <c r="AY158" s="18" t="s">
        <v>203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8" t="s">
        <v>120</v>
      </c>
      <c r="BK158" s="218">
        <f>ROUND(I158*H158,2)</f>
        <v>0</v>
      </c>
      <c r="BL158" s="18" t="s">
        <v>294</v>
      </c>
      <c r="BM158" s="217" t="s">
        <v>815</v>
      </c>
    </row>
    <row r="159" s="2" customFormat="1" ht="16.5" customHeight="1">
      <c r="A159" s="39"/>
      <c r="B159" s="40"/>
      <c r="C159" s="206" t="s">
        <v>514</v>
      </c>
      <c r="D159" s="206" t="s">
        <v>205</v>
      </c>
      <c r="E159" s="207" t="s">
        <v>2322</v>
      </c>
      <c r="F159" s="208" t="s">
        <v>2323</v>
      </c>
      <c r="G159" s="209" t="s">
        <v>409</v>
      </c>
      <c r="H159" s="210">
        <v>5</v>
      </c>
      <c r="I159" s="211"/>
      <c r="J159" s="212">
        <f>ROUND(I159*H159,2)</f>
        <v>0</v>
      </c>
      <c r="K159" s="208" t="s">
        <v>208</v>
      </c>
      <c r="L159" s="45"/>
      <c r="M159" s="213" t="s">
        <v>19</v>
      </c>
      <c r="N159" s="214" t="s">
        <v>48</v>
      </c>
      <c r="O159" s="85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7" t="s">
        <v>294</v>
      </c>
      <c r="AT159" s="217" t="s">
        <v>205</v>
      </c>
      <c r="AU159" s="217" t="s">
        <v>84</v>
      </c>
      <c r="AY159" s="18" t="s">
        <v>203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8" t="s">
        <v>120</v>
      </c>
      <c r="BK159" s="218">
        <f>ROUND(I159*H159,2)</f>
        <v>0</v>
      </c>
      <c r="BL159" s="18" t="s">
        <v>294</v>
      </c>
      <c r="BM159" s="217" t="s">
        <v>1339</v>
      </c>
    </row>
    <row r="160" s="2" customFormat="1">
      <c r="A160" s="39"/>
      <c r="B160" s="40"/>
      <c r="C160" s="41"/>
      <c r="D160" s="219" t="s">
        <v>211</v>
      </c>
      <c r="E160" s="41"/>
      <c r="F160" s="220" t="s">
        <v>2324</v>
      </c>
      <c r="G160" s="41"/>
      <c r="H160" s="41"/>
      <c r="I160" s="221"/>
      <c r="J160" s="41"/>
      <c r="K160" s="41"/>
      <c r="L160" s="45"/>
      <c r="M160" s="222"/>
      <c r="N160" s="223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211</v>
      </c>
      <c r="AU160" s="18" t="s">
        <v>84</v>
      </c>
    </row>
    <row r="161" s="2" customFormat="1" ht="44.25" customHeight="1">
      <c r="A161" s="39"/>
      <c r="B161" s="40"/>
      <c r="C161" s="206" t="s">
        <v>519</v>
      </c>
      <c r="D161" s="206" t="s">
        <v>205</v>
      </c>
      <c r="E161" s="207" t="s">
        <v>2325</v>
      </c>
      <c r="F161" s="208" t="s">
        <v>2326</v>
      </c>
      <c r="G161" s="209" t="s">
        <v>528</v>
      </c>
      <c r="H161" s="258"/>
      <c r="I161" s="211"/>
      <c r="J161" s="212">
        <f>ROUND(I161*H161,2)</f>
        <v>0</v>
      </c>
      <c r="K161" s="208" t="s">
        <v>208</v>
      </c>
      <c r="L161" s="45"/>
      <c r="M161" s="213" t="s">
        <v>19</v>
      </c>
      <c r="N161" s="214" t="s">
        <v>48</v>
      </c>
      <c r="O161" s="85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7" t="s">
        <v>294</v>
      </c>
      <c r="AT161" s="217" t="s">
        <v>205</v>
      </c>
      <c r="AU161" s="217" t="s">
        <v>84</v>
      </c>
      <c r="AY161" s="18" t="s">
        <v>203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8" t="s">
        <v>120</v>
      </c>
      <c r="BK161" s="218">
        <f>ROUND(I161*H161,2)</f>
        <v>0</v>
      </c>
      <c r="BL161" s="18" t="s">
        <v>294</v>
      </c>
      <c r="BM161" s="217" t="s">
        <v>1349</v>
      </c>
    </row>
    <row r="162" s="2" customFormat="1">
      <c r="A162" s="39"/>
      <c r="B162" s="40"/>
      <c r="C162" s="41"/>
      <c r="D162" s="219" t="s">
        <v>211</v>
      </c>
      <c r="E162" s="41"/>
      <c r="F162" s="220" t="s">
        <v>2327</v>
      </c>
      <c r="G162" s="41"/>
      <c r="H162" s="41"/>
      <c r="I162" s="221"/>
      <c r="J162" s="41"/>
      <c r="K162" s="41"/>
      <c r="L162" s="45"/>
      <c r="M162" s="222"/>
      <c r="N162" s="223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211</v>
      </c>
      <c r="AU162" s="18" t="s">
        <v>84</v>
      </c>
    </row>
    <row r="163" s="12" customFormat="1" ht="25.92" customHeight="1">
      <c r="A163" s="12"/>
      <c r="B163" s="190"/>
      <c r="C163" s="191"/>
      <c r="D163" s="192" t="s">
        <v>75</v>
      </c>
      <c r="E163" s="193" t="s">
        <v>2328</v>
      </c>
      <c r="F163" s="193" t="s">
        <v>2329</v>
      </c>
      <c r="G163" s="191"/>
      <c r="H163" s="191"/>
      <c r="I163" s="194"/>
      <c r="J163" s="195">
        <f>BK163</f>
        <v>0</v>
      </c>
      <c r="K163" s="191"/>
      <c r="L163" s="196"/>
      <c r="M163" s="197"/>
      <c r="N163" s="198"/>
      <c r="O163" s="198"/>
      <c r="P163" s="199">
        <f>SUM(P164:P182)</f>
        <v>0</v>
      </c>
      <c r="Q163" s="198"/>
      <c r="R163" s="199">
        <f>SUM(R164:R182)</f>
        <v>0.46355000000000002</v>
      </c>
      <c r="S163" s="198"/>
      <c r="T163" s="200">
        <f>SUM(T164:T182)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1" t="s">
        <v>84</v>
      </c>
      <c r="AT163" s="202" t="s">
        <v>75</v>
      </c>
      <c r="AU163" s="202" t="s">
        <v>76</v>
      </c>
      <c r="AY163" s="201" t="s">
        <v>203</v>
      </c>
      <c r="BK163" s="203">
        <f>SUM(BK164:BK182)</f>
        <v>0</v>
      </c>
    </row>
    <row r="164" s="2" customFormat="1" ht="21.75" customHeight="1">
      <c r="A164" s="39"/>
      <c r="B164" s="40"/>
      <c r="C164" s="206" t="s">
        <v>525</v>
      </c>
      <c r="D164" s="206" t="s">
        <v>205</v>
      </c>
      <c r="E164" s="207" t="s">
        <v>2330</v>
      </c>
      <c r="F164" s="208" t="s">
        <v>2331</v>
      </c>
      <c r="G164" s="209" t="s">
        <v>555</v>
      </c>
      <c r="H164" s="210">
        <v>1200</v>
      </c>
      <c r="I164" s="211"/>
      <c r="J164" s="212">
        <f>ROUND(I164*H164,2)</f>
        <v>0</v>
      </c>
      <c r="K164" s="208" t="s">
        <v>1074</v>
      </c>
      <c r="L164" s="45"/>
      <c r="M164" s="213" t="s">
        <v>19</v>
      </c>
      <c r="N164" s="214" t="s">
        <v>48</v>
      </c>
      <c r="O164" s="85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7" t="s">
        <v>209</v>
      </c>
      <c r="AT164" s="217" t="s">
        <v>205</v>
      </c>
      <c r="AU164" s="217" t="s">
        <v>84</v>
      </c>
      <c r="AY164" s="18" t="s">
        <v>203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8" t="s">
        <v>120</v>
      </c>
      <c r="BK164" s="218">
        <f>ROUND(I164*H164,2)</f>
        <v>0</v>
      </c>
      <c r="BL164" s="18" t="s">
        <v>209</v>
      </c>
      <c r="BM164" s="217" t="s">
        <v>1360</v>
      </c>
    </row>
    <row r="165" s="2" customFormat="1" ht="16.5" customHeight="1">
      <c r="A165" s="39"/>
      <c r="B165" s="40"/>
      <c r="C165" s="206" t="s">
        <v>533</v>
      </c>
      <c r="D165" s="206" t="s">
        <v>205</v>
      </c>
      <c r="E165" s="207" t="s">
        <v>2332</v>
      </c>
      <c r="F165" s="208" t="s">
        <v>2333</v>
      </c>
      <c r="G165" s="209" t="s">
        <v>409</v>
      </c>
      <c r="H165" s="210">
        <v>10</v>
      </c>
      <c r="I165" s="211"/>
      <c r="J165" s="212">
        <f>ROUND(I165*H165,2)</f>
        <v>0</v>
      </c>
      <c r="K165" s="208" t="s">
        <v>1074</v>
      </c>
      <c r="L165" s="45"/>
      <c r="M165" s="213" t="s">
        <v>19</v>
      </c>
      <c r="N165" s="214" t="s">
        <v>48</v>
      </c>
      <c r="O165" s="85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7" t="s">
        <v>209</v>
      </c>
      <c r="AT165" s="217" t="s">
        <v>205</v>
      </c>
      <c r="AU165" s="217" t="s">
        <v>84</v>
      </c>
      <c r="AY165" s="18" t="s">
        <v>203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8" t="s">
        <v>120</v>
      </c>
      <c r="BK165" s="218">
        <f>ROUND(I165*H165,2)</f>
        <v>0</v>
      </c>
      <c r="BL165" s="18" t="s">
        <v>209</v>
      </c>
      <c r="BM165" s="217" t="s">
        <v>1370</v>
      </c>
    </row>
    <row r="166" s="2" customFormat="1" ht="24.15" customHeight="1">
      <c r="A166" s="39"/>
      <c r="B166" s="40"/>
      <c r="C166" s="206" t="s">
        <v>539</v>
      </c>
      <c r="D166" s="206" t="s">
        <v>205</v>
      </c>
      <c r="E166" s="207" t="s">
        <v>2334</v>
      </c>
      <c r="F166" s="208" t="s">
        <v>2335</v>
      </c>
      <c r="G166" s="209" t="s">
        <v>555</v>
      </c>
      <c r="H166" s="210">
        <v>50</v>
      </c>
      <c r="I166" s="211"/>
      <c r="J166" s="212">
        <f>ROUND(I166*H166,2)</f>
        <v>0</v>
      </c>
      <c r="K166" s="208" t="s">
        <v>208</v>
      </c>
      <c r="L166" s="45"/>
      <c r="M166" s="213" t="s">
        <v>19</v>
      </c>
      <c r="N166" s="214" t="s">
        <v>48</v>
      </c>
      <c r="O166" s="85"/>
      <c r="P166" s="215">
        <f>O166*H166</f>
        <v>0</v>
      </c>
      <c r="Q166" s="215">
        <v>0.00010000000000000001</v>
      </c>
      <c r="R166" s="215">
        <f>Q166*H166</f>
        <v>0.0050000000000000001</v>
      </c>
      <c r="S166" s="215">
        <v>0</v>
      </c>
      <c r="T166" s="21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7" t="s">
        <v>209</v>
      </c>
      <c r="AT166" s="217" t="s">
        <v>205</v>
      </c>
      <c r="AU166" s="217" t="s">
        <v>84</v>
      </c>
      <c r="AY166" s="18" t="s">
        <v>203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8" t="s">
        <v>120</v>
      </c>
      <c r="BK166" s="218">
        <f>ROUND(I166*H166,2)</f>
        <v>0</v>
      </c>
      <c r="BL166" s="18" t="s">
        <v>209</v>
      </c>
      <c r="BM166" s="217" t="s">
        <v>1380</v>
      </c>
    </row>
    <row r="167" s="2" customFormat="1">
      <c r="A167" s="39"/>
      <c r="B167" s="40"/>
      <c r="C167" s="41"/>
      <c r="D167" s="219" t="s">
        <v>211</v>
      </c>
      <c r="E167" s="41"/>
      <c r="F167" s="220" t="s">
        <v>2336</v>
      </c>
      <c r="G167" s="41"/>
      <c r="H167" s="41"/>
      <c r="I167" s="221"/>
      <c r="J167" s="41"/>
      <c r="K167" s="41"/>
      <c r="L167" s="45"/>
      <c r="M167" s="222"/>
      <c r="N167" s="223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211</v>
      </c>
      <c r="AU167" s="18" t="s">
        <v>84</v>
      </c>
    </row>
    <row r="168" s="2" customFormat="1" ht="33" customHeight="1">
      <c r="A168" s="39"/>
      <c r="B168" s="40"/>
      <c r="C168" s="206" t="s">
        <v>545</v>
      </c>
      <c r="D168" s="206" t="s">
        <v>205</v>
      </c>
      <c r="E168" s="207" t="s">
        <v>2337</v>
      </c>
      <c r="F168" s="208" t="s">
        <v>2338</v>
      </c>
      <c r="G168" s="209" t="s">
        <v>409</v>
      </c>
      <c r="H168" s="210">
        <v>2</v>
      </c>
      <c r="I168" s="211"/>
      <c r="J168" s="212">
        <f>ROUND(I168*H168,2)</f>
        <v>0</v>
      </c>
      <c r="K168" s="208" t="s">
        <v>1074</v>
      </c>
      <c r="L168" s="45"/>
      <c r="M168" s="213" t="s">
        <v>19</v>
      </c>
      <c r="N168" s="214" t="s">
        <v>48</v>
      </c>
      <c r="O168" s="85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7" t="s">
        <v>209</v>
      </c>
      <c r="AT168" s="217" t="s">
        <v>205</v>
      </c>
      <c r="AU168" s="217" t="s">
        <v>84</v>
      </c>
      <c r="AY168" s="18" t="s">
        <v>203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8" t="s">
        <v>120</v>
      </c>
      <c r="BK168" s="218">
        <f>ROUND(I168*H168,2)</f>
        <v>0</v>
      </c>
      <c r="BL168" s="18" t="s">
        <v>209</v>
      </c>
      <c r="BM168" s="217" t="s">
        <v>1392</v>
      </c>
    </row>
    <row r="169" s="2" customFormat="1" ht="33" customHeight="1">
      <c r="A169" s="39"/>
      <c r="B169" s="40"/>
      <c r="C169" s="206" t="s">
        <v>552</v>
      </c>
      <c r="D169" s="206" t="s">
        <v>205</v>
      </c>
      <c r="E169" s="207" t="s">
        <v>2339</v>
      </c>
      <c r="F169" s="208" t="s">
        <v>2340</v>
      </c>
      <c r="G169" s="209" t="s">
        <v>409</v>
      </c>
      <c r="H169" s="210">
        <v>1</v>
      </c>
      <c r="I169" s="211"/>
      <c r="J169" s="212">
        <f>ROUND(I169*H169,2)</f>
        <v>0</v>
      </c>
      <c r="K169" s="208" t="s">
        <v>1074</v>
      </c>
      <c r="L169" s="45"/>
      <c r="M169" s="213" t="s">
        <v>19</v>
      </c>
      <c r="N169" s="214" t="s">
        <v>48</v>
      </c>
      <c r="O169" s="85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7" t="s">
        <v>209</v>
      </c>
      <c r="AT169" s="217" t="s">
        <v>205</v>
      </c>
      <c r="AU169" s="217" t="s">
        <v>84</v>
      </c>
      <c r="AY169" s="18" t="s">
        <v>203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120</v>
      </c>
      <c r="BK169" s="218">
        <f>ROUND(I169*H169,2)</f>
        <v>0</v>
      </c>
      <c r="BL169" s="18" t="s">
        <v>209</v>
      </c>
      <c r="BM169" s="217" t="s">
        <v>1406</v>
      </c>
    </row>
    <row r="170" s="2" customFormat="1" ht="21.75" customHeight="1">
      <c r="A170" s="39"/>
      <c r="B170" s="40"/>
      <c r="C170" s="206" t="s">
        <v>565</v>
      </c>
      <c r="D170" s="206" t="s">
        <v>205</v>
      </c>
      <c r="E170" s="207" t="s">
        <v>2341</v>
      </c>
      <c r="F170" s="208" t="s">
        <v>2342</v>
      </c>
      <c r="G170" s="209" t="s">
        <v>409</v>
      </c>
      <c r="H170" s="210">
        <v>3</v>
      </c>
      <c r="I170" s="211"/>
      <c r="J170" s="212">
        <f>ROUND(I170*H170,2)</f>
        <v>0</v>
      </c>
      <c r="K170" s="208" t="s">
        <v>1074</v>
      </c>
      <c r="L170" s="45"/>
      <c r="M170" s="213" t="s">
        <v>19</v>
      </c>
      <c r="N170" s="214" t="s">
        <v>48</v>
      </c>
      <c r="O170" s="85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7" t="s">
        <v>209</v>
      </c>
      <c r="AT170" s="217" t="s">
        <v>205</v>
      </c>
      <c r="AU170" s="217" t="s">
        <v>84</v>
      </c>
      <c r="AY170" s="18" t="s">
        <v>203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8" t="s">
        <v>120</v>
      </c>
      <c r="BK170" s="218">
        <f>ROUND(I170*H170,2)</f>
        <v>0</v>
      </c>
      <c r="BL170" s="18" t="s">
        <v>209</v>
      </c>
      <c r="BM170" s="217" t="s">
        <v>1415</v>
      </c>
    </row>
    <row r="171" s="2" customFormat="1" ht="16.5" customHeight="1">
      <c r="A171" s="39"/>
      <c r="B171" s="40"/>
      <c r="C171" s="206" t="s">
        <v>572</v>
      </c>
      <c r="D171" s="206" t="s">
        <v>205</v>
      </c>
      <c r="E171" s="207" t="s">
        <v>2343</v>
      </c>
      <c r="F171" s="208" t="s">
        <v>2344</v>
      </c>
      <c r="G171" s="209" t="s">
        <v>409</v>
      </c>
      <c r="H171" s="210">
        <v>6</v>
      </c>
      <c r="I171" s="211"/>
      <c r="J171" s="212">
        <f>ROUND(I171*H171,2)</f>
        <v>0</v>
      </c>
      <c r="K171" s="208" t="s">
        <v>1074</v>
      </c>
      <c r="L171" s="45"/>
      <c r="M171" s="213" t="s">
        <v>19</v>
      </c>
      <c r="N171" s="214" t="s">
        <v>48</v>
      </c>
      <c r="O171" s="85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7" t="s">
        <v>209</v>
      </c>
      <c r="AT171" s="217" t="s">
        <v>205</v>
      </c>
      <c r="AU171" s="217" t="s">
        <v>84</v>
      </c>
      <c r="AY171" s="18" t="s">
        <v>203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8" t="s">
        <v>120</v>
      </c>
      <c r="BK171" s="218">
        <f>ROUND(I171*H171,2)</f>
        <v>0</v>
      </c>
      <c r="BL171" s="18" t="s">
        <v>209</v>
      </c>
      <c r="BM171" s="217" t="s">
        <v>1431</v>
      </c>
    </row>
    <row r="172" s="2" customFormat="1" ht="24.15" customHeight="1">
      <c r="A172" s="39"/>
      <c r="B172" s="40"/>
      <c r="C172" s="206" t="s">
        <v>578</v>
      </c>
      <c r="D172" s="206" t="s">
        <v>205</v>
      </c>
      <c r="E172" s="207" t="s">
        <v>2345</v>
      </c>
      <c r="F172" s="208" t="s">
        <v>2346</v>
      </c>
      <c r="G172" s="209" t="s">
        <v>409</v>
      </c>
      <c r="H172" s="210">
        <v>40</v>
      </c>
      <c r="I172" s="211"/>
      <c r="J172" s="212">
        <f>ROUND(I172*H172,2)</f>
        <v>0</v>
      </c>
      <c r="K172" s="208" t="s">
        <v>1074</v>
      </c>
      <c r="L172" s="45"/>
      <c r="M172" s="213" t="s">
        <v>19</v>
      </c>
      <c r="N172" s="214" t="s">
        <v>48</v>
      </c>
      <c r="O172" s="85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7" t="s">
        <v>209</v>
      </c>
      <c r="AT172" s="217" t="s">
        <v>205</v>
      </c>
      <c r="AU172" s="217" t="s">
        <v>84</v>
      </c>
      <c r="AY172" s="18" t="s">
        <v>203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8" t="s">
        <v>120</v>
      </c>
      <c r="BK172" s="218">
        <f>ROUND(I172*H172,2)</f>
        <v>0</v>
      </c>
      <c r="BL172" s="18" t="s">
        <v>209</v>
      </c>
      <c r="BM172" s="217" t="s">
        <v>1442</v>
      </c>
    </row>
    <row r="173" s="2" customFormat="1" ht="24.15" customHeight="1">
      <c r="A173" s="39"/>
      <c r="B173" s="40"/>
      <c r="C173" s="206" t="s">
        <v>587</v>
      </c>
      <c r="D173" s="206" t="s">
        <v>205</v>
      </c>
      <c r="E173" s="207" t="s">
        <v>2347</v>
      </c>
      <c r="F173" s="208" t="s">
        <v>2348</v>
      </c>
      <c r="G173" s="209" t="s">
        <v>555</v>
      </c>
      <c r="H173" s="210">
        <v>350</v>
      </c>
      <c r="I173" s="211"/>
      <c r="J173" s="212">
        <f>ROUND(I173*H173,2)</f>
        <v>0</v>
      </c>
      <c r="K173" s="208" t="s">
        <v>208</v>
      </c>
      <c r="L173" s="45"/>
      <c r="M173" s="213" t="s">
        <v>19</v>
      </c>
      <c r="N173" s="214" t="s">
        <v>48</v>
      </c>
      <c r="O173" s="85"/>
      <c r="P173" s="215">
        <f>O173*H173</f>
        <v>0</v>
      </c>
      <c r="Q173" s="215">
        <v>6.0000000000000002E-05</v>
      </c>
      <c r="R173" s="215">
        <f>Q173*H173</f>
        <v>0.021000000000000001</v>
      </c>
      <c r="S173" s="215">
        <v>0</v>
      </c>
      <c r="T173" s="21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7" t="s">
        <v>209</v>
      </c>
      <c r="AT173" s="217" t="s">
        <v>205</v>
      </c>
      <c r="AU173" s="217" t="s">
        <v>84</v>
      </c>
      <c r="AY173" s="18" t="s">
        <v>203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8" t="s">
        <v>120</v>
      </c>
      <c r="BK173" s="218">
        <f>ROUND(I173*H173,2)</f>
        <v>0</v>
      </c>
      <c r="BL173" s="18" t="s">
        <v>209</v>
      </c>
      <c r="BM173" s="217" t="s">
        <v>1453</v>
      </c>
    </row>
    <row r="174" s="2" customFormat="1">
      <c r="A174" s="39"/>
      <c r="B174" s="40"/>
      <c r="C174" s="41"/>
      <c r="D174" s="219" t="s">
        <v>211</v>
      </c>
      <c r="E174" s="41"/>
      <c r="F174" s="220" t="s">
        <v>2349</v>
      </c>
      <c r="G174" s="41"/>
      <c r="H174" s="41"/>
      <c r="I174" s="221"/>
      <c r="J174" s="41"/>
      <c r="K174" s="41"/>
      <c r="L174" s="45"/>
      <c r="M174" s="222"/>
      <c r="N174" s="223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211</v>
      </c>
      <c r="AU174" s="18" t="s">
        <v>84</v>
      </c>
    </row>
    <row r="175" s="2" customFormat="1" ht="37.8" customHeight="1">
      <c r="A175" s="39"/>
      <c r="B175" s="40"/>
      <c r="C175" s="206" t="s">
        <v>593</v>
      </c>
      <c r="D175" s="206" t="s">
        <v>205</v>
      </c>
      <c r="E175" s="207" t="s">
        <v>2350</v>
      </c>
      <c r="F175" s="208" t="s">
        <v>2351</v>
      </c>
      <c r="G175" s="209" t="s">
        <v>118</v>
      </c>
      <c r="H175" s="210">
        <v>250</v>
      </c>
      <c r="I175" s="211"/>
      <c r="J175" s="212">
        <f>ROUND(I175*H175,2)</f>
        <v>0</v>
      </c>
      <c r="K175" s="208" t="s">
        <v>208</v>
      </c>
      <c r="L175" s="45"/>
      <c r="M175" s="213" t="s">
        <v>19</v>
      </c>
      <c r="N175" s="214" t="s">
        <v>48</v>
      </c>
      <c r="O175" s="85"/>
      <c r="P175" s="215">
        <f>O175*H175</f>
        <v>0</v>
      </c>
      <c r="Q175" s="215">
        <v>0.00174</v>
      </c>
      <c r="R175" s="215">
        <f>Q175*H175</f>
        <v>0.435</v>
      </c>
      <c r="S175" s="215">
        <v>0</v>
      </c>
      <c r="T175" s="21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7" t="s">
        <v>209</v>
      </c>
      <c r="AT175" s="217" t="s">
        <v>205</v>
      </c>
      <c r="AU175" s="217" t="s">
        <v>84</v>
      </c>
      <c r="AY175" s="18" t="s">
        <v>203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8" t="s">
        <v>120</v>
      </c>
      <c r="BK175" s="218">
        <f>ROUND(I175*H175,2)</f>
        <v>0</v>
      </c>
      <c r="BL175" s="18" t="s">
        <v>209</v>
      </c>
      <c r="BM175" s="217" t="s">
        <v>1462</v>
      </c>
    </row>
    <row r="176" s="2" customFormat="1">
      <c r="A176" s="39"/>
      <c r="B176" s="40"/>
      <c r="C176" s="41"/>
      <c r="D176" s="219" t="s">
        <v>211</v>
      </c>
      <c r="E176" s="41"/>
      <c r="F176" s="220" t="s">
        <v>2352</v>
      </c>
      <c r="G176" s="41"/>
      <c r="H176" s="41"/>
      <c r="I176" s="221"/>
      <c r="J176" s="41"/>
      <c r="K176" s="41"/>
      <c r="L176" s="45"/>
      <c r="M176" s="222"/>
      <c r="N176" s="223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211</v>
      </c>
      <c r="AU176" s="18" t="s">
        <v>84</v>
      </c>
    </row>
    <row r="177" s="2" customFormat="1" ht="24.15" customHeight="1">
      <c r="A177" s="39"/>
      <c r="B177" s="40"/>
      <c r="C177" s="206" t="s">
        <v>600</v>
      </c>
      <c r="D177" s="206" t="s">
        <v>205</v>
      </c>
      <c r="E177" s="207" t="s">
        <v>2353</v>
      </c>
      <c r="F177" s="208" t="s">
        <v>2354</v>
      </c>
      <c r="G177" s="209" t="s">
        <v>409</v>
      </c>
      <c r="H177" s="210">
        <v>10</v>
      </c>
      <c r="I177" s="211"/>
      <c r="J177" s="212">
        <f>ROUND(I177*H177,2)</f>
        <v>0</v>
      </c>
      <c r="K177" s="208" t="s">
        <v>208</v>
      </c>
      <c r="L177" s="45"/>
      <c r="M177" s="213" t="s">
        <v>19</v>
      </c>
      <c r="N177" s="214" t="s">
        <v>48</v>
      </c>
      <c r="O177" s="85"/>
      <c r="P177" s="215">
        <f>O177*H177</f>
        <v>0</v>
      </c>
      <c r="Q177" s="215">
        <v>0.00012</v>
      </c>
      <c r="R177" s="215">
        <f>Q177*H177</f>
        <v>0.0012000000000000001</v>
      </c>
      <c r="S177" s="215">
        <v>0</v>
      </c>
      <c r="T177" s="21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7" t="s">
        <v>209</v>
      </c>
      <c r="AT177" s="217" t="s">
        <v>205</v>
      </c>
      <c r="AU177" s="217" t="s">
        <v>84</v>
      </c>
      <c r="AY177" s="18" t="s">
        <v>203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8" t="s">
        <v>120</v>
      </c>
      <c r="BK177" s="218">
        <f>ROUND(I177*H177,2)</f>
        <v>0</v>
      </c>
      <c r="BL177" s="18" t="s">
        <v>209</v>
      </c>
      <c r="BM177" s="217" t="s">
        <v>1475</v>
      </c>
    </row>
    <row r="178" s="2" customFormat="1">
      <c r="A178" s="39"/>
      <c r="B178" s="40"/>
      <c r="C178" s="41"/>
      <c r="D178" s="219" t="s">
        <v>211</v>
      </c>
      <c r="E178" s="41"/>
      <c r="F178" s="220" t="s">
        <v>2355</v>
      </c>
      <c r="G178" s="41"/>
      <c r="H178" s="41"/>
      <c r="I178" s="221"/>
      <c r="J178" s="41"/>
      <c r="K178" s="41"/>
      <c r="L178" s="45"/>
      <c r="M178" s="222"/>
      <c r="N178" s="223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211</v>
      </c>
      <c r="AU178" s="18" t="s">
        <v>84</v>
      </c>
    </row>
    <row r="179" s="2" customFormat="1" ht="24.15" customHeight="1">
      <c r="A179" s="39"/>
      <c r="B179" s="40"/>
      <c r="C179" s="206" t="s">
        <v>606</v>
      </c>
      <c r="D179" s="206" t="s">
        <v>205</v>
      </c>
      <c r="E179" s="207" t="s">
        <v>2356</v>
      </c>
      <c r="F179" s="208" t="s">
        <v>2357</v>
      </c>
      <c r="G179" s="209" t="s">
        <v>409</v>
      </c>
      <c r="H179" s="210">
        <v>9</v>
      </c>
      <c r="I179" s="211"/>
      <c r="J179" s="212">
        <f>ROUND(I179*H179,2)</f>
        <v>0</v>
      </c>
      <c r="K179" s="208" t="s">
        <v>208</v>
      </c>
      <c r="L179" s="45"/>
      <c r="M179" s="213" t="s">
        <v>19</v>
      </c>
      <c r="N179" s="214" t="s">
        <v>48</v>
      </c>
      <c r="O179" s="85"/>
      <c r="P179" s="215">
        <f>O179*H179</f>
        <v>0</v>
      </c>
      <c r="Q179" s="215">
        <v>0.00014999999999999999</v>
      </c>
      <c r="R179" s="215">
        <f>Q179*H179</f>
        <v>0.0013499999999999999</v>
      </c>
      <c r="S179" s="215">
        <v>0</v>
      </c>
      <c r="T179" s="21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7" t="s">
        <v>209</v>
      </c>
      <c r="AT179" s="217" t="s">
        <v>205</v>
      </c>
      <c r="AU179" s="217" t="s">
        <v>84</v>
      </c>
      <c r="AY179" s="18" t="s">
        <v>203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8" t="s">
        <v>120</v>
      </c>
      <c r="BK179" s="218">
        <f>ROUND(I179*H179,2)</f>
        <v>0</v>
      </c>
      <c r="BL179" s="18" t="s">
        <v>209</v>
      </c>
      <c r="BM179" s="217" t="s">
        <v>1484</v>
      </c>
    </row>
    <row r="180" s="2" customFormat="1">
      <c r="A180" s="39"/>
      <c r="B180" s="40"/>
      <c r="C180" s="41"/>
      <c r="D180" s="219" t="s">
        <v>211</v>
      </c>
      <c r="E180" s="41"/>
      <c r="F180" s="220" t="s">
        <v>2358</v>
      </c>
      <c r="G180" s="41"/>
      <c r="H180" s="41"/>
      <c r="I180" s="221"/>
      <c r="J180" s="41"/>
      <c r="K180" s="41"/>
      <c r="L180" s="45"/>
      <c r="M180" s="222"/>
      <c r="N180" s="223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211</v>
      </c>
      <c r="AU180" s="18" t="s">
        <v>84</v>
      </c>
    </row>
    <row r="181" s="2" customFormat="1" ht="16.5" customHeight="1">
      <c r="A181" s="39"/>
      <c r="B181" s="40"/>
      <c r="C181" s="206" t="s">
        <v>613</v>
      </c>
      <c r="D181" s="206" t="s">
        <v>205</v>
      </c>
      <c r="E181" s="207" t="s">
        <v>2359</v>
      </c>
      <c r="F181" s="208" t="s">
        <v>2360</v>
      </c>
      <c r="G181" s="209" t="s">
        <v>409</v>
      </c>
      <c r="H181" s="210">
        <v>3</v>
      </c>
      <c r="I181" s="211"/>
      <c r="J181" s="212">
        <f>ROUND(I181*H181,2)</f>
        <v>0</v>
      </c>
      <c r="K181" s="208" t="s">
        <v>1074</v>
      </c>
      <c r="L181" s="45"/>
      <c r="M181" s="213" t="s">
        <v>19</v>
      </c>
      <c r="N181" s="214" t="s">
        <v>48</v>
      </c>
      <c r="O181" s="85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7" t="s">
        <v>209</v>
      </c>
      <c r="AT181" s="217" t="s">
        <v>205</v>
      </c>
      <c r="AU181" s="217" t="s">
        <v>84</v>
      </c>
      <c r="AY181" s="18" t="s">
        <v>203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8" t="s">
        <v>120</v>
      </c>
      <c r="BK181" s="218">
        <f>ROUND(I181*H181,2)</f>
        <v>0</v>
      </c>
      <c r="BL181" s="18" t="s">
        <v>209</v>
      </c>
      <c r="BM181" s="217" t="s">
        <v>1495</v>
      </c>
    </row>
    <row r="182" s="2" customFormat="1" ht="16.5" customHeight="1">
      <c r="A182" s="39"/>
      <c r="B182" s="40"/>
      <c r="C182" s="206" t="s">
        <v>619</v>
      </c>
      <c r="D182" s="206" t="s">
        <v>205</v>
      </c>
      <c r="E182" s="207" t="s">
        <v>2361</v>
      </c>
      <c r="F182" s="208" t="s">
        <v>2362</v>
      </c>
      <c r="G182" s="209" t="s">
        <v>409</v>
      </c>
      <c r="H182" s="210">
        <v>1</v>
      </c>
      <c r="I182" s="211"/>
      <c r="J182" s="212">
        <f>ROUND(I182*H182,2)</f>
        <v>0</v>
      </c>
      <c r="K182" s="208" t="s">
        <v>1074</v>
      </c>
      <c r="L182" s="45"/>
      <c r="M182" s="213" t="s">
        <v>19</v>
      </c>
      <c r="N182" s="214" t="s">
        <v>48</v>
      </c>
      <c r="O182" s="85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7" t="s">
        <v>209</v>
      </c>
      <c r="AT182" s="217" t="s">
        <v>205</v>
      </c>
      <c r="AU182" s="217" t="s">
        <v>84</v>
      </c>
      <c r="AY182" s="18" t="s">
        <v>203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8" t="s">
        <v>120</v>
      </c>
      <c r="BK182" s="218">
        <f>ROUND(I182*H182,2)</f>
        <v>0</v>
      </c>
      <c r="BL182" s="18" t="s">
        <v>209</v>
      </c>
      <c r="BM182" s="217" t="s">
        <v>1505</v>
      </c>
    </row>
    <row r="183" s="12" customFormat="1" ht="25.92" customHeight="1">
      <c r="A183" s="12"/>
      <c r="B183" s="190"/>
      <c r="C183" s="191"/>
      <c r="D183" s="192" t="s">
        <v>75</v>
      </c>
      <c r="E183" s="193" t="s">
        <v>2363</v>
      </c>
      <c r="F183" s="193" t="s">
        <v>2364</v>
      </c>
      <c r="G183" s="191"/>
      <c r="H183" s="191"/>
      <c r="I183" s="194"/>
      <c r="J183" s="195">
        <f>BK183</f>
        <v>0</v>
      </c>
      <c r="K183" s="191"/>
      <c r="L183" s="196"/>
      <c r="M183" s="197"/>
      <c r="N183" s="198"/>
      <c r="O183" s="198"/>
      <c r="P183" s="199">
        <f>SUM(P184:P193)</f>
        <v>0</v>
      </c>
      <c r="Q183" s="198"/>
      <c r="R183" s="199">
        <f>SUM(R184:R193)</f>
        <v>0.01414</v>
      </c>
      <c r="S183" s="198"/>
      <c r="T183" s="200">
        <f>SUM(T184:T193)</f>
        <v>1.4823400000000002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1" t="s">
        <v>84</v>
      </c>
      <c r="AT183" s="202" t="s">
        <v>75</v>
      </c>
      <c r="AU183" s="202" t="s">
        <v>76</v>
      </c>
      <c r="AY183" s="201" t="s">
        <v>203</v>
      </c>
      <c r="BK183" s="203">
        <f>SUM(BK184:BK193)</f>
        <v>0</v>
      </c>
    </row>
    <row r="184" s="2" customFormat="1" ht="24.15" customHeight="1">
      <c r="A184" s="39"/>
      <c r="B184" s="40"/>
      <c r="C184" s="206" t="s">
        <v>624</v>
      </c>
      <c r="D184" s="206" t="s">
        <v>205</v>
      </c>
      <c r="E184" s="207" t="s">
        <v>2365</v>
      </c>
      <c r="F184" s="208" t="s">
        <v>2366</v>
      </c>
      <c r="G184" s="209" t="s">
        <v>2213</v>
      </c>
      <c r="H184" s="210">
        <v>2</v>
      </c>
      <c r="I184" s="211"/>
      <c r="J184" s="212">
        <f>ROUND(I184*H184,2)</f>
        <v>0</v>
      </c>
      <c r="K184" s="208" t="s">
        <v>208</v>
      </c>
      <c r="L184" s="45"/>
      <c r="M184" s="213" t="s">
        <v>19</v>
      </c>
      <c r="N184" s="214" t="s">
        <v>48</v>
      </c>
      <c r="O184" s="85"/>
      <c r="P184" s="215">
        <f>O184*H184</f>
        <v>0</v>
      </c>
      <c r="Q184" s="215">
        <v>0.00017000000000000001</v>
      </c>
      <c r="R184" s="215">
        <f>Q184*H184</f>
        <v>0.00034000000000000002</v>
      </c>
      <c r="S184" s="215">
        <v>0.22625000000000001</v>
      </c>
      <c r="T184" s="216">
        <f>S184*H184</f>
        <v>0.45250000000000001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7" t="s">
        <v>209</v>
      </c>
      <c r="AT184" s="217" t="s">
        <v>205</v>
      </c>
      <c r="AU184" s="217" t="s">
        <v>84</v>
      </c>
      <c r="AY184" s="18" t="s">
        <v>203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8" t="s">
        <v>120</v>
      </c>
      <c r="BK184" s="218">
        <f>ROUND(I184*H184,2)</f>
        <v>0</v>
      </c>
      <c r="BL184" s="18" t="s">
        <v>209</v>
      </c>
      <c r="BM184" s="217" t="s">
        <v>1521</v>
      </c>
    </row>
    <row r="185" s="2" customFormat="1">
      <c r="A185" s="39"/>
      <c r="B185" s="40"/>
      <c r="C185" s="41"/>
      <c r="D185" s="219" t="s">
        <v>211</v>
      </c>
      <c r="E185" s="41"/>
      <c r="F185" s="220" t="s">
        <v>2367</v>
      </c>
      <c r="G185" s="41"/>
      <c r="H185" s="41"/>
      <c r="I185" s="221"/>
      <c r="J185" s="41"/>
      <c r="K185" s="41"/>
      <c r="L185" s="45"/>
      <c r="M185" s="222"/>
      <c r="N185" s="223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211</v>
      </c>
      <c r="AU185" s="18" t="s">
        <v>84</v>
      </c>
    </row>
    <row r="186" s="2" customFormat="1" ht="24.15" customHeight="1">
      <c r="A186" s="39"/>
      <c r="B186" s="40"/>
      <c r="C186" s="206" t="s">
        <v>629</v>
      </c>
      <c r="D186" s="206" t="s">
        <v>205</v>
      </c>
      <c r="E186" s="207" t="s">
        <v>2368</v>
      </c>
      <c r="F186" s="208" t="s">
        <v>2369</v>
      </c>
      <c r="G186" s="209" t="s">
        <v>555</v>
      </c>
      <c r="H186" s="210">
        <v>150</v>
      </c>
      <c r="I186" s="211"/>
      <c r="J186" s="212">
        <f>ROUND(I186*H186,2)</f>
        <v>0</v>
      </c>
      <c r="K186" s="208" t="s">
        <v>208</v>
      </c>
      <c r="L186" s="45"/>
      <c r="M186" s="213" t="s">
        <v>19</v>
      </c>
      <c r="N186" s="214" t="s">
        <v>48</v>
      </c>
      <c r="O186" s="85"/>
      <c r="P186" s="215">
        <f>O186*H186</f>
        <v>0</v>
      </c>
      <c r="Q186" s="215">
        <v>5.0000000000000002E-05</v>
      </c>
      <c r="R186" s="215">
        <f>Q186*H186</f>
        <v>0.0075000000000000006</v>
      </c>
      <c r="S186" s="215">
        <v>0.0053200000000000001</v>
      </c>
      <c r="T186" s="216">
        <f>S186*H186</f>
        <v>0.79800000000000004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7" t="s">
        <v>209</v>
      </c>
      <c r="AT186" s="217" t="s">
        <v>205</v>
      </c>
      <c r="AU186" s="217" t="s">
        <v>84</v>
      </c>
      <c r="AY186" s="18" t="s">
        <v>203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8" t="s">
        <v>120</v>
      </c>
      <c r="BK186" s="218">
        <f>ROUND(I186*H186,2)</f>
        <v>0</v>
      </c>
      <c r="BL186" s="18" t="s">
        <v>209</v>
      </c>
      <c r="BM186" s="217" t="s">
        <v>1537</v>
      </c>
    </row>
    <row r="187" s="2" customFormat="1">
      <c r="A187" s="39"/>
      <c r="B187" s="40"/>
      <c r="C187" s="41"/>
      <c r="D187" s="219" t="s">
        <v>211</v>
      </c>
      <c r="E187" s="41"/>
      <c r="F187" s="220" t="s">
        <v>2370</v>
      </c>
      <c r="G187" s="41"/>
      <c r="H187" s="41"/>
      <c r="I187" s="221"/>
      <c r="J187" s="41"/>
      <c r="K187" s="41"/>
      <c r="L187" s="45"/>
      <c r="M187" s="222"/>
      <c r="N187" s="223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211</v>
      </c>
      <c r="AU187" s="18" t="s">
        <v>84</v>
      </c>
    </row>
    <row r="188" s="2" customFormat="1" ht="16.5" customHeight="1">
      <c r="A188" s="39"/>
      <c r="B188" s="40"/>
      <c r="C188" s="206" t="s">
        <v>635</v>
      </c>
      <c r="D188" s="206" t="s">
        <v>205</v>
      </c>
      <c r="E188" s="207" t="s">
        <v>2371</v>
      </c>
      <c r="F188" s="208" t="s">
        <v>2372</v>
      </c>
      <c r="G188" s="209" t="s">
        <v>409</v>
      </c>
      <c r="H188" s="210">
        <v>12</v>
      </c>
      <c r="I188" s="211"/>
      <c r="J188" s="212">
        <f>ROUND(I188*H188,2)</f>
        <v>0</v>
      </c>
      <c r="K188" s="208" t="s">
        <v>208</v>
      </c>
      <c r="L188" s="45"/>
      <c r="M188" s="213" t="s">
        <v>19</v>
      </c>
      <c r="N188" s="214" t="s">
        <v>48</v>
      </c>
      <c r="O188" s="85"/>
      <c r="P188" s="215">
        <f>O188*H188</f>
        <v>0</v>
      </c>
      <c r="Q188" s="215">
        <v>0</v>
      </c>
      <c r="R188" s="215">
        <f>Q188*H188</f>
        <v>0</v>
      </c>
      <c r="S188" s="215">
        <v>0.01057</v>
      </c>
      <c r="T188" s="216">
        <f>S188*H188</f>
        <v>0.12684000000000001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7" t="s">
        <v>209</v>
      </c>
      <c r="AT188" s="217" t="s">
        <v>205</v>
      </c>
      <c r="AU188" s="217" t="s">
        <v>84</v>
      </c>
      <c r="AY188" s="18" t="s">
        <v>203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8" t="s">
        <v>120</v>
      </c>
      <c r="BK188" s="218">
        <f>ROUND(I188*H188,2)</f>
        <v>0</v>
      </c>
      <c r="BL188" s="18" t="s">
        <v>209</v>
      </c>
      <c r="BM188" s="217" t="s">
        <v>1553</v>
      </c>
    </row>
    <row r="189" s="2" customFormat="1">
      <c r="A189" s="39"/>
      <c r="B189" s="40"/>
      <c r="C189" s="41"/>
      <c r="D189" s="219" t="s">
        <v>211</v>
      </c>
      <c r="E189" s="41"/>
      <c r="F189" s="220" t="s">
        <v>2373</v>
      </c>
      <c r="G189" s="41"/>
      <c r="H189" s="41"/>
      <c r="I189" s="221"/>
      <c r="J189" s="41"/>
      <c r="K189" s="41"/>
      <c r="L189" s="45"/>
      <c r="M189" s="222"/>
      <c r="N189" s="223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211</v>
      </c>
      <c r="AU189" s="18" t="s">
        <v>84</v>
      </c>
    </row>
    <row r="190" s="2" customFormat="1" ht="24.15" customHeight="1">
      <c r="A190" s="39"/>
      <c r="B190" s="40"/>
      <c r="C190" s="206" t="s">
        <v>640</v>
      </c>
      <c r="D190" s="206" t="s">
        <v>205</v>
      </c>
      <c r="E190" s="207" t="s">
        <v>2374</v>
      </c>
      <c r="F190" s="208" t="s">
        <v>2375</v>
      </c>
      <c r="G190" s="209" t="s">
        <v>409</v>
      </c>
      <c r="H190" s="210">
        <v>30</v>
      </c>
      <c r="I190" s="211"/>
      <c r="J190" s="212">
        <f>ROUND(I190*H190,2)</f>
        <v>0</v>
      </c>
      <c r="K190" s="208" t="s">
        <v>208</v>
      </c>
      <c r="L190" s="45"/>
      <c r="M190" s="213" t="s">
        <v>19</v>
      </c>
      <c r="N190" s="214" t="s">
        <v>48</v>
      </c>
      <c r="O190" s="85"/>
      <c r="P190" s="215">
        <f>O190*H190</f>
        <v>0</v>
      </c>
      <c r="Q190" s="215">
        <v>0.00021000000000000001</v>
      </c>
      <c r="R190" s="215">
        <f>Q190*H190</f>
        <v>0.0063</v>
      </c>
      <c r="S190" s="215">
        <v>0.0035000000000000001</v>
      </c>
      <c r="T190" s="216">
        <f>S190*H190</f>
        <v>0.105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7" t="s">
        <v>209</v>
      </c>
      <c r="AT190" s="217" t="s">
        <v>205</v>
      </c>
      <c r="AU190" s="217" t="s">
        <v>84</v>
      </c>
      <c r="AY190" s="18" t="s">
        <v>203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8" t="s">
        <v>120</v>
      </c>
      <c r="BK190" s="218">
        <f>ROUND(I190*H190,2)</f>
        <v>0</v>
      </c>
      <c r="BL190" s="18" t="s">
        <v>209</v>
      </c>
      <c r="BM190" s="217" t="s">
        <v>1568</v>
      </c>
    </row>
    <row r="191" s="2" customFormat="1">
      <c r="A191" s="39"/>
      <c r="B191" s="40"/>
      <c r="C191" s="41"/>
      <c r="D191" s="219" t="s">
        <v>211</v>
      </c>
      <c r="E191" s="41"/>
      <c r="F191" s="220" t="s">
        <v>2376</v>
      </c>
      <c r="G191" s="41"/>
      <c r="H191" s="41"/>
      <c r="I191" s="221"/>
      <c r="J191" s="41"/>
      <c r="K191" s="41"/>
      <c r="L191" s="45"/>
      <c r="M191" s="222"/>
      <c r="N191" s="223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211</v>
      </c>
      <c r="AU191" s="18" t="s">
        <v>84</v>
      </c>
    </row>
    <row r="192" s="2" customFormat="1" ht="44.25" customHeight="1">
      <c r="A192" s="39"/>
      <c r="B192" s="40"/>
      <c r="C192" s="206" t="s">
        <v>645</v>
      </c>
      <c r="D192" s="206" t="s">
        <v>205</v>
      </c>
      <c r="E192" s="207" t="s">
        <v>2377</v>
      </c>
      <c r="F192" s="208" t="s">
        <v>2378</v>
      </c>
      <c r="G192" s="209" t="s">
        <v>528</v>
      </c>
      <c r="H192" s="258"/>
      <c r="I192" s="211"/>
      <c r="J192" s="212">
        <f>ROUND(I192*H192,2)</f>
        <v>0</v>
      </c>
      <c r="K192" s="208" t="s">
        <v>208</v>
      </c>
      <c r="L192" s="45"/>
      <c r="M192" s="213" t="s">
        <v>19</v>
      </c>
      <c r="N192" s="214" t="s">
        <v>48</v>
      </c>
      <c r="O192" s="85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7" t="s">
        <v>209</v>
      </c>
      <c r="AT192" s="217" t="s">
        <v>205</v>
      </c>
      <c r="AU192" s="217" t="s">
        <v>84</v>
      </c>
      <c r="AY192" s="18" t="s">
        <v>203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8" t="s">
        <v>120</v>
      </c>
      <c r="BK192" s="218">
        <f>ROUND(I192*H192,2)</f>
        <v>0</v>
      </c>
      <c r="BL192" s="18" t="s">
        <v>209</v>
      </c>
      <c r="BM192" s="217" t="s">
        <v>1577</v>
      </c>
    </row>
    <row r="193" s="2" customFormat="1">
      <c r="A193" s="39"/>
      <c r="B193" s="40"/>
      <c r="C193" s="41"/>
      <c r="D193" s="219" t="s">
        <v>211</v>
      </c>
      <c r="E193" s="41"/>
      <c r="F193" s="220" t="s">
        <v>2379</v>
      </c>
      <c r="G193" s="41"/>
      <c r="H193" s="41"/>
      <c r="I193" s="221"/>
      <c r="J193" s="41"/>
      <c r="K193" s="41"/>
      <c r="L193" s="45"/>
      <c r="M193" s="282"/>
      <c r="N193" s="283"/>
      <c r="O193" s="284"/>
      <c r="P193" s="284"/>
      <c r="Q193" s="284"/>
      <c r="R193" s="284"/>
      <c r="S193" s="284"/>
      <c r="T193" s="285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211</v>
      </c>
      <c r="AU193" s="18" t="s">
        <v>84</v>
      </c>
    </row>
    <row r="194" s="2" customFormat="1" ht="6.96" customHeight="1">
      <c r="A194" s="39"/>
      <c r="B194" s="60"/>
      <c r="C194" s="61"/>
      <c r="D194" s="61"/>
      <c r="E194" s="61"/>
      <c r="F194" s="61"/>
      <c r="G194" s="61"/>
      <c r="H194" s="61"/>
      <c r="I194" s="61"/>
      <c r="J194" s="61"/>
      <c r="K194" s="61"/>
      <c r="L194" s="45"/>
      <c r="M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</sheetData>
  <sheetProtection sheet="1" autoFilter="0" formatColumns="0" formatRows="0" objects="1" scenarios="1" spinCount="100000" saltValue="QOC7F4kdCd9xPSwUwv+jHPro91un1lyHz8oE8eNI0KlpIJJlMhiPlWegejhEXT3P6hSYDGeKLnddEIJnCEHRNA==" hashValue="sr8g4ik/LImpImry+zjgdNZlZnTM/YUoigBcx0+36VQjgvmwbK+JKcB0LqRuOsFbkJCcm957aRBCQFysA2opPg==" algorithmName="SHA-512" password="CC35"/>
  <autoFilter ref="C85:K193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2/713463125"/>
    <hyperlink ref="F92" r:id="rId2" display="https://podminky.urs.cz/item/CS_URS_2024_02/998713202"/>
    <hyperlink ref="F98" r:id="rId3" display="https://podminky.urs.cz/item/CS_URS_2024_02/731244492"/>
    <hyperlink ref="F109" r:id="rId4" display="https://podminky.urs.cz/item/CS_URS_2024_02/731321812"/>
    <hyperlink ref="F112" r:id="rId5" display="https://podminky.urs.cz/item/CS_URS_2024_02/731341130"/>
    <hyperlink ref="F117" r:id="rId6" display="https://podminky.urs.cz/item/CS_URS_2024_02/998731202"/>
    <hyperlink ref="F120" r:id="rId7" display="https://podminky.urs.cz/item/CS_URS_2024_02/733222302"/>
    <hyperlink ref="F122" r:id="rId8" display="https://podminky.urs.cz/item/CS_URS_2024_02/733222304"/>
    <hyperlink ref="F124" r:id="rId9" display="https://podminky.urs.cz/item/CS_URS_2024_02/733223304"/>
    <hyperlink ref="F126" r:id="rId10" display="https://podminky.urs.cz/item/CS_URS_2024_02/723181025"/>
    <hyperlink ref="F128" r:id="rId11" display="https://podminky.urs.cz/item/CS_URS_2024_02/733224222"/>
    <hyperlink ref="F130" r:id="rId12" display="https://podminky.urs.cz/item/CS_URS_2024_02/733291101"/>
    <hyperlink ref="F132" r:id="rId13" display="https://podminky.urs.cz/item/CS_URS_2024_02/998733202"/>
    <hyperlink ref="F135" r:id="rId14" display="https://podminky.urs.cz/item/CS_URS_2024_02/734261234"/>
    <hyperlink ref="F137" r:id="rId15" display="https://podminky.urs.cz/item/CS_URS_2024_02/734261235"/>
    <hyperlink ref="F139" r:id="rId16" display="https://podminky.urs.cz/item/CS_URS_2024_02/734261418"/>
    <hyperlink ref="F141" r:id="rId17" display="https://podminky.urs.cz/item/CS_URS_2024_02/734292816"/>
    <hyperlink ref="F143" r:id="rId18" display="https://podminky.urs.cz/item/CS_URS_2024_02/734291123"/>
    <hyperlink ref="F145" r:id="rId19" display="https://podminky.urs.cz/item/CS_URS_2024_02/734211120"/>
    <hyperlink ref="F148" r:id="rId20" display="https://podminky.urs.cz/item/CS_URS_2024_02/998734202"/>
    <hyperlink ref="F151" r:id="rId21" display="https://podminky.urs.cz/item/CS_URS_2024_02/735160133"/>
    <hyperlink ref="F153" r:id="rId22" display="https://podminky.urs.cz/item/CS_URS_2024_02/735160143"/>
    <hyperlink ref="F157" r:id="rId23" display="https://podminky.urs.cz/item/CS_URS_2024_02/735164512"/>
    <hyperlink ref="F160" r:id="rId24" display="https://podminky.urs.cz/item/CS_URS_2024_02/735191905"/>
    <hyperlink ref="F162" r:id="rId25" display="https://podminky.urs.cz/item/CS_URS_2024_02/998735201"/>
    <hyperlink ref="F167" r:id="rId26" display="https://podminky.urs.cz/item/CS_URS_2024_02/736110653"/>
    <hyperlink ref="F174" r:id="rId27" display="https://podminky.urs.cz/item/CS_URS_2024_02/736110652"/>
    <hyperlink ref="F176" r:id="rId28" display="https://podminky.urs.cz/item/CS_URS_2024_02/736110262"/>
    <hyperlink ref="F178" r:id="rId29" display="https://podminky.urs.cz/item/CS_URS_2024_02/735511143"/>
    <hyperlink ref="F180" r:id="rId30" display="https://podminky.urs.cz/item/CS_URS_2024_02/735511142"/>
    <hyperlink ref="F185" r:id="rId31" display="https://podminky.urs.cz/item/CS_URS_2024_02/731200823"/>
    <hyperlink ref="F187" r:id="rId32" display="https://podminky.urs.cz/item/CS_URS_2024_02/733110808"/>
    <hyperlink ref="F189" r:id="rId33" display="https://podminky.urs.cz/item/CS_URS_2024_02/735121810"/>
    <hyperlink ref="F191" r:id="rId34" display="https://podminky.urs.cz/item/CS_URS_2024_02/734200824"/>
    <hyperlink ref="F193" r:id="rId35" display="https://podminky.urs.cz/item/CS_URS_2024_02/998735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hidden="1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hidden="1" s="1" customFormat="1" ht="24.96" customHeight="1">
      <c r="B4" s="21"/>
      <c r="D4" s="132" t="s">
        <v>124</v>
      </c>
      <c r="L4" s="21"/>
      <c r="M4" s="13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34" t="s">
        <v>16</v>
      </c>
      <c r="L6" s="21"/>
    </row>
    <row r="7" hidden="1" s="1" customFormat="1" ht="16.5" customHeight="1">
      <c r="B7" s="21"/>
      <c r="E7" s="135" t="str">
        <f>'Rekapitulace stavby'!K6</f>
        <v>Rehabilitace Hronov</v>
      </c>
      <c r="F7" s="134"/>
      <c r="G7" s="134"/>
      <c r="H7" s="134"/>
      <c r="L7" s="21"/>
    </row>
    <row r="8" hidden="1" s="2" customFormat="1" ht="12" customHeight="1">
      <c r="A8" s="39"/>
      <c r="B8" s="45"/>
      <c r="C8" s="39"/>
      <c r="D8" s="134" t="s">
        <v>137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37" t="s">
        <v>2380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34" t="s">
        <v>21</v>
      </c>
      <c r="E12" s="39"/>
      <c r="F12" s="138" t="s">
        <v>2192</v>
      </c>
      <c r="G12" s="39"/>
      <c r="H12" s="39"/>
      <c r="I12" s="134" t="s">
        <v>23</v>
      </c>
      <c r="J12" s="139" t="str">
        <f>'Rekapitulace stavby'!AN8</f>
        <v>3. 4. 2024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tr">
        <f>IF('Rekapitulace stavby'!AN10="","",'Rekapitulace stavby'!AN10)</f>
        <v>70889546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38" t="str">
        <f>IF('Rekapitulace stavby'!E11="","",'Rekapitulace stavby'!E11)</f>
        <v>Královéhradecký kraj</v>
      </c>
      <c r="F15" s="39"/>
      <c r="G15" s="39"/>
      <c r="H15" s="39"/>
      <c r="I15" s="134" t="s">
        <v>29</v>
      </c>
      <c r="J15" s="138" t="str">
        <f>IF('Rekapitulace stavby'!AN11="","",'Rekapitulace stavby'!AN11)</f>
        <v>CZ70889546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34" t="s">
        <v>31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34" t="s">
        <v>33</v>
      </c>
      <c r="E20" s="39"/>
      <c r="F20" s="39"/>
      <c r="G20" s="39"/>
      <c r="H20" s="39"/>
      <c r="I20" s="134" t="s">
        <v>26</v>
      </c>
      <c r="J20" s="138" t="str">
        <f>IF('Rekapitulace stavby'!AN16="","",'Rekapitulace stavby'!AN16)</f>
        <v>04475631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38" t="str">
        <f>IF('Rekapitulace stavby'!E17="","",'Rekapitulace stavby'!E17)</f>
        <v>CE-ING s.r.o.</v>
      </c>
      <c r="F21" s="39"/>
      <c r="G21" s="39"/>
      <c r="H21" s="39"/>
      <c r="I21" s="134" t="s">
        <v>29</v>
      </c>
      <c r="J21" s="138" t="str">
        <f>IF('Rekapitulace stavby'!AN17="","",'Rekapitulace stavby'!AN17)</f>
        <v>CZ04475631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34" t="s">
        <v>38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38" t="str">
        <f>IF('Rekapitulace stavby'!E20="","",'Rekapitulace stavby'!E20)</f>
        <v>Michael Hlušek</v>
      </c>
      <c r="F24" s="39"/>
      <c r="G24" s="39"/>
      <c r="H24" s="39"/>
      <c r="I24" s="134" t="s">
        <v>29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34" t="s">
        <v>40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45" t="s">
        <v>42</v>
      </c>
      <c r="E30" s="39"/>
      <c r="F30" s="39"/>
      <c r="G30" s="39"/>
      <c r="H30" s="39"/>
      <c r="I30" s="39"/>
      <c r="J30" s="146">
        <f>ROUND(J81,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47" t="s">
        <v>44</v>
      </c>
      <c r="G32" s="39"/>
      <c r="H32" s="39"/>
      <c r="I32" s="147" t="s">
        <v>43</v>
      </c>
      <c r="J32" s="147" t="s">
        <v>45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48" t="s">
        <v>46</v>
      </c>
      <c r="E33" s="134" t="s">
        <v>47</v>
      </c>
      <c r="F33" s="149">
        <f>ROUND((SUM(BE81:BE119)),  2)</f>
        <v>0</v>
      </c>
      <c r="G33" s="39"/>
      <c r="H33" s="39"/>
      <c r="I33" s="150">
        <v>0.20999999999999999</v>
      </c>
      <c r="J33" s="149">
        <f>ROUND(((SUM(BE81:BE119))*I33),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4" t="s">
        <v>48</v>
      </c>
      <c r="F34" s="149">
        <f>ROUND((SUM(BF81:BF119)),  2)</f>
        <v>0</v>
      </c>
      <c r="G34" s="39"/>
      <c r="H34" s="39"/>
      <c r="I34" s="150">
        <v>0.12</v>
      </c>
      <c r="J34" s="149">
        <f>ROUND(((SUM(BF81:BF119))*I34),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49</v>
      </c>
      <c r="F35" s="149">
        <f>ROUND((SUM(BG81:BG119)),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50</v>
      </c>
      <c r="F36" s="149">
        <f>ROUND((SUM(BH81:BH119)),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51</v>
      </c>
      <c r="F37" s="149">
        <f>ROUND((SUM(BI81:BI119)),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/>
    <row r="42" hidden="1"/>
    <row r="43" hidden="1"/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164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Rehabilitace Hronov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137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04 - Plyn - hlavní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3. 4. 2024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Královéhradecký kraj</v>
      </c>
      <c r="G54" s="41"/>
      <c r="H54" s="41"/>
      <c r="I54" s="33" t="s">
        <v>33</v>
      </c>
      <c r="J54" s="37" t="str">
        <f>E21</f>
        <v>CE-ING s.r.o.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Michael Hlušek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165</v>
      </c>
      <c r="D57" s="164"/>
      <c r="E57" s="164"/>
      <c r="F57" s="164"/>
      <c r="G57" s="164"/>
      <c r="H57" s="164"/>
      <c r="I57" s="164"/>
      <c r="J57" s="165" t="s">
        <v>166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74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167</v>
      </c>
    </row>
    <row r="60" s="9" customFormat="1" ht="24.96" customHeight="1">
      <c r="A60" s="9"/>
      <c r="B60" s="167"/>
      <c r="C60" s="168"/>
      <c r="D60" s="169" t="s">
        <v>2381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2382</v>
      </c>
      <c r="E61" s="170"/>
      <c r="F61" s="170"/>
      <c r="G61" s="170"/>
      <c r="H61" s="170"/>
      <c r="I61" s="170"/>
      <c r="J61" s="171">
        <f>J111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188</v>
      </c>
      <c r="D68" s="41"/>
      <c r="E68" s="41"/>
      <c r="F68" s="41"/>
      <c r="G68" s="41"/>
      <c r="H68" s="41"/>
      <c r="I68" s="41"/>
      <c r="J68" s="41"/>
      <c r="K68" s="41"/>
      <c r="L68" s="13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62" t="str">
        <f>E7</f>
        <v>Rehabilitace Hronov</v>
      </c>
      <c r="F71" s="33"/>
      <c r="G71" s="33"/>
      <c r="H71" s="33"/>
      <c r="I71" s="41"/>
      <c r="J71" s="41"/>
      <c r="K71" s="41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137</v>
      </c>
      <c r="D72" s="41"/>
      <c r="E72" s="41"/>
      <c r="F72" s="41"/>
      <c r="G72" s="41"/>
      <c r="H72" s="41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04 - Plyn - hlavní</v>
      </c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 xml:space="preserve"> </v>
      </c>
      <c r="G75" s="41"/>
      <c r="H75" s="41"/>
      <c r="I75" s="33" t="s">
        <v>23</v>
      </c>
      <c r="J75" s="73" t="str">
        <f>IF(J12="","",J12)</f>
        <v>3. 4. 2024</v>
      </c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25</v>
      </c>
      <c r="D77" s="41"/>
      <c r="E77" s="41"/>
      <c r="F77" s="28" t="str">
        <f>E15</f>
        <v>Královéhradecký kraj</v>
      </c>
      <c r="G77" s="41"/>
      <c r="H77" s="41"/>
      <c r="I77" s="33" t="s">
        <v>33</v>
      </c>
      <c r="J77" s="37" t="str">
        <f>E21</f>
        <v>CE-ING s.r.o.</v>
      </c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31</v>
      </c>
      <c r="D78" s="41"/>
      <c r="E78" s="41"/>
      <c r="F78" s="28" t="str">
        <f>IF(E18="","",E18)</f>
        <v>Vyplň údaj</v>
      </c>
      <c r="G78" s="41"/>
      <c r="H78" s="41"/>
      <c r="I78" s="33" t="s">
        <v>38</v>
      </c>
      <c r="J78" s="37" t="str">
        <f>E24</f>
        <v>Michael Hlušek</v>
      </c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9"/>
      <c r="B80" s="180"/>
      <c r="C80" s="181" t="s">
        <v>189</v>
      </c>
      <c r="D80" s="182" t="s">
        <v>61</v>
      </c>
      <c r="E80" s="182" t="s">
        <v>57</v>
      </c>
      <c r="F80" s="182" t="s">
        <v>58</v>
      </c>
      <c r="G80" s="182" t="s">
        <v>190</v>
      </c>
      <c r="H80" s="182" t="s">
        <v>191</v>
      </c>
      <c r="I80" s="182" t="s">
        <v>192</v>
      </c>
      <c r="J80" s="182" t="s">
        <v>166</v>
      </c>
      <c r="K80" s="183" t="s">
        <v>193</v>
      </c>
      <c r="L80" s="184"/>
      <c r="M80" s="93" t="s">
        <v>19</v>
      </c>
      <c r="N80" s="94" t="s">
        <v>46</v>
      </c>
      <c r="O80" s="94" t="s">
        <v>194</v>
      </c>
      <c r="P80" s="94" t="s">
        <v>195</v>
      </c>
      <c r="Q80" s="94" t="s">
        <v>196</v>
      </c>
      <c r="R80" s="94" t="s">
        <v>197</v>
      </c>
      <c r="S80" s="94" t="s">
        <v>198</v>
      </c>
      <c r="T80" s="95" t="s">
        <v>199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39"/>
      <c r="B81" s="40"/>
      <c r="C81" s="100" t="s">
        <v>200</v>
      </c>
      <c r="D81" s="41"/>
      <c r="E81" s="41"/>
      <c r="F81" s="41"/>
      <c r="G81" s="41"/>
      <c r="H81" s="41"/>
      <c r="I81" s="41"/>
      <c r="J81" s="185">
        <f>BK81</f>
        <v>0</v>
      </c>
      <c r="K81" s="41"/>
      <c r="L81" s="45"/>
      <c r="M81" s="96"/>
      <c r="N81" s="186"/>
      <c r="O81" s="97"/>
      <c r="P81" s="187">
        <f>P82+P111</f>
        <v>0</v>
      </c>
      <c r="Q81" s="97"/>
      <c r="R81" s="187">
        <f>R82+R111</f>
        <v>0.040499999999999994</v>
      </c>
      <c r="S81" s="97"/>
      <c r="T81" s="188">
        <f>T82+T111</f>
        <v>0.074620000000000006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75</v>
      </c>
      <c r="AU81" s="18" t="s">
        <v>167</v>
      </c>
      <c r="BK81" s="189">
        <f>BK82+BK111</f>
        <v>0</v>
      </c>
    </row>
    <row r="82" s="12" customFormat="1" ht="25.92" customHeight="1">
      <c r="A82" s="12"/>
      <c r="B82" s="190"/>
      <c r="C82" s="191"/>
      <c r="D82" s="192" t="s">
        <v>75</v>
      </c>
      <c r="E82" s="193" t="s">
        <v>2383</v>
      </c>
      <c r="F82" s="193" t="s">
        <v>2384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SUM(P83:P110)</f>
        <v>0</v>
      </c>
      <c r="Q82" s="198"/>
      <c r="R82" s="199">
        <f>SUM(R83:R110)</f>
        <v>0.036919999999999994</v>
      </c>
      <c r="S82" s="198"/>
      <c r="T82" s="200">
        <f>SUM(T83:T110)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120</v>
      </c>
      <c r="AT82" s="202" t="s">
        <v>75</v>
      </c>
      <c r="AU82" s="202" t="s">
        <v>76</v>
      </c>
      <c r="AY82" s="201" t="s">
        <v>203</v>
      </c>
      <c r="BK82" s="203">
        <f>SUM(BK83:BK110)</f>
        <v>0</v>
      </c>
    </row>
    <row r="83" s="2" customFormat="1" ht="24.15" customHeight="1">
      <c r="A83" s="39"/>
      <c r="B83" s="40"/>
      <c r="C83" s="206" t="s">
        <v>84</v>
      </c>
      <c r="D83" s="206" t="s">
        <v>205</v>
      </c>
      <c r="E83" s="207" t="s">
        <v>2385</v>
      </c>
      <c r="F83" s="208" t="s">
        <v>2386</v>
      </c>
      <c r="G83" s="209" t="s">
        <v>555</v>
      </c>
      <c r="H83" s="210">
        <v>1</v>
      </c>
      <c r="I83" s="211"/>
      <c r="J83" s="212">
        <f>ROUND(I83*H83,2)</f>
        <v>0</v>
      </c>
      <c r="K83" s="208" t="s">
        <v>208</v>
      </c>
      <c r="L83" s="45"/>
      <c r="M83" s="213" t="s">
        <v>19</v>
      </c>
      <c r="N83" s="214" t="s">
        <v>48</v>
      </c>
      <c r="O83" s="85"/>
      <c r="P83" s="215">
        <f>O83*H83</f>
        <v>0</v>
      </c>
      <c r="Q83" s="215">
        <v>0.00036999999999999999</v>
      </c>
      <c r="R83" s="215">
        <f>Q83*H83</f>
        <v>0.00036999999999999999</v>
      </c>
      <c r="S83" s="215">
        <v>0</v>
      </c>
      <c r="T83" s="216">
        <f>S83*H83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R83" s="217" t="s">
        <v>294</v>
      </c>
      <c r="AT83" s="217" t="s">
        <v>205</v>
      </c>
      <c r="AU83" s="217" t="s">
        <v>84</v>
      </c>
      <c r="AY83" s="18" t="s">
        <v>203</v>
      </c>
      <c r="BE83" s="218">
        <f>IF(N83="základní",J83,0)</f>
        <v>0</v>
      </c>
      <c r="BF83" s="218">
        <f>IF(N83="snížená",J83,0)</f>
        <v>0</v>
      </c>
      <c r="BG83" s="218">
        <f>IF(N83="zákl. přenesená",J83,0)</f>
        <v>0</v>
      </c>
      <c r="BH83" s="218">
        <f>IF(N83="sníž. přenesená",J83,0)</f>
        <v>0</v>
      </c>
      <c r="BI83" s="218">
        <f>IF(N83="nulová",J83,0)</f>
        <v>0</v>
      </c>
      <c r="BJ83" s="18" t="s">
        <v>120</v>
      </c>
      <c r="BK83" s="218">
        <f>ROUND(I83*H83,2)</f>
        <v>0</v>
      </c>
      <c r="BL83" s="18" t="s">
        <v>294</v>
      </c>
      <c r="BM83" s="217" t="s">
        <v>120</v>
      </c>
    </row>
    <row r="84" s="2" customFormat="1">
      <c r="A84" s="39"/>
      <c r="B84" s="40"/>
      <c r="C84" s="41"/>
      <c r="D84" s="219" t="s">
        <v>211</v>
      </c>
      <c r="E84" s="41"/>
      <c r="F84" s="220" t="s">
        <v>2387</v>
      </c>
      <c r="G84" s="41"/>
      <c r="H84" s="41"/>
      <c r="I84" s="221"/>
      <c r="J84" s="41"/>
      <c r="K84" s="41"/>
      <c r="L84" s="45"/>
      <c r="M84" s="222"/>
      <c r="N84" s="223"/>
      <c r="O84" s="85"/>
      <c r="P84" s="85"/>
      <c r="Q84" s="85"/>
      <c r="R84" s="85"/>
      <c r="S84" s="85"/>
      <c r="T84" s="86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211</v>
      </c>
      <c r="AU84" s="18" t="s">
        <v>84</v>
      </c>
    </row>
    <row r="85" s="2" customFormat="1" ht="24.15" customHeight="1">
      <c r="A85" s="39"/>
      <c r="B85" s="40"/>
      <c r="C85" s="206" t="s">
        <v>120</v>
      </c>
      <c r="D85" s="206" t="s">
        <v>205</v>
      </c>
      <c r="E85" s="207" t="s">
        <v>2388</v>
      </c>
      <c r="F85" s="208" t="s">
        <v>2389</v>
      </c>
      <c r="G85" s="209" t="s">
        <v>555</v>
      </c>
      <c r="H85" s="210">
        <v>18</v>
      </c>
      <c r="I85" s="211"/>
      <c r="J85" s="212">
        <f>ROUND(I85*H85,2)</f>
        <v>0</v>
      </c>
      <c r="K85" s="208" t="s">
        <v>208</v>
      </c>
      <c r="L85" s="45"/>
      <c r="M85" s="213" t="s">
        <v>19</v>
      </c>
      <c r="N85" s="214" t="s">
        <v>48</v>
      </c>
      <c r="O85" s="85"/>
      <c r="P85" s="215">
        <f>O85*H85</f>
        <v>0</v>
      </c>
      <c r="Q85" s="215">
        <v>0.00069999999999999999</v>
      </c>
      <c r="R85" s="215">
        <f>Q85*H85</f>
        <v>0.0126</v>
      </c>
      <c r="S85" s="215">
        <v>0</v>
      </c>
      <c r="T85" s="216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7" t="s">
        <v>294</v>
      </c>
      <c r="AT85" s="217" t="s">
        <v>205</v>
      </c>
      <c r="AU85" s="217" t="s">
        <v>84</v>
      </c>
      <c r="AY85" s="18" t="s">
        <v>203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8" t="s">
        <v>120</v>
      </c>
      <c r="BK85" s="218">
        <f>ROUND(I85*H85,2)</f>
        <v>0</v>
      </c>
      <c r="BL85" s="18" t="s">
        <v>294</v>
      </c>
      <c r="BM85" s="217" t="s">
        <v>209</v>
      </c>
    </row>
    <row r="86" s="2" customFormat="1">
      <c r="A86" s="39"/>
      <c r="B86" s="40"/>
      <c r="C86" s="41"/>
      <c r="D86" s="219" t="s">
        <v>211</v>
      </c>
      <c r="E86" s="41"/>
      <c r="F86" s="220" t="s">
        <v>2390</v>
      </c>
      <c r="G86" s="41"/>
      <c r="H86" s="41"/>
      <c r="I86" s="221"/>
      <c r="J86" s="41"/>
      <c r="K86" s="41"/>
      <c r="L86" s="45"/>
      <c r="M86" s="222"/>
      <c r="N86" s="223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211</v>
      </c>
      <c r="AU86" s="18" t="s">
        <v>84</v>
      </c>
    </row>
    <row r="87" s="2" customFormat="1" ht="33" customHeight="1">
      <c r="A87" s="39"/>
      <c r="B87" s="40"/>
      <c r="C87" s="206" t="s">
        <v>160</v>
      </c>
      <c r="D87" s="206" t="s">
        <v>205</v>
      </c>
      <c r="E87" s="207" t="s">
        <v>2391</v>
      </c>
      <c r="F87" s="208" t="s">
        <v>2392</v>
      </c>
      <c r="G87" s="209" t="s">
        <v>555</v>
      </c>
      <c r="H87" s="210">
        <v>1</v>
      </c>
      <c r="I87" s="211"/>
      <c r="J87" s="212">
        <f>ROUND(I87*H87,2)</f>
        <v>0</v>
      </c>
      <c r="K87" s="208" t="s">
        <v>208</v>
      </c>
      <c r="L87" s="45"/>
      <c r="M87" s="213" t="s">
        <v>19</v>
      </c>
      <c r="N87" s="214" t="s">
        <v>48</v>
      </c>
      <c r="O87" s="85"/>
      <c r="P87" s="215">
        <f>O87*H87</f>
        <v>0</v>
      </c>
      <c r="Q87" s="215">
        <v>0.0027000000000000001</v>
      </c>
      <c r="R87" s="215">
        <f>Q87*H87</f>
        <v>0.0027000000000000001</v>
      </c>
      <c r="S87" s="215">
        <v>0</v>
      </c>
      <c r="T87" s="216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7" t="s">
        <v>294</v>
      </c>
      <c r="AT87" s="217" t="s">
        <v>205</v>
      </c>
      <c r="AU87" s="217" t="s">
        <v>84</v>
      </c>
      <c r="AY87" s="18" t="s">
        <v>203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8" t="s">
        <v>120</v>
      </c>
      <c r="BK87" s="218">
        <f>ROUND(I87*H87,2)</f>
        <v>0</v>
      </c>
      <c r="BL87" s="18" t="s">
        <v>294</v>
      </c>
      <c r="BM87" s="217" t="s">
        <v>236</v>
      </c>
    </row>
    <row r="88" s="2" customFormat="1">
      <c r="A88" s="39"/>
      <c r="B88" s="40"/>
      <c r="C88" s="41"/>
      <c r="D88" s="219" t="s">
        <v>211</v>
      </c>
      <c r="E88" s="41"/>
      <c r="F88" s="220" t="s">
        <v>2393</v>
      </c>
      <c r="G88" s="41"/>
      <c r="H88" s="41"/>
      <c r="I88" s="221"/>
      <c r="J88" s="41"/>
      <c r="K88" s="41"/>
      <c r="L88" s="45"/>
      <c r="M88" s="222"/>
      <c r="N88" s="223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211</v>
      </c>
      <c r="AU88" s="18" t="s">
        <v>84</v>
      </c>
    </row>
    <row r="89" s="2" customFormat="1" ht="37.8" customHeight="1">
      <c r="A89" s="39"/>
      <c r="B89" s="40"/>
      <c r="C89" s="206" t="s">
        <v>209</v>
      </c>
      <c r="D89" s="206" t="s">
        <v>205</v>
      </c>
      <c r="E89" s="207" t="s">
        <v>2394</v>
      </c>
      <c r="F89" s="208" t="s">
        <v>2395</v>
      </c>
      <c r="G89" s="209" t="s">
        <v>2213</v>
      </c>
      <c r="H89" s="210">
        <v>1</v>
      </c>
      <c r="I89" s="211"/>
      <c r="J89" s="212">
        <f>ROUND(I89*H89,2)</f>
        <v>0</v>
      </c>
      <c r="K89" s="208" t="s">
        <v>208</v>
      </c>
      <c r="L89" s="45"/>
      <c r="M89" s="213" t="s">
        <v>19</v>
      </c>
      <c r="N89" s="214" t="s">
        <v>48</v>
      </c>
      <c r="O89" s="85"/>
      <c r="P89" s="215">
        <f>O89*H89</f>
        <v>0</v>
      </c>
      <c r="Q89" s="215">
        <v>0.0032499999999999999</v>
      </c>
      <c r="R89" s="215">
        <f>Q89*H89</f>
        <v>0.0032499999999999999</v>
      </c>
      <c r="S89" s="215">
        <v>0</v>
      </c>
      <c r="T89" s="216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7" t="s">
        <v>294</v>
      </c>
      <c r="AT89" s="217" t="s">
        <v>205</v>
      </c>
      <c r="AU89" s="217" t="s">
        <v>84</v>
      </c>
      <c r="AY89" s="18" t="s">
        <v>203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8" t="s">
        <v>120</v>
      </c>
      <c r="BK89" s="218">
        <f>ROUND(I89*H89,2)</f>
        <v>0</v>
      </c>
      <c r="BL89" s="18" t="s">
        <v>294</v>
      </c>
      <c r="BM89" s="217" t="s">
        <v>246</v>
      </c>
    </row>
    <row r="90" s="2" customFormat="1">
      <c r="A90" s="39"/>
      <c r="B90" s="40"/>
      <c r="C90" s="41"/>
      <c r="D90" s="219" t="s">
        <v>211</v>
      </c>
      <c r="E90" s="41"/>
      <c r="F90" s="220" t="s">
        <v>2396</v>
      </c>
      <c r="G90" s="41"/>
      <c r="H90" s="41"/>
      <c r="I90" s="221"/>
      <c r="J90" s="41"/>
      <c r="K90" s="41"/>
      <c r="L90" s="45"/>
      <c r="M90" s="222"/>
      <c r="N90" s="223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211</v>
      </c>
      <c r="AU90" s="18" t="s">
        <v>84</v>
      </c>
    </row>
    <row r="91" s="2" customFormat="1" ht="37.8" customHeight="1">
      <c r="A91" s="39"/>
      <c r="B91" s="40"/>
      <c r="C91" s="206" t="s">
        <v>231</v>
      </c>
      <c r="D91" s="206" t="s">
        <v>205</v>
      </c>
      <c r="E91" s="207" t="s">
        <v>2397</v>
      </c>
      <c r="F91" s="208" t="s">
        <v>2398</v>
      </c>
      <c r="G91" s="209" t="s">
        <v>2213</v>
      </c>
      <c r="H91" s="210">
        <v>1</v>
      </c>
      <c r="I91" s="211"/>
      <c r="J91" s="212">
        <f>ROUND(I91*H91,2)</f>
        <v>0</v>
      </c>
      <c r="K91" s="208" t="s">
        <v>208</v>
      </c>
      <c r="L91" s="45"/>
      <c r="M91" s="213" t="s">
        <v>19</v>
      </c>
      <c r="N91" s="214" t="s">
        <v>48</v>
      </c>
      <c r="O91" s="85"/>
      <c r="P91" s="215">
        <f>O91*H91</f>
        <v>0</v>
      </c>
      <c r="Q91" s="215">
        <v>0.00679</v>
      </c>
      <c r="R91" s="215">
        <f>Q91*H91</f>
        <v>0.00679</v>
      </c>
      <c r="S91" s="215">
        <v>0</v>
      </c>
      <c r="T91" s="21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7" t="s">
        <v>294</v>
      </c>
      <c r="AT91" s="217" t="s">
        <v>205</v>
      </c>
      <c r="AU91" s="217" t="s">
        <v>84</v>
      </c>
      <c r="AY91" s="18" t="s">
        <v>203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8" t="s">
        <v>120</v>
      </c>
      <c r="BK91" s="218">
        <f>ROUND(I91*H91,2)</f>
        <v>0</v>
      </c>
      <c r="BL91" s="18" t="s">
        <v>294</v>
      </c>
      <c r="BM91" s="217" t="s">
        <v>257</v>
      </c>
    </row>
    <row r="92" s="2" customFormat="1">
      <c r="A92" s="39"/>
      <c r="B92" s="40"/>
      <c r="C92" s="41"/>
      <c r="D92" s="219" t="s">
        <v>211</v>
      </c>
      <c r="E92" s="41"/>
      <c r="F92" s="220" t="s">
        <v>2399</v>
      </c>
      <c r="G92" s="41"/>
      <c r="H92" s="41"/>
      <c r="I92" s="221"/>
      <c r="J92" s="41"/>
      <c r="K92" s="41"/>
      <c r="L92" s="45"/>
      <c r="M92" s="222"/>
      <c r="N92" s="223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211</v>
      </c>
      <c r="AU92" s="18" t="s">
        <v>84</v>
      </c>
    </row>
    <row r="93" s="2" customFormat="1" ht="33" customHeight="1">
      <c r="A93" s="39"/>
      <c r="B93" s="40"/>
      <c r="C93" s="206" t="s">
        <v>236</v>
      </c>
      <c r="D93" s="206" t="s">
        <v>205</v>
      </c>
      <c r="E93" s="207" t="s">
        <v>2400</v>
      </c>
      <c r="F93" s="208" t="s">
        <v>2401</v>
      </c>
      <c r="G93" s="209" t="s">
        <v>2213</v>
      </c>
      <c r="H93" s="210">
        <v>1</v>
      </c>
      <c r="I93" s="211"/>
      <c r="J93" s="212">
        <f>ROUND(I93*H93,2)</f>
        <v>0</v>
      </c>
      <c r="K93" s="208" t="s">
        <v>208</v>
      </c>
      <c r="L93" s="45"/>
      <c r="M93" s="213" t="s">
        <v>19</v>
      </c>
      <c r="N93" s="214" t="s">
        <v>48</v>
      </c>
      <c r="O93" s="85"/>
      <c r="P93" s="215">
        <f>O93*H93</f>
        <v>0</v>
      </c>
      <c r="Q93" s="215">
        <v>0.00059999999999999995</v>
      </c>
      <c r="R93" s="215">
        <f>Q93*H93</f>
        <v>0.00059999999999999995</v>
      </c>
      <c r="S93" s="215">
        <v>0</v>
      </c>
      <c r="T93" s="21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7" t="s">
        <v>294</v>
      </c>
      <c r="AT93" s="217" t="s">
        <v>205</v>
      </c>
      <c r="AU93" s="217" t="s">
        <v>84</v>
      </c>
      <c r="AY93" s="18" t="s">
        <v>203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8" t="s">
        <v>120</v>
      </c>
      <c r="BK93" s="218">
        <f>ROUND(I93*H93,2)</f>
        <v>0</v>
      </c>
      <c r="BL93" s="18" t="s">
        <v>294</v>
      </c>
      <c r="BM93" s="217" t="s">
        <v>8</v>
      </c>
    </row>
    <row r="94" s="2" customFormat="1">
      <c r="A94" s="39"/>
      <c r="B94" s="40"/>
      <c r="C94" s="41"/>
      <c r="D94" s="219" t="s">
        <v>211</v>
      </c>
      <c r="E94" s="41"/>
      <c r="F94" s="220" t="s">
        <v>2402</v>
      </c>
      <c r="G94" s="41"/>
      <c r="H94" s="41"/>
      <c r="I94" s="221"/>
      <c r="J94" s="41"/>
      <c r="K94" s="41"/>
      <c r="L94" s="45"/>
      <c r="M94" s="222"/>
      <c r="N94" s="223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211</v>
      </c>
      <c r="AU94" s="18" t="s">
        <v>84</v>
      </c>
    </row>
    <row r="95" s="2" customFormat="1" ht="33" customHeight="1">
      <c r="A95" s="39"/>
      <c r="B95" s="40"/>
      <c r="C95" s="206" t="s">
        <v>241</v>
      </c>
      <c r="D95" s="206" t="s">
        <v>205</v>
      </c>
      <c r="E95" s="207" t="s">
        <v>2403</v>
      </c>
      <c r="F95" s="208" t="s">
        <v>2404</v>
      </c>
      <c r="G95" s="209" t="s">
        <v>409</v>
      </c>
      <c r="H95" s="210">
        <v>1</v>
      </c>
      <c r="I95" s="211"/>
      <c r="J95" s="212">
        <f>ROUND(I95*H95,2)</f>
        <v>0</v>
      </c>
      <c r="K95" s="208" t="s">
        <v>208</v>
      </c>
      <c r="L95" s="45"/>
      <c r="M95" s="213" t="s">
        <v>19</v>
      </c>
      <c r="N95" s="214" t="s">
        <v>48</v>
      </c>
      <c r="O95" s="85"/>
      <c r="P95" s="215">
        <f>O95*H95</f>
        <v>0</v>
      </c>
      <c r="Q95" s="215">
        <v>0.00024000000000000001</v>
      </c>
      <c r="R95" s="215">
        <f>Q95*H95</f>
        <v>0.00024000000000000001</v>
      </c>
      <c r="S95" s="215">
        <v>0</v>
      </c>
      <c r="T95" s="21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7" t="s">
        <v>294</v>
      </c>
      <c r="AT95" s="217" t="s">
        <v>205</v>
      </c>
      <c r="AU95" s="217" t="s">
        <v>84</v>
      </c>
      <c r="AY95" s="18" t="s">
        <v>203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8" t="s">
        <v>120</v>
      </c>
      <c r="BK95" s="218">
        <f>ROUND(I95*H95,2)</f>
        <v>0</v>
      </c>
      <c r="BL95" s="18" t="s">
        <v>294</v>
      </c>
      <c r="BM95" s="217" t="s">
        <v>278</v>
      </c>
    </row>
    <row r="96" s="2" customFormat="1">
      <c r="A96" s="39"/>
      <c r="B96" s="40"/>
      <c r="C96" s="41"/>
      <c r="D96" s="219" t="s">
        <v>211</v>
      </c>
      <c r="E96" s="41"/>
      <c r="F96" s="220" t="s">
        <v>2405</v>
      </c>
      <c r="G96" s="41"/>
      <c r="H96" s="41"/>
      <c r="I96" s="221"/>
      <c r="J96" s="41"/>
      <c r="K96" s="41"/>
      <c r="L96" s="45"/>
      <c r="M96" s="222"/>
      <c r="N96" s="223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211</v>
      </c>
      <c r="AU96" s="18" t="s">
        <v>84</v>
      </c>
    </row>
    <row r="97" s="2" customFormat="1" ht="37.8" customHeight="1">
      <c r="A97" s="39"/>
      <c r="B97" s="40"/>
      <c r="C97" s="206" t="s">
        <v>246</v>
      </c>
      <c r="D97" s="206" t="s">
        <v>205</v>
      </c>
      <c r="E97" s="207" t="s">
        <v>2406</v>
      </c>
      <c r="F97" s="208" t="s">
        <v>2407</v>
      </c>
      <c r="G97" s="209" t="s">
        <v>2213</v>
      </c>
      <c r="H97" s="210">
        <v>1</v>
      </c>
      <c r="I97" s="211"/>
      <c r="J97" s="212">
        <f>ROUND(I97*H97,2)</f>
        <v>0</v>
      </c>
      <c r="K97" s="208" t="s">
        <v>208</v>
      </c>
      <c r="L97" s="45"/>
      <c r="M97" s="213" t="s">
        <v>19</v>
      </c>
      <c r="N97" s="214" t="s">
        <v>48</v>
      </c>
      <c r="O97" s="85"/>
      <c r="P97" s="215">
        <f>O97*H97</f>
        <v>0</v>
      </c>
      <c r="Q97" s="215">
        <v>0.0032799999999999999</v>
      </c>
      <c r="R97" s="215">
        <f>Q97*H97</f>
        <v>0.0032799999999999999</v>
      </c>
      <c r="S97" s="215">
        <v>0</v>
      </c>
      <c r="T97" s="21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7" t="s">
        <v>294</v>
      </c>
      <c r="AT97" s="217" t="s">
        <v>205</v>
      </c>
      <c r="AU97" s="217" t="s">
        <v>84</v>
      </c>
      <c r="AY97" s="18" t="s">
        <v>203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120</v>
      </c>
      <c r="BK97" s="218">
        <f>ROUND(I97*H97,2)</f>
        <v>0</v>
      </c>
      <c r="BL97" s="18" t="s">
        <v>294</v>
      </c>
      <c r="BM97" s="217" t="s">
        <v>294</v>
      </c>
    </row>
    <row r="98" s="2" customFormat="1">
      <c r="A98" s="39"/>
      <c r="B98" s="40"/>
      <c r="C98" s="41"/>
      <c r="D98" s="219" t="s">
        <v>211</v>
      </c>
      <c r="E98" s="41"/>
      <c r="F98" s="220" t="s">
        <v>2408</v>
      </c>
      <c r="G98" s="41"/>
      <c r="H98" s="41"/>
      <c r="I98" s="221"/>
      <c r="J98" s="41"/>
      <c r="K98" s="41"/>
      <c r="L98" s="45"/>
      <c r="M98" s="222"/>
      <c r="N98" s="223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211</v>
      </c>
      <c r="AU98" s="18" t="s">
        <v>84</v>
      </c>
    </row>
    <row r="99" s="2" customFormat="1" ht="24.15" customHeight="1">
      <c r="A99" s="39"/>
      <c r="B99" s="40"/>
      <c r="C99" s="206" t="s">
        <v>252</v>
      </c>
      <c r="D99" s="206" t="s">
        <v>205</v>
      </c>
      <c r="E99" s="207" t="s">
        <v>2409</v>
      </c>
      <c r="F99" s="208" t="s">
        <v>2410</v>
      </c>
      <c r="G99" s="209" t="s">
        <v>555</v>
      </c>
      <c r="H99" s="210">
        <v>1</v>
      </c>
      <c r="I99" s="211"/>
      <c r="J99" s="212">
        <f>ROUND(I99*H99,2)</f>
        <v>0</v>
      </c>
      <c r="K99" s="208" t="s">
        <v>208</v>
      </c>
      <c r="L99" s="45"/>
      <c r="M99" s="213" t="s">
        <v>19</v>
      </c>
      <c r="N99" s="214" t="s">
        <v>48</v>
      </c>
      <c r="O99" s="85"/>
      <c r="P99" s="215">
        <f>O99*H99</f>
        <v>0</v>
      </c>
      <c r="Q99" s="215">
        <v>0.0019599999999999999</v>
      </c>
      <c r="R99" s="215">
        <f>Q99*H99</f>
        <v>0.0019599999999999999</v>
      </c>
      <c r="S99" s="215">
        <v>0</v>
      </c>
      <c r="T99" s="21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7" t="s">
        <v>294</v>
      </c>
      <c r="AT99" s="217" t="s">
        <v>205</v>
      </c>
      <c r="AU99" s="217" t="s">
        <v>84</v>
      </c>
      <c r="AY99" s="18" t="s">
        <v>203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8" t="s">
        <v>120</v>
      </c>
      <c r="BK99" s="218">
        <f>ROUND(I99*H99,2)</f>
        <v>0</v>
      </c>
      <c r="BL99" s="18" t="s">
        <v>294</v>
      </c>
      <c r="BM99" s="217" t="s">
        <v>319</v>
      </c>
    </row>
    <row r="100" s="2" customFormat="1">
      <c r="A100" s="39"/>
      <c r="B100" s="40"/>
      <c r="C100" s="41"/>
      <c r="D100" s="219" t="s">
        <v>211</v>
      </c>
      <c r="E100" s="41"/>
      <c r="F100" s="220" t="s">
        <v>2411</v>
      </c>
      <c r="G100" s="41"/>
      <c r="H100" s="41"/>
      <c r="I100" s="221"/>
      <c r="J100" s="41"/>
      <c r="K100" s="41"/>
      <c r="L100" s="45"/>
      <c r="M100" s="222"/>
      <c r="N100" s="223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211</v>
      </c>
      <c r="AU100" s="18" t="s">
        <v>84</v>
      </c>
    </row>
    <row r="101" s="2" customFormat="1" ht="37.8" customHeight="1">
      <c r="A101" s="39"/>
      <c r="B101" s="40"/>
      <c r="C101" s="206" t="s">
        <v>257</v>
      </c>
      <c r="D101" s="206" t="s">
        <v>205</v>
      </c>
      <c r="E101" s="207" t="s">
        <v>2412</v>
      </c>
      <c r="F101" s="208" t="s">
        <v>2413</v>
      </c>
      <c r="G101" s="209" t="s">
        <v>409</v>
      </c>
      <c r="H101" s="210">
        <v>1</v>
      </c>
      <c r="I101" s="211"/>
      <c r="J101" s="212">
        <f>ROUND(I101*H101,2)</f>
        <v>0</v>
      </c>
      <c r="K101" s="208" t="s">
        <v>208</v>
      </c>
      <c r="L101" s="45"/>
      <c r="M101" s="213" t="s">
        <v>19</v>
      </c>
      <c r="N101" s="214" t="s">
        <v>48</v>
      </c>
      <c r="O101" s="85"/>
      <c r="P101" s="215">
        <f>O101*H101</f>
        <v>0</v>
      </c>
      <c r="Q101" s="215">
        <v>0.00012999999999999999</v>
      </c>
      <c r="R101" s="215">
        <f>Q101*H101</f>
        <v>0.00012999999999999999</v>
      </c>
      <c r="S101" s="215">
        <v>0</v>
      </c>
      <c r="T101" s="21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7" t="s">
        <v>294</v>
      </c>
      <c r="AT101" s="217" t="s">
        <v>205</v>
      </c>
      <c r="AU101" s="217" t="s">
        <v>84</v>
      </c>
      <c r="AY101" s="18" t="s">
        <v>203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8" t="s">
        <v>120</v>
      </c>
      <c r="BK101" s="218">
        <f>ROUND(I101*H101,2)</f>
        <v>0</v>
      </c>
      <c r="BL101" s="18" t="s">
        <v>294</v>
      </c>
      <c r="BM101" s="217" t="s">
        <v>332</v>
      </c>
    </row>
    <row r="102" s="2" customFormat="1">
      <c r="A102" s="39"/>
      <c r="B102" s="40"/>
      <c r="C102" s="41"/>
      <c r="D102" s="219" t="s">
        <v>211</v>
      </c>
      <c r="E102" s="41"/>
      <c r="F102" s="220" t="s">
        <v>2414</v>
      </c>
      <c r="G102" s="41"/>
      <c r="H102" s="41"/>
      <c r="I102" s="221"/>
      <c r="J102" s="41"/>
      <c r="K102" s="41"/>
      <c r="L102" s="45"/>
      <c r="M102" s="222"/>
      <c r="N102" s="223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211</v>
      </c>
      <c r="AU102" s="18" t="s">
        <v>84</v>
      </c>
    </row>
    <row r="103" s="2" customFormat="1" ht="37.8" customHeight="1">
      <c r="A103" s="39"/>
      <c r="B103" s="40"/>
      <c r="C103" s="206" t="s">
        <v>263</v>
      </c>
      <c r="D103" s="206" t="s">
        <v>205</v>
      </c>
      <c r="E103" s="207" t="s">
        <v>2415</v>
      </c>
      <c r="F103" s="208" t="s">
        <v>2416</v>
      </c>
      <c r="G103" s="209" t="s">
        <v>409</v>
      </c>
      <c r="H103" s="210">
        <v>1</v>
      </c>
      <c r="I103" s="211"/>
      <c r="J103" s="212">
        <f>ROUND(I103*H103,2)</f>
        <v>0</v>
      </c>
      <c r="K103" s="208" t="s">
        <v>208</v>
      </c>
      <c r="L103" s="45"/>
      <c r="M103" s="213" t="s">
        <v>19</v>
      </c>
      <c r="N103" s="214" t="s">
        <v>48</v>
      </c>
      <c r="O103" s="85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7" t="s">
        <v>294</v>
      </c>
      <c r="AT103" s="217" t="s">
        <v>205</v>
      </c>
      <c r="AU103" s="217" t="s">
        <v>84</v>
      </c>
      <c r="AY103" s="18" t="s">
        <v>203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8" t="s">
        <v>120</v>
      </c>
      <c r="BK103" s="218">
        <f>ROUND(I103*H103,2)</f>
        <v>0</v>
      </c>
      <c r="BL103" s="18" t="s">
        <v>294</v>
      </c>
      <c r="BM103" s="217" t="s">
        <v>354</v>
      </c>
    </row>
    <row r="104" s="2" customFormat="1">
      <c r="A104" s="39"/>
      <c r="B104" s="40"/>
      <c r="C104" s="41"/>
      <c r="D104" s="219" t="s">
        <v>211</v>
      </c>
      <c r="E104" s="41"/>
      <c r="F104" s="220" t="s">
        <v>2417</v>
      </c>
      <c r="G104" s="41"/>
      <c r="H104" s="41"/>
      <c r="I104" s="221"/>
      <c r="J104" s="41"/>
      <c r="K104" s="41"/>
      <c r="L104" s="45"/>
      <c r="M104" s="222"/>
      <c r="N104" s="223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211</v>
      </c>
      <c r="AU104" s="18" t="s">
        <v>84</v>
      </c>
    </row>
    <row r="105" s="2" customFormat="1" ht="16.5" customHeight="1">
      <c r="A105" s="39"/>
      <c r="B105" s="40"/>
      <c r="C105" s="206" t="s">
        <v>8</v>
      </c>
      <c r="D105" s="206" t="s">
        <v>205</v>
      </c>
      <c r="E105" s="207" t="s">
        <v>2418</v>
      </c>
      <c r="F105" s="208" t="s">
        <v>2419</v>
      </c>
      <c r="G105" s="209" t="s">
        <v>409</v>
      </c>
      <c r="H105" s="210">
        <v>1</v>
      </c>
      <c r="I105" s="211"/>
      <c r="J105" s="212">
        <f>ROUND(I105*H105,2)</f>
        <v>0</v>
      </c>
      <c r="K105" s="208" t="s">
        <v>1074</v>
      </c>
      <c r="L105" s="45"/>
      <c r="M105" s="213" t="s">
        <v>19</v>
      </c>
      <c r="N105" s="214" t="s">
        <v>48</v>
      </c>
      <c r="O105" s="85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7" t="s">
        <v>294</v>
      </c>
      <c r="AT105" s="217" t="s">
        <v>205</v>
      </c>
      <c r="AU105" s="217" t="s">
        <v>84</v>
      </c>
      <c r="AY105" s="18" t="s">
        <v>203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8" t="s">
        <v>120</v>
      </c>
      <c r="BK105" s="218">
        <f>ROUND(I105*H105,2)</f>
        <v>0</v>
      </c>
      <c r="BL105" s="18" t="s">
        <v>294</v>
      </c>
      <c r="BM105" s="217" t="s">
        <v>367</v>
      </c>
    </row>
    <row r="106" s="2" customFormat="1" ht="24.15" customHeight="1">
      <c r="A106" s="39"/>
      <c r="B106" s="40"/>
      <c r="C106" s="206" t="s">
        <v>272</v>
      </c>
      <c r="D106" s="206" t="s">
        <v>205</v>
      </c>
      <c r="E106" s="207" t="s">
        <v>2420</v>
      </c>
      <c r="F106" s="208" t="s">
        <v>2421</v>
      </c>
      <c r="G106" s="209" t="s">
        <v>2213</v>
      </c>
      <c r="H106" s="210">
        <v>1</v>
      </c>
      <c r="I106" s="211"/>
      <c r="J106" s="212">
        <f>ROUND(I106*H106,2)</f>
        <v>0</v>
      </c>
      <c r="K106" s="208" t="s">
        <v>208</v>
      </c>
      <c r="L106" s="45"/>
      <c r="M106" s="213" t="s">
        <v>19</v>
      </c>
      <c r="N106" s="214" t="s">
        <v>48</v>
      </c>
      <c r="O106" s="85"/>
      <c r="P106" s="215">
        <f>O106*H106</f>
        <v>0</v>
      </c>
      <c r="Q106" s="215">
        <v>0.0050000000000000001</v>
      </c>
      <c r="R106" s="215">
        <f>Q106*H106</f>
        <v>0.0050000000000000001</v>
      </c>
      <c r="S106" s="215">
        <v>0</v>
      </c>
      <c r="T106" s="21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7" t="s">
        <v>294</v>
      </c>
      <c r="AT106" s="217" t="s">
        <v>205</v>
      </c>
      <c r="AU106" s="217" t="s">
        <v>84</v>
      </c>
      <c r="AY106" s="18" t="s">
        <v>203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8" t="s">
        <v>120</v>
      </c>
      <c r="BK106" s="218">
        <f>ROUND(I106*H106,2)</f>
        <v>0</v>
      </c>
      <c r="BL106" s="18" t="s">
        <v>294</v>
      </c>
      <c r="BM106" s="217" t="s">
        <v>382</v>
      </c>
    </row>
    <row r="107" s="2" customFormat="1">
      <c r="A107" s="39"/>
      <c r="B107" s="40"/>
      <c r="C107" s="41"/>
      <c r="D107" s="219" t="s">
        <v>211</v>
      </c>
      <c r="E107" s="41"/>
      <c r="F107" s="220" t="s">
        <v>2422</v>
      </c>
      <c r="G107" s="41"/>
      <c r="H107" s="41"/>
      <c r="I107" s="221"/>
      <c r="J107" s="41"/>
      <c r="K107" s="41"/>
      <c r="L107" s="45"/>
      <c r="M107" s="222"/>
      <c r="N107" s="223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211</v>
      </c>
      <c r="AU107" s="18" t="s">
        <v>84</v>
      </c>
    </row>
    <row r="108" s="2" customFormat="1" ht="16.5" customHeight="1">
      <c r="A108" s="39"/>
      <c r="B108" s="40"/>
      <c r="C108" s="206" t="s">
        <v>278</v>
      </c>
      <c r="D108" s="206" t="s">
        <v>205</v>
      </c>
      <c r="E108" s="207" t="s">
        <v>2423</v>
      </c>
      <c r="F108" s="208" t="s">
        <v>2252</v>
      </c>
      <c r="G108" s="209" t="s">
        <v>818</v>
      </c>
      <c r="H108" s="210">
        <v>10</v>
      </c>
      <c r="I108" s="211"/>
      <c r="J108" s="212">
        <f>ROUND(I108*H108,2)</f>
        <v>0</v>
      </c>
      <c r="K108" s="208" t="s">
        <v>1074</v>
      </c>
      <c r="L108" s="45"/>
      <c r="M108" s="213" t="s">
        <v>19</v>
      </c>
      <c r="N108" s="214" t="s">
        <v>48</v>
      </c>
      <c r="O108" s="85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7" t="s">
        <v>294</v>
      </c>
      <c r="AT108" s="217" t="s">
        <v>205</v>
      </c>
      <c r="AU108" s="217" t="s">
        <v>84</v>
      </c>
      <c r="AY108" s="18" t="s">
        <v>203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8" t="s">
        <v>120</v>
      </c>
      <c r="BK108" s="218">
        <f>ROUND(I108*H108,2)</f>
        <v>0</v>
      </c>
      <c r="BL108" s="18" t="s">
        <v>294</v>
      </c>
      <c r="BM108" s="217" t="s">
        <v>420</v>
      </c>
    </row>
    <row r="109" s="2" customFormat="1" ht="44.25" customHeight="1">
      <c r="A109" s="39"/>
      <c r="B109" s="40"/>
      <c r="C109" s="206" t="s">
        <v>283</v>
      </c>
      <c r="D109" s="206" t="s">
        <v>205</v>
      </c>
      <c r="E109" s="207" t="s">
        <v>2424</v>
      </c>
      <c r="F109" s="208" t="s">
        <v>2425</v>
      </c>
      <c r="G109" s="209" t="s">
        <v>528</v>
      </c>
      <c r="H109" s="258"/>
      <c r="I109" s="211"/>
      <c r="J109" s="212">
        <f>ROUND(I109*H109,2)</f>
        <v>0</v>
      </c>
      <c r="K109" s="208" t="s">
        <v>208</v>
      </c>
      <c r="L109" s="45"/>
      <c r="M109" s="213" t="s">
        <v>19</v>
      </c>
      <c r="N109" s="214" t="s">
        <v>48</v>
      </c>
      <c r="O109" s="85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7" t="s">
        <v>294</v>
      </c>
      <c r="AT109" s="217" t="s">
        <v>205</v>
      </c>
      <c r="AU109" s="217" t="s">
        <v>84</v>
      </c>
      <c r="AY109" s="18" t="s">
        <v>203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120</v>
      </c>
      <c r="BK109" s="218">
        <f>ROUND(I109*H109,2)</f>
        <v>0</v>
      </c>
      <c r="BL109" s="18" t="s">
        <v>294</v>
      </c>
      <c r="BM109" s="217" t="s">
        <v>432</v>
      </c>
    </row>
    <row r="110" s="2" customFormat="1">
      <c r="A110" s="39"/>
      <c r="B110" s="40"/>
      <c r="C110" s="41"/>
      <c r="D110" s="219" t="s">
        <v>211</v>
      </c>
      <c r="E110" s="41"/>
      <c r="F110" s="220" t="s">
        <v>2426</v>
      </c>
      <c r="G110" s="41"/>
      <c r="H110" s="41"/>
      <c r="I110" s="221"/>
      <c r="J110" s="41"/>
      <c r="K110" s="41"/>
      <c r="L110" s="45"/>
      <c r="M110" s="222"/>
      <c r="N110" s="223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211</v>
      </c>
      <c r="AU110" s="18" t="s">
        <v>84</v>
      </c>
    </row>
    <row r="111" s="12" customFormat="1" ht="25.92" customHeight="1">
      <c r="A111" s="12"/>
      <c r="B111" s="190"/>
      <c r="C111" s="191"/>
      <c r="D111" s="192" t="s">
        <v>75</v>
      </c>
      <c r="E111" s="193" t="s">
        <v>2328</v>
      </c>
      <c r="F111" s="193" t="s">
        <v>2427</v>
      </c>
      <c r="G111" s="191"/>
      <c r="H111" s="191"/>
      <c r="I111" s="194"/>
      <c r="J111" s="195">
        <f>BK111</f>
        <v>0</v>
      </c>
      <c r="K111" s="191"/>
      <c r="L111" s="196"/>
      <c r="M111" s="197"/>
      <c r="N111" s="198"/>
      <c r="O111" s="198"/>
      <c r="P111" s="199">
        <f>SUM(P112:P119)</f>
        <v>0</v>
      </c>
      <c r="Q111" s="198"/>
      <c r="R111" s="199">
        <f>SUM(R112:R119)</f>
        <v>0.0035799999999999998</v>
      </c>
      <c r="S111" s="198"/>
      <c r="T111" s="200">
        <f>SUM(T112:T119)</f>
        <v>0.074620000000000006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1" t="s">
        <v>84</v>
      </c>
      <c r="AT111" s="202" t="s">
        <v>75</v>
      </c>
      <c r="AU111" s="202" t="s">
        <v>76</v>
      </c>
      <c r="AY111" s="201" t="s">
        <v>203</v>
      </c>
      <c r="BK111" s="203">
        <f>SUM(BK112:BK119)</f>
        <v>0</v>
      </c>
    </row>
    <row r="112" s="2" customFormat="1" ht="24.15" customHeight="1">
      <c r="A112" s="39"/>
      <c r="B112" s="40"/>
      <c r="C112" s="206" t="s">
        <v>294</v>
      </c>
      <c r="D112" s="206" t="s">
        <v>205</v>
      </c>
      <c r="E112" s="207" t="s">
        <v>2428</v>
      </c>
      <c r="F112" s="208" t="s">
        <v>2429</v>
      </c>
      <c r="G112" s="209" t="s">
        <v>927</v>
      </c>
      <c r="H112" s="210">
        <v>30</v>
      </c>
      <c r="I112" s="211"/>
      <c r="J112" s="212">
        <f>ROUND(I112*H112,2)</f>
        <v>0</v>
      </c>
      <c r="K112" s="208" t="s">
        <v>208</v>
      </c>
      <c r="L112" s="45"/>
      <c r="M112" s="213" t="s">
        <v>19</v>
      </c>
      <c r="N112" s="214" t="s">
        <v>48</v>
      </c>
      <c r="O112" s="85"/>
      <c r="P112" s="215">
        <f>O112*H112</f>
        <v>0</v>
      </c>
      <c r="Q112" s="215">
        <v>0.00011</v>
      </c>
      <c r="R112" s="215">
        <f>Q112*H112</f>
        <v>0.0033</v>
      </c>
      <c r="S112" s="215">
        <v>0.00215</v>
      </c>
      <c r="T112" s="216">
        <f>S112*H112</f>
        <v>0.064500000000000002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7" t="s">
        <v>209</v>
      </c>
      <c r="AT112" s="217" t="s">
        <v>205</v>
      </c>
      <c r="AU112" s="217" t="s">
        <v>84</v>
      </c>
      <c r="AY112" s="18" t="s">
        <v>203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8" t="s">
        <v>120</v>
      </c>
      <c r="BK112" s="218">
        <f>ROUND(I112*H112,2)</f>
        <v>0</v>
      </c>
      <c r="BL112" s="18" t="s">
        <v>209</v>
      </c>
      <c r="BM112" s="217" t="s">
        <v>446</v>
      </c>
    </row>
    <row r="113" s="2" customFormat="1">
      <c r="A113" s="39"/>
      <c r="B113" s="40"/>
      <c r="C113" s="41"/>
      <c r="D113" s="219" t="s">
        <v>211</v>
      </c>
      <c r="E113" s="41"/>
      <c r="F113" s="220" t="s">
        <v>2430</v>
      </c>
      <c r="G113" s="41"/>
      <c r="H113" s="41"/>
      <c r="I113" s="221"/>
      <c r="J113" s="41"/>
      <c r="K113" s="41"/>
      <c r="L113" s="45"/>
      <c r="M113" s="222"/>
      <c r="N113" s="223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211</v>
      </c>
      <c r="AU113" s="18" t="s">
        <v>84</v>
      </c>
    </row>
    <row r="114" s="2" customFormat="1" ht="24.15" customHeight="1">
      <c r="A114" s="39"/>
      <c r="B114" s="40"/>
      <c r="C114" s="206" t="s">
        <v>304</v>
      </c>
      <c r="D114" s="206" t="s">
        <v>205</v>
      </c>
      <c r="E114" s="207" t="s">
        <v>2431</v>
      </c>
      <c r="F114" s="208" t="s">
        <v>2432</v>
      </c>
      <c r="G114" s="209" t="s">
        <v>927</v>
      </c>
      <c r="H114" s="210">
        <v>1</v>
      </c>
      <c r="I114" s="211"/>
      <c r="J114" s="212">
        <f>ROUND(I114*H114,2)</f>
        <v>0</v>
      </c>
      <c r="K114" s="208" t="s">
        <v>208</v>
      </c>
      <c r="L114" s="45"/>
      <c r="M114" s="213" t="s">
        <v>19</v>
      </c>
      <c r="N114" s="214" t="s">
        <v>48</v>
      </c>
      <c r="O114" s="85"/>
      <c r="P114" s="215">
        <f>O114*H114</f>
        <v>0</v>
      </c>
      <c r="Q114" s="215">
        <v>0</v>
      </c>
      <c r="R114" s="215">
        <f>Q114*H114</f>
        <v>0</v>
      </c>
      <c r="S114" s="215">
        <v>0.00513</v>
      </c>
      <c r="T114" s="216">
        <f>S114*H114</f>
        <v>0.00513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7" t="s">
        <v>209</v>
      </c>
      <c r="AT114" s="217" t="s">
        <v>205</v>
      </c>
      <c r="AU114" s="217" t="s">
        <v>84</v>
      </c>
      <c r="AY114" s="18" t="s">
        <v>203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8" t="s">
        <v>120</v>
      </c>
      <c r="BK114" s="218">
        <f>ROUND(I114*H114,2)</f>
        <v>0</v>
      </c>
      <c r="BL114" s="18" t="s">
        <v>209</v>
      </c>
      <c r="BM114" s="217" t="s">
        <v>457</v>
      </c>
    </row>
    <row r="115" s="2" customFormat="1">
      <c r="A115" s="39"/>
      <c r="B115" s="40"/>
      <c r="C115" s="41"/>
      <c r="D115" s="219" t="s">
        <v>211</v>
      </c>
      <c r="E115" s="41"/>
      <c r="F115" s="220" t="s">
        <v>2433</v>
      </c>
      <c r="G115" s="41"/>
      <c r="H115" s="41"/>
      <c r="I115" s="221"/>
      <c r="J115" s="41"/>
      <c r="K115" s="41"/>
      <c r="L115" s="45"/>
      <c r="M115" s="222"/>
      <c r="N115" s="223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211</v>
      </c>
      <c r="AU115" s="18" t="s">
        <v>84</v>
      </c>
    </row>
    <row r="116" s="2" customFormat="1" ht="16.5" customHeight="1">
      <c r="A116" s="39"/>
      <c r="B116" s="40"/>
      <c r="C116" s="206" t="s">
        <v>319</v>
      </c>
      <c r="D116" s="206" t="s">
        <v>205</v>
      </c>
      <c r="E116" s="207" t="s">
        <v>2434</v>
      </c>
      <c r="F116" s="208" t="s">
        <v>2435</v>
      </c>
      <c r="G116" s="209" t="s">
        <v>927</v>
      </c>
      <c r="H116" s="210">
        <v>1</v>
      </c>
      <c r="I116" s="211"/>
      <c r="J116" s="212">
        <f>ROUND(I116*H116,2)</f>
        <v>0</v>
      </c>
      <c r="K116" s="208" t="s">
        <v>208</v>
      </c>
      <c r="L116" s="45"/>
      <c r="M116" s="213" t="s">
        <v>19</v>
      </c>
      <c r="N116" s="214" t="s">
        <v>48</v>
      </c>
      <c r="O116" s="85"/>
      <c r="P116" s="215">
        <f>O116*H116</f>
        <v>0</v>
      </c>
      <c r="Q116" s="215">
        <v>0</v>
      </c>
      <c r="R116" s="215">
        <f>Q116*H116</f>
        <v>0</v>
      </c>
      <c r="S116" s="215">
        <v>0.00088999999999999995</v>
      </c>
      <c r="T116" s="216">
        <f>S116*H116</f>
        <v>0.00088999999999999995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7" t="s">
        <v>209</v>
      </c>
      <c r="AT116" s="217" t="s">
        <v>205</v>
      </c>
      <c r="AU116" s="217" t="s">
        <v>84</v>
      </c>
      <c r="AY116" s="18" t="s">
        <v>203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8" t="s">
        <v>120</v>
      </c>
      <c r="BK116" s="218">
        <f>ROUND(I116*H116,2)</f>
        <v>0</v>
      </c>
      <c r="BL116" s="18" t="s">
        <v>209</v>
      </c>
      <c r="BM116" s="217" t="s">
        <v>469</v>
      </c>
    </row>
    <row r="117" s="2" customFormat="1">
      <c r="A117" s="39"/>
      <c r="B117" s="40"/>
      <c r="C117" s="41"/>
      <c r="D117" s="219" t="s">
        <v>211</v>
      </c>
      <c r="E117" s="41"/>
      <c r="F117" s="220" t="s">
        <v>2436</v>
      </c>
      <c r="G117" s="41"/>
      <c r="H117" s="41"/>
      <c r="I117" s="221"/>
      <c r="J117" s="41"/>
      <c r="K117" s="41"/>
      <c r="L117" s="45"/>
      <c r="M117" s="222"/>
      <c r="N117" s="223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211</v>
      </c>
      <c r="AU117" s="18" t="s">
        <v>84</v>
      </c>
    </row>
    <row r="118" s="2" customFormat="1" ht="24.15" customHeight="1">
      <c r="A118" s="39"/>
      <c r="B118" s="40"/>
      <c r="C118" s="206" t="s">
        <v>159</v>
      </c>
      <c r="D118" s="206" t="s">
        <v>205</v>
      </c>
      <c r="E118" s="207" t="s">
        <v>2437</v>
      </c>
      <c r="F118" s="208" t="s">
        <v>2438</v>
      </c>
      <c r="G118" s="209" t="s">
        <v>927</v>
      </c>
      <c r="H118" s="210">
        <v>1</v>
      </c>
      <c r="I118" s="211"/>
      <c r="J118" s="212">
        <f>ROUND(I118*H118,2)</f>
        <v>0</v>
      </c>
      <c r="K118" s="208" t="s">
        <v>208</v>
      </c>
      <c r="L118" s="45"/>
      <c r="M118" s="213" t="s">
        <v>19</v>
      </c>
      <c r="N118" s="214" t="s">
        <v>48</v>
      </c>
      <c r="O118" s="85"/>
      <c r="P118" s="215">
        <f>O118*H118</f>
        <v>0</v>
      </c>
      <c r="Q118" s="215">
        <v>0.00027999999999999998</v>
      </c>
      <c r="R118" s="215">
        <f>Q118*H118</f>
        <v>0.00027999999999999998</v>
      </c>
      <c r="S118" s="215">
        <v>0.0041000000000000003</v>
      </c>
      <c r="T118" s="216">
        <f>S118*H118</f>
        <v>0.0041000000000000003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7" t="s">
        <v>209</v>
      </c>
      <c r="AT118" s="217" t="s">
        <v>205</v>
      </c>
      <c r="AU118" s="217" t="s">
        <v>84</v>
      </c>
      <c r="AY118" s="18" t="s">
        <v>203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8" t="s">
        <v>120</v>
      </c>
      <c r="BK118" s="218">
        <f>ROUND(I118*H118,2)</f>
        <v>0</v>
      </c>
      <c r="BL118" s="18" t="s">
        <v>209</v>
      </c>
      <c r="BM118" s="217" t="s">
        <v>481</v>
      </c>
    </row>
    <row r="119" s="2" customFormat="1">
      <c r="A119" s="39"/>
      <c r="B119" s="40"/>
      <c r="C119" s="41"/>
      <c r="D119" s="219" t="s">
        <v>211</v>
      </c>
      <c r="E119" s="41"/>
      <c r="F119" s="220" t="s">
        <v>2439</v>
      </c>
      <c r="G119" s="41"/>
      <c r="H119" s="41"/>
      <c r="I119" s="221"/>
      <c r="J119" s="41"/>
      <c r="K119" s="41"/>
      <c r="L119" s="45"/>
      <c r="M119" s="282"/>
      <c r="N119" s="283"/>
      <c r="O119" s="284"/>
      <c r="P119" s="284"/>
      <c r="Q119" s="284"/>
      <c r="R119" s="284"/>
      <c r="S119" s="284"/>
      <c r="T119" s="285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211</v>
      </c>
      <c r="AU119" s="18" t="s">
        <v>84</v>
      </c>
    </row>
    <row r="120" s="2" customFormat="1" ht="6.96" customHeight="1">
      <c r="A120" s="39"/>
      <c r="B120" s="60"/>
      <c r="C120" s="61"/>
      <c r="D120" s="61"/>
      <c r="E120" s="61"/>
      <c r="F120" s="61"/>
      <c r="G120" s="61"/>
      <c r="H120" s="61"/>
      <c r="I120" s="61"/>
      <c r="J120" s="61"/>
      <c r="K120" s="61"/>
      <c r="L120" s="45"/>
      <c r="M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</sheetData>
  <sheetProtection sheet="1" autoFilter="0" formatColumns="0" formatRows="0" objects="1" scenarios="1" spinCount="100000" saltValue="Jgp0S2RKcKhr8DXPYTb03vua+fhDmGLto+RGoNC7E2imZVHiCZGuudZnvanSHig5DH9aklC4/PXYiNARt6INOA==" hashValue="gIMujgO1n8IxVnG+E3nXeOFoEuPGtxSpJTZgt6pjFA+ERKmLDONb/gtEMgfBqdnM3OGOKxUKTrD1F80YUG6VXg==" algorithmName="SHA-512" password="CC35"/>
  <autoFilter ref="C80:K119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4" r:id="rId1" display="https://podminky.urs.cz/item/CS_URS_2024_02/723181011"/>
    <hyperlink ref="F86" r:id="rId2" display="https://podminky.urs.cz/item/CS_URS_2024_02/723181013"/>
    <hyperlink ref="F88" r:id="rId3" display="https://podminky.urs.cz/item/CS_URS_2024_02/723111204"/>
    <hyperlink ref="F90" r:id="rId4" display="https://podminky.urs.cz/item/CS_URS_2024_02/723190202"/>
    <hyperlink ref="F92" r:id="rId5" display="https://podminky.urs.cz/item/CS_URS_2024_02/723190204"/>
    <hyperlink ref="F94" r:id="rId6" display="https://podminky.urs.cz/item/CS_URS_2024_02/723190109"/>
    <hyperlink ref="F96" r:id="rId7" display="https://podminky.urs.cz/item/CS_URS_2024_02/723231162"/>
    <hyperlink ref="F98" r:id="rId8" display="https://podminky.urs.cz/item/CS_URS_2024_02/723234311"/>
    <hyperlink ref="F100" r:id="rId9" display="https://podminky.urs.cz/item/CS_URS_2024_02/723181026"/>
    <hyperlink ref="F102" r:id="rId10" display="https://podminky.urs.cz/item/CS_URS_2024_02/723190251"/>
    <hyperlink ref="F104" r:id="rId11" display="https://podminky.urs.cz/item/CS_URS_2024_02/723190254"/>
    <hyperlink ref="F107" r:id="rId12" display="https://podminky.urs.cz/item/CS_URS_2024_02/723234351"/>
    <hyperlink ref="F110" r:id="rId13" display="https://podminky.urs.cz/item/CS_URS_2024_02/998723202"/>
    <hyperlink ref="F113" r:id="rId14" display="https://podminky.urs.cz/item/CS_URS_2024_02/723120804"/>
    <hyperlink ref="F115" r:id="rId15" display="https://podminky.urs.cz/item/CS_URS_2024_02/723160804"/>
    <hyperlink ref="F117" r:id="rId16" display="https://podminky.urs.cz/item/CS_URS_2024_02/723160831"/>
    <hyperlink ref="F119" r:id="rId17" display="https://podminky.urs.cz/item/CS_URS_2024_02/7232608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hidden="1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hidden="1" s="1" customFormat="1" ht="24.96" customHeight="1">
      <c r="B4" s="21"/>
      <c r="D4" s="132" t="s">
        <v>124</v>
      </c>
      <c r="L4" s="21"/>
      <c r="M4" s="13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34" t="s">
        <v>16</v>
      </c>
      <c r="L6" s="21"/>
    </row>
    <row r="7" hidden="1" s="1" customFormat="1" ht="16.5" customHeight="1">
      <c r="B7" s="21"/>
      <c r="E7" s="135" t="str">
        <f>'Rekapitulace stavby'!K6</f>
        <v>Rehabilitace Hronov</v>
      </c>
      <c r="F7" s="134"/>
      <c r="G7" s="134"/>
      <c r="H7" s="134"/>
      <c r="L7" s="21"/>
    </row>
    <row r="8" hidden="1" s="2" customFormat="1" ht="12" customHeight="1">
      <c r="A8" s="39"/>
      <c r="B8" s="45"/>
      <c r="C8" s="39"/>
      <c r="D8" s="134" t="s">
        <v>137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37" t="s">
        <v>2440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34" t="s">
        <v>21</v>
      </c>
      <c r="E12" s="39"/>
      <c r="F12" s="138" t="s">
        <v>2192</v>
      </c>
      <c r="G12" s="39"/>
      <c r="H12" s="39"/>
      <c r="I12" s="134" t="s">
        <v>23</v>
      </c>
      <c r="J12" s="139" t="str">
        <f>'Rekapitulace stavby'!AN8</f>
        <v>3. 4. 2024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tr">
        <f>IF('Rekapitulace stavby'!AN10="","",'Rekapitulace stavby'!AN10)</f>
        <v>70889546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38" t="str">
        <f>IF('Rekapitulace stavby'!E11="","",'Rekapitulace stavby'!E11)</f>
        <v>Královéhradecký kraj</v>
      </c>
      <c r="F15" s="39"/>
      <c r="G15" s="39"/>
      <c r="H15" s="39"/>
      <c r="I15" s="134" t="s">
        <v>29</v>
      </c>
      <c r="J15" s="138" t="str">
        <f>IF('Rekapitulace stavby'!AN11="","",'Rekapitulace stavby'!AN11)</f>
        <v>CZ70889546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34" t="s">
        <v>31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34" t="s">
        <v>33</v>
      </c>
      <c r="E20" s="39"/>
      <c r="F20" s="39"/>
      <c r="G20" s="39"/>
      <c r="H20" s="39"/>
      <c r="I20" s="134" t="s">
        <v>26</v>
      </c>
      <c r="J20" s="138" t="str">
        <f>IF('Rekapitulace stavby'!AN16="","",'Rekapitulace stavby'!AN16)</f>
        <v>04475631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38" t="str">
        <f>IF('Rekapitulace stavby'!E17="","",'Rekapitulace stavby'!E17)</f>
        <v>CE-ING s.r.o.</v>
      </c>
      <c r="F21" s="39"/>
      <c r="G21" s="39"/>
      <c r="H21" s="39"/>
      <c r="I21" s="134" t="s">
        <v>29</v>
      </c>
      <c r="J21" s="138" t="str">
        <f>IF('Rekapitulace stavby'!AN17="","",'Rekapitulace stavby'!AN17)</f>
        <v>CZ04475631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34" t="s">
        <v>38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38" t="str">
        <f>IF('Rekapitulace stavby'!E20="","",'Rekapitulace stavby'!E20)</f>
        <v>Michael Hlušek</v>
      </c>
      <c r="F24" s="39"/>
      <c r="G24" s="39"/>
      <c r="H24" s="39"/>
      <c r="I24" s="134" t="s">
        <v>29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34" t="s">
        <v>40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45" t="s">
        <v>42</v>
      </c>
      <c r="E30" s="39"/>
      <c r="F30" s="39"/>
      <c r="G30" s="39"/>
      <c r="H30" s="39"/>
      <c r="I30" s="39"/>
      <c r="J30" s="146">
        <f>ROUND(J83,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47" t="s">
        <v>44</v>
      </c>
      <c r="G32" s="39"/>
      <c r="H32" s="39"/>
      <c r="I32" s="147" t="s">
        <v>43</v>
      </c>
      <c r="J32" s="147" t="s">
        <v>45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48" t="s">
        <v>46</v>
      </c>
      <c r="E33" s="134" t="s">
        <v>47</v>
      </c>
      <c r="F33" s="149">
        <f>ROUND((SUM(BE83:BE238)),  2)</f>
        <v>0</v>
      </c>
      <c r="G33" s="39"/>
      <c r="H33" s="39"/>
      <c r="I33" s="150">
        <v>0.20999999999999999</v>
      </c>
      <c r="J33" s="149">
        <f>ROUND(((SUM(BE83:BE238))*I33),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4" t="s">
        <v>48</v>
      </c>
      <c r="F34" s="149">
        <f>ROUND((SUM(BF83:BF238)),  2)</f>
        <v>0</v>
      </c>
      <c r="G34" s="39"/>
      <c r="H34" s="39"/>
      <c r="I34" s="150">
        <v>0.12</v>
      </c>
      <c r="J34" s="149">
        <f>ROUND(((SUM(BF83:BF238))*I34),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49</v>
      </c>
      <c r="F35" s="149">
        <f>ROUND((SUM(BG83:BG238)),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50</v>
      </c>
      <c r="F36" s="149">
        <f>ROUND((SUM(BH83:BH238)),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51</v>
      </c>
      <c r="F37" s="149">
        <f>ROUND((SUM(BI83:BI238)),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/>
    <row r="42" hidden="1"/>
    <row r="43" hidden="1"/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164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Rehabilitace Hronov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137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05 - ZTI - hlavní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3. 4. 2024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Královéhradecký kraj</v>
      </c>
      <c r="G54" s="41"/>
      <c r="H54" s="41"/>
      <c r="I54" s="33" t="s">
        <v>33</v>
      </c>
      <c r="J54" s="37" t="str">
        <f>E21</f>
        <v>CE-ING s.r.o.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Michael Hlušek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165</v>
      </c>
      <c r="D57" s="164"/>
      <c r="E57" s="164"/>
      <c r="F57" s="164"/>
      <c r="G57" s="164"/>
      <c r="H57" s="164"/>
      <c r="I57" s="164"/>
      <c r="J57" s="165" t="s">
        <v>166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74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167</v>
      </c>
    </row>
    <row r="60" s="9" customFormat="1" ht="24.96" customHeight="1">
      <c r="A60" s="9"/>
      <c r="B60" s="167"/>
      <c r="C60" s="168"/>
      <c r="D60" s="169" t="s">
        <v>2441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2442</v>
      </c>
      <c r="E61" s="170"/>
      <c r="F61" s="170"/>
      <c r="G61" s="170"/>
      <c r="H61" s="170"/>
      <c r="I61" s="170"/>
      <c r="J61" s="171">
        <f>J128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2443</v>
      </c>
      <c r="E62" s="170"/>
      <c r="F62" s="170"/>
      <c r="G62" s="170"/>
      <c r="H62" s="170"/>
      <c r="I62" s="170"/>
      <c r="J62" s="171">
        <f>J168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2444</v>
      </c>
      <c r="E63" s="170"/>
      <c r="F63" s="170"/>
      <c r="G63" s="170"/>
      <c r="H63" s="170"/>
      <c r="I63" s="170"/>
      <c r="J63" s="171">
        <f>J218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188</v>
      </c>
      <c r="D70" s="41"/>
      <c r="E70" s="41"/>
      <c r="F70" s="41"/>
      <c r="G70" s="41"/>
      <c r="H70" s="41"/>
      <c r="I70" s="41"/>
      <c r="J70" s="41"/>
      <c r="K70" s="41"/>
      <c r="L70" s="13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2" t="str">
        <f>E7</f>
        <v>Rehabilitace Hronov</v>
      </c>
      <c r="F73" s="33"/>
      <c r="G73" s="33"/>
      <c r="H73" s="33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137</v>
      </c>
      <c r="D74" s="41"/>
      <c r="E74" s="41"/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05 - ZTI - hlavní</v>
      </c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 xml:space="preserve"> </v>
      </c>
      <c r="G77" s="41"/>
      <c r="H77" s="41"/>
      <c r="I77" s="33" t="s">
        <v>23</v>
      </c>
      <c r="J77" s="73" t="str">
        <f>IF(J12="","",J12)</f>
        <v>3. 4. 2024</v>
      </c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>Královéhradecký kraj</v>
      </c>
      <c r="G79" s="41"/>
      <c r="H79" s="41"/>
      <c r="I79" s="33" t="s">
        <v>33</v>
      </c>
      <c r="J79" s="37" t="str">
        <f>E21</f>
        <v>CE-ING s.r.o.</v>
      </c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31</v>
      </c>
      <c r="D80" s="41"/>
      <c r="E80" s="41"/>
      <c r="F80" s="28" t="str">
        <f>IF(E18="","",E18)</f>
        <v>Vyplň údaj</v>
      </c>
      <c r="G80" s="41"/>
      <c r="H80" s="41"/>
      <c r="I80" s="33" t="s">
        <v>38</v>
      </c>
      <c r="J80" s="37" t="str">
        <f>E24</f>
        <v>Michael Hlušek</v>
      </c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9"/>
      <c r="B82" s="180"/>
      <c r="C82" s="181" t="s">
        <v>189</v>
      </c>
      <c r="D82" s="182" t="s">
        <v>61</v>
      </c>
      <c r="E82" s="182" t="s">
        <v>57</v>
      </c>
      <c r="F82" s="182" t="s">
        <v>58</v>
      </c>
      <c r="G82" s="182" t="s">
        <v>190</v>
      </c>
      <c r="H82" s="182" t="s">
        <v>191</v>
      </c>
      <c r="I82" s="182" t="s">
        <v>192</v>
      </c>
      <c r="J82" s="182" t="s">
        <v>166</v>
      </c>
      <c r="K82" s="183" t="s">
        <v>193</v>
      </c>
      <c r="L82" s="184"/>
      <c r="M82" s="93" t="s">
        <v>19</v>
      </c>
      <c r="N82" s="94" t="s">
        <v>46</v>
      </c>
      <c r="O82" s="94" t="s">
        <v>194</v>
      </c>
      <c r="P82" s="94" t="s">
        <v>195</v>
      </c>
      <c r="Q82" s="94" t="s">
        <v>196</v>
      </c>
      <c r="R82" s="94" t="s">
        <v>197</v>
      </c>
      <c r="S82" s="94" t="s">
        <v>198</v>
      </c>
      <c r="T82" s="95" t="s">
        <v>199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39"/>
      <c r="B83" s="40"/>
      <c r="C83" s="100" t="s">
        <v>200</v>
      </c>
      <c r="D83" s="41"/>
      <c r="E83" s="41"/>
      <c r="F83" s="41"/>
      <c r="G83" s="41"/>
      <c r="H83" s="41"/>
      <c r="I83" s="41"/>
      <c r="J83" s="185">
        <f>BK83</f>
        <v>0</v>
      </c>
      <c r="K83" s="41"/>
      <c r="L83" s="45"/>
      <c r="M83" s="96"/>
      <c r="N83" s="186"/>
      <c r="O83" s="97"/>
      <c r="P83" s="187">
        <f>P84+P128+P168+P218</f>
        <v>0</v>
      </c>
      <c r="Q83" s="97"/>
      <c r="R83" s="187">
        <f>R84+R128+R168+R218</f>
        <v>0.77526000000000006</v>
      </c>
      <c r="S83" s="97"/>
      <c r="T83" s="188">
        <f>T84+T128+T168+T218</f>
        <v>0.92647000000000013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75</v>
      </c>
      <c r="AU83" s="18" t="s">
        <v>167</v>
      </c>
      <c r="BK83" s="189">
        <f>BK84+BK128+BK168+BK218</f>
        <v>0</v>
      </c>
    </row>
    <row r="84" s="12" customFormat="1" ht="25.92" customHeight="1">
      <c r="A84" s="12"/>
      <c r="B84" s="190"/>
      <c r="C84" s="191"/>
      <c r="D84" s="192" t="s">
        <v>75</v>
      </c>
      <c r="E84" s="193" t="s">
        <v>2445</v>
      </c>
      <c r="F84" s="193" t="s">
        <v>2446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SUM(P85:P127)</f>
        <v>0</v>
      </c>
      <c r="Q84" s="198"/>
      <c r="R84" s="199">
        <f>SUM(R85:R127)</f>
        <v>0.15712999999999999</v>
      </c>
      <c r="S84" s="198"/>
      <c r="T84" s="200">
        <f>SUM(T85:T127)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120</v>
      </c>
      <c r="AT84" s="202" t="s">
        <v>75</v>
      </c>
      <c r="AU84" s="202" t="s">
        <v>76</v>
      </c>
      <c r="AY84" s="201" t="s">
        <v>203</v>
      </c>
      <c r="BK84" s="203">
        <f>SUM(BK85:BK127)</f>
        <v>0</v>
      </c>
    </row>
    <row r="85" s="2" customFormat="1" ht="21.75" customHeight="1">
      <c r="A85" s="39"/>
      <c r="B85" s="40"/>
      <c r="C85" s="206" t="s">
        <v>84</v>
      </c>
      <c r="D85" s="206" t="s">
        <v>205</v>
      </c>
      <c r="E85" s="207" t="s">
        <v>2447</v>
      </c>
      <c r="F85" s="208" t="s">
        <v>2448</v>
      </c>
      <c r="G85" s="209" t="s">
        <v>555</v>
      </c>
      <c r="H85" s="210">
        <v>2</v>
      </c>
      <c r="I85" s="211"/>
      <c r="J85" s="212">
        <f>ROUND(I85*H85,2)</f>
        <v>0</v>
      </c>
      <c r="K85" s="208" t="s">
        <v>208</v>
      </c>
      <c r="L85" s="45"/>
      <c r="M85" s="213" t="s">
        <v>19</v>
      </c>
      <c r="N85" s="214" t="s">
        <v>48</v>
      </c>
      <c r="O85" s="85"/>
      <c r="P85" s="215">
        <f>O85*H85</f>
        <v>0</v>
      </c>
      <c r="Q85" s="215">
        <v>0.00040000000000000002</v>
      </c>
      <c r="R85" s="215">
        <f>Q85*H85</f>
        <v>0.00080000000000000004</v>
      </c>
      <c r="S85" s="215">
        <v>0</v>
      </c>
      <c r="T85" s="216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7" t="s">
        <v>294</v>
      </c>
      <c r="AT85" s="217" t="s">
        <v>205</v>
      </c>
      <c r="AU85" s="217" t="s">
        <v>84</v>
      </c>
      <c r="AY85" s="18" t="s">
        <v>203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8" t="s">
        <v>120</v>
      </c>
      <c r="BK85" s="218">
        <f>ROUND(I85*H85,2)</f>
        <v>0</v>
      </c>
      <c r="BL85" s="18" t="s">
        <v>294</v>
      </c>
      <c r="BM85" s="217" t="s">
        <v>120</v>
      </c>
    </row>
    <row r="86" s="2" customFormat="1">
      <c r="A86" s="39"/>
      <c r="B86" s="40"/>
      <c r="C86" s="41"/>
      <c r="D86" s="219" t="s">
        <v>211</v>
      </c>
      <c r="E86" s="41"/>
      <c r="F86" s="220" t="s">
        <v>2449</v>
      </c>
      <c r="G86" s="41"/>
      <c r="H86" s="41"/>
      <c r="I86" s="221"/>
      <c r="J86" s="41"/>
      <c r="K86" s="41"/>
      <c r="L86" s="45"/>
      <c r="M86" s="222"/>
      <c r="N86" s="223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211</v>
      </c>
      <c r="AU86" s="18" t="s">
        <v>84</v>
      </c>
    </row>
    <row r="87" s="2" customFormat="1" ht="24.15" customHeight="1">
      <c r="A87" s="39"/>
      <c r="B87" s="40"/>
      <c r="C87" s="206" t="s">
        <v>120</v>
      </c>
      <c r="D87" s="206" t="s">
        <v>205</v>
      </c>
      <c r="E87" s="207" t="s">
        <v>2450</v>
      </c>
      <c r="F87" s="208" t="s">
        <v>2451</v>
      </c>
      <c r="G87" s="209" t="s">
        <v>555</v>
      </c>
      <c r="H87" s="210">
        <v>2</v>
      </c>
      <c r="I87" s="211"/>
      <c r="J87" s="212">
        <f>ROUND(I87*H87,2)</f>
        <v>0</v>
      </c>
      <c r="K87" s="208" t="s">
        <v>208</v>
      </c>
      <c r="L87" s="45"/>
      <c r="M87" s="213" t="s">
        <v>19</v>
      </c>
      <c r="N87" s="214" t="s">
        <v>48</v>
      </c>
      <c r="O87" s="85"/>
      <c r="P87" s="215">
        <f>O87*H87</f>
        <v>0</v>
      </c>
      <c r="Q87" s="215">
        <v>0.00115</v>
      </c>
      <c r="R87" s="215">
        <f>Q87*H87</f>
        <v>0.0023</v>
      </c>
      <c r="S87" s="215">
        <v>0</v>
      </c>
      <c r="T87" s="216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7" t="s">
        <v>294</v>
      </c>
      <c r="AT87" s="217" t="s">
        <v>205</v>
      </c>
      <c r="AU87" s="217" t="s">
        <v>84</v>
      </c>
      <c r="AY87" s="18" t="s">
        <v>203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8" t="s">
        <v>120</v>
      </c>
      <c r="BK87" s="218">
        <f>ROUND(I87*H87,2)</f>
        <v>0</v>
      </c>
      <c r="BL87" s="18" t="s">
        <v>294</v>
      </c>
      <c r="BM87" s="217" t="s">
        <v>209</v>
      </c>
    </row>
    <row r="88" s="2" customFormat="1">
      <c r="A88" s="39"/>
      <c r="B88" s="40"/>
      <c r="C88" s="41"/>
      <c r="D88" s="219" t="s">
        <v>211</v>
      </c>
      <c r="E88" s="41"/>
      <c r="F88" s="220" t="s">
        <v>2452</v>
      </c>
      <c r="G88" s="41"/>
      <c r="H88" s="41"/>
      <c r="I88" s="221"/>
      <c r="J88" s="41"/>
      <c r="K88" s="41"/>
      <c r="L88" s="45"/>
      <c r="M88" s="222"/>
      <c r="N88" s="223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211</v>
      </c>
      <c r="AU88" s="18" t="s">
        <v>84</v>
      </c>
    </row>
    <row r="89" s="2" customFormat="1" ht="21.75" customHeight="1">
      <c r="A89" s="39"/>
      <c r="B89" s="40"/>
      <c r="C89" s="206" t="s">
        <v>160</v>
      </c>
      <c r="D89" s="206" t="s">
        <v>205</v>
      </c>
      <c r="E89" s="207" t="s">
        <v>2453</v>
      </c>
      <c r="F89" s="208" t="s">
        <v>2454</v>
      </c>
      <c r="G89" s="209" t="s">
        <v>555</v>
      </c>
      <c r="H89" s="210">
        <v>3</v>
      </c>
      <c r="I89" s="211"/>
      <c r="J89" s="212">
        <f>ROUND(I89*H89,2)</f>
        <v>0</v>
      </c>
      <c r="K89" s="208" t="s">
        <v>208</v>
      </c>
      <c r="L89" s="45"/>
      <c r="M89" s="213" t="s">
        <v>19</v>
      </c>
      <c r="N89" s="214" t="s">
        <v>48</v>
      </c>
      <c r="O89" s="85"/>
      <c r="P89" s="215">
        <f>O89*H89</f>
        <v>0</v>
      </c>
      <c r="Q89" s="215">
        <v>0.00042999999999999999</v>
      </c>
      <c r="R89" s="215">
        <f>Q89*H89</f>
        <v>0.0012899999999999999</v>
      </c>
      <c r="S89" s="215">
        <v>0</v>
      </c>
      <c r="T89" s="216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7" t="s">
        <v>294</v>
      </c>
      <c r="AT89" s="217" t="s">
        <v>205</v>
      </c>
      <c r="AU89" s="217" t="s">
        <v>84</v>
      </c>
      <c r="AY89" s="18" t="s">
        <v>203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8" t="s">
        <v>120</v>
      </c>
      <c r="BK89" s="218">
        <f>ROUND(I89*H89,2)</f>
        <v>0</v>
      </c>
      <c r="BL89" s="18" t="s">
        <v>294</v>
      </c>
      <c r="BM89" s="217" t="s">
        <v>236</v>
      </c>
    </row>
    <row r="90" s="2" customFormat="1">
      <c r="A90" s="39"/>
      <c r="B90" s="40"/>
      <c r="C90" s="41"/>
      <c r="D90" s="219" t="s">
        <v>211</v>
      </c>
      <c r="E90" s="41"/>
      <c r="F90" s="220" t="s">
        <v>2455</v>
      </c>
      <c r="G90" s="41"/>
      <c r="H90" s="41"/>
      <c r="I90" s="221"/>
      <c r="J90" s="41"/>
      <c r="K90" s="41"/>
      <c r="L90" s="45"/>
      <c r="M90" s="222"/>
      <c r="N90" s="223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211</v>
      </c>
      <c r="AU90" s="18" t="s">
        <v>84</v>
      </c>
    </row>
    <row r="91" s="2" customFormat="1" ht="21.75" customHeight="1">
      <c r="A91" s="39"/>
      <c r="B91" s="40"/>
      <c r="C91" s="206" t="s">
        <v>209</v>
      </c>
      <c r="D91" s="206" t="s">
        <v>205</v>
      </c>
      <c r="E91" s="207" t="s">
        <v>2456</v>
      </c>
      <c r="F91" s="208" t="s">
        <v>2457</v>
      </c>
      <c r="G91" s="209" t="s">
        <v>555</v>
      </c>
      <c r="H91" s="210">
        <v>20</v>
      </c>
      <c r="I91" s="211"/>
      <c r="J91" s="212">
        <f>ROUND(I91*H91,2)</f>
        <v>0</v>
      </c>
      <c r="K91" s="208" t="s">
        <v>208</v>
      </c>
      <c r="L91" s="45"/>
      <c r="M91" s="213" t="s">
        <v>19</v>
      </c>
      <c r="N91" s="214" t="s">
        <v>48</v>
      </c>
      <c r="O91" s="85"/>
      <c r="P91" s="215">
        <f>O91*H91</f>
        <v>0</v>
      </c>
      <c r="Q91" s="215">
        <v>0.00050000000000000001</v>
      </c>
      <c r="R91" s="215">
        <f>Q91*H91</f>
        <v>0.01</v>
      </c>
      <c r="S91" s="215">
        <v>0</v>
      </c>
      <c r="T91" s="21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7" t="s">
        <v>294</v>
      </c>
      <c r="AT91" s="217" t="s">
        <v>205</v>
      </c>
      <c r="AU91" s="217" t="s">
        <v>84</v>
      </c>
      <c r="AY91" s="18" t="s">
        <v>203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8" t="s">
        <v>120</v>
      </c>
      <c r="BK91" s="218">
        <f>ROUND(I91*H91,2)</f>
        <v>0</v>
      </c>
      <c r="BL91" s="18" t="s">
        <v>294</v>
      </c>
      <c r="BM91" s="217" t="s">
        <v>246</v>
      </c>
    </row>
    <row r="92" s="2" customFormat="1">
      <c r="A92" s="39"/>
      <c r="B92" s="40"/>
      <c r="C92" s="41"/>
      <c r="D92" s="219" t="s">
        <v>211</v>
      </c>
      <c r="E92" s="41"/>
      <c r="F92" s="220" t="s">
        <v>2458</v>
      </c>
      <c r="G92" s="41"/>
      <c r="H92" s="41"/>
      <c r="I92" s="221"/>
      <c r="J92" s="41"/>
      <c r="K92" s="41"/>
      <c r="L92" s="45"/>
      <c r="M92" s="222"/>
      <c r="N92" s="223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211</v>
      </c>
      <c r="AU92" s="18" t="s">
        <v>84</v>
      </c>
    </row>
    <row r="93" s="2" customFormat="1" ht="21.75" customHeight="1">
      <c r="A93" s="39"/>
      <c r="B93" s="40"/>
      <c r="C93" s="206" t="s">
        <v>231</v>
      </c>
      <c r="D93" s="206" t="s">
        <v>205</v>
      </c>
      <c r="E93" s="207" t="s">
        <v>2459</v>
      </c>
      <c r="F93" s="208" t="s">
        <v>2460</v>
      </c>
      <c r="G93" s="209" t="s">
        <v>555</v>
      </c>
      <c r="H93" s="210">
        <v>13</v>
      </c>
      <c r="I93" s="211"/>
      <c r="J93" s="212">
        <f>ROUND(I93*H93,2)</f>
        <v>0</v>
      </c>
      <c r="K93" s="208" t="s">
        <v>208</v>
      </c>
      <c r="L93" s="45"/>
      <c r="M93" s="213" t="s">
        <v>19</v>
      </c>
      <c r="N93" s="214" t="s">
        <v>48</v>
      </c>
      <c r="O93" s="85"/>
      <c r="P93" s="215">
        <f>O93*H93</f>
        <v>0</v>
      </c>
      <c r="Q93" s="215">
        <v>0.00076000000000000004</v>
      </c>
      <c r="R93" s="215">
        <f>Q93*H93</f>
        <v>0.0098799999999999999</v>
      </c>
      <c r="S93" s="215">
        <v>0</v>
      </c>
      <c r="T93" s="21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7" t="s">
        <v>294</v>
      </c>
      <c r="AT93" s="217" t="s">
        <v>205</v>
      </c>
      <c r="AU93" s="217" t="s">
        <v>84</v>
      </c>
      <c r="AY93" s="18" t="s">
        <v>203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8" t="s">
        <v>120</v>
      </c>
      <c r="BK93" s="218">
        <f>ROUND(I93*H93,2)</f>
        <v>0</v>
      </c>
      <c r="BL93" s="18" t="s">
        <v>294</v>
      </c>
      <c r="BM93" s="217" t="s">
        <v>257</v>
      </c>
    </row>
    <row r="94" s="2" customFormat="1">
      <c r="A94" s="39"/>
      <c r="B94" s="40"/>
      <c r="C94" s="41"/>
      <c r="D94" s="219" t="s">
        <v>211</v>
      </c>
      <c r="E94" s="41"/>
      <c r="F94" s="220" t="s">
        <v>2461</v>
      </c>
      <c r="G94" s="41"/>
      <c r="H94" s="41"/>
      <c r="I94" s="221"/>
      <c r="J94" s="41"/>
      <c r="K94" s="41"/>
      <c r="L94" s="45"/>
      <c r="M94" s="222"/>
      <c r="N94" s="223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211</v>
      </c>
      <c r="AU94" s="18" t="s">
        <v>84</v>
      </c>
    </row>
    <row r="95" s="2" customFormat="1" ht="21.75" customHeight="1">
      <c r="A95" s="39"/>
      <c r="B95" s="40"/>
      <c r="C95" s="206" t="s">
        <v>236</v>
      </c>
      <c r="D95" s="206" t="s">
        <v>205</v>
      </c>
      <c r="E95" s="207" t="s">
        <v>2462</v>
      </c>
      <c r="F95" s="208" t="s">
        <v>2463</v>
      </c>
      <c r="G95" s="209" t="s">
        <v>555</v>
      </c>
      <c r="H95" s="210">
        <v>5</v>
      </c>
      <c r="I95" s="211"/>
      <c r="J95" s="212">
        <f>ROUND(I95*H95,2)</f>
        <v>0</v>
      </c>
      <c r="K95" s="208" t="s">
        <v>208</v>
      </c>
      <c r="L95" s="45"/>
      <c r="M95" s="213" t="s">
        <v>19</v>
      </c>
      <c r="N95" s="214" t="s">
        <v>48</v>
      </c>
      <c r="O95" s="85"/>
      <c r="P95" s="215">
        <f>O95*H95</f>
        <v>0</v>
      </c>
      <c r="Q95" s="215">
        <v>0.0015299999999999999</v>
      </c>
      <c r="R95" s="215">
        <f>Q95*H95</f>
        <v>0.0076499999999999997</v>
      </c>
      <c r="S95" s="215">
        <v>0</v>
      </c>
      <c r="T95" s="21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7" t="s">
        <v>294</v>
      </c>
      <c r="AT95" s="217" t="s">
        <v>205</v>
      </c>
      <c r="AU95" s="217" t="s">
        <v>84</v>
      </c>
      <c r="AY95" s="18" t="s">
        <v>203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8" t="s">
        <v>120</v>
      </c>
      <c r="BK95" s="218">
        <f>ROUND(I95*H95,2)</f>
        <v>0</v>
      </c>
      <c r="BL95" s="18" t="s">
        <v>294</v>
      </c>
      <c r="BM95" s="217" t="s">
        <v>8</v>
      </c>
    </row>
    <row r="96" s="2" customFormat="1">
      <c r="A96" s="39"/>
      <c r="B96" s="40"/>
      <c r="C96" s="41"/>
      <c r="D96" s="219" t="s">
        <v>211</v>
      </c>
      <c r="E96" s="41"/>
      <c r="F96" s="220" t="s">
        <v>2464</v>
      </c>
      <c r="G96" s="41"/>
      <c r="H96" s="41"/>
      <c r="I96" s="221"/>
      <c r="J96" s="41"/>
      <c r="K96" s="41"/>
      <c r="L96" s="45"/>
      <c r="M96" s="222"/>
      <c r="N96" s="223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211</v>
      </c>
      <c r="AU96" s="18" t="s">
        <v>84</v>
      </c>
    </row>
    <row r="97" s="2" customFormat="1" ht="24.15" customHeight="1">
      <c r="A97" s="39"/>
      <c r="B97" s="40"/>
      <c r="C97" s="206" t="s">
        <v>241</v>
      </c>
      <c r="D97" s="206" t="s">
        <v>205</v>
      </c>
      <c r="E97" s="207" t="s">
        <v>2465</v>
      </c>
      <c r="F97" s="208" t="s">
        <v>2466</v>
      </c>
      <c r="G97" s="209" t="s">
        <v>555</v>
      </c>
      <c r="H97" s="210">
        <v>24</v>
      </c>
      <c r="I97" s="211"/>
      <c r="J97" s="212">
        <f>ROUND(I97*H97,2)</f>
        <v>0</v>
      </c>
      <c r="K97" s="208" t="s">
        <v>208</v>
      </c>
      <c r="L97" s="45"/>
      <c r="M97" s="213" t="s">
        <v>19</v>
      </c>
      <c r="N97" s="214" t="s">
        <v>48</v>
      </c>
      <c r="O97" s="85"/>
      <c r="P97" s="215">
        <f>O97*H97</f>
        <v>0</v>
      </c>
      <c r="Q97" s="215">
        <v>0.00093999999999999997</v>
      </c>
      <c r="R97" s="215">
        <f>Q97*H97</f>
        <v>0.02256</v>
      </c>
      <c r="S97" s="215">
        <v>0</v>
      </c>
      <c r="T97" s="21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7" t="s">
        <v>294</v>
      </c>
      <c r="AT97" s="217" t="s">
        <v>205</v>
      </c>
      <c r="AU97" s="217" t="s">
        <v>84</v>
      </c>
      <c r="AY97" s="18" t="s">
        <v>203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120</v>
      </c>
      <c r="BK97" s="218">
        <f>ROUND(I97*H97,2)</f>
        <v>0</v>
      </c>
      <c r="BL97" s="18" t="s">
        <v>294</v>
      </c>
      <c r="BM97" s="217" t="s">
        <v>278</v>
      </c>
    </row>
    <row r="98" s="2" customFormat="1">
      <c r="A98" s="39"/>
      <c r="B98" s="40"/>
      <c r="C98" s="41"/>
      <c r="D98" s="219" t="s">
        <v>211</v>
      </c>
      <c r="E98" s="41"/>
      <c r="F98" s="220" t="s">
        <v>2467</v>
      </c>
      <c r="G98" s="41"/>
      <c r="H98" s="41"/>
      <c r="I98" s="221"/>
      <c r="J98" s="41"/>
      <c r="K98" s="41"/>
      <c r="L98" s="45"/>
      <c r="M98" s="222"/>
      <c r="N98" s="223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211</v>
      </c>
      <c r="AU98" s="18" t="s">
        <v>84</v>
      </c>
    </row>
    <row r="99" s="2" customFormat="1" ht="24.15" customHeight="1">
      <c r="A99" s="39"/>
      <c r="B99" s="40"/>
      <c r="C99" s="206" t="s">
        <v>246</v>
      </c>
      <c r="D99" s="206" t="s">
        <v>205</v>
      </c>
      <c r="E99" s="207" t="s">
        <v>2468</v>
      </c>
      <c r="F99" s="208" t="s">
        <v>2469</v>
      </c>
      <c r="G99" s="209" t="s">
        <v>555</v>
      </c>
      <c r="H99" s="210">
        <v>27</v>
      </c>
      <c r="I99" s="211"/>
      <c r="J99" s="212">
        <f>ROUND(I99*H99,2)</f>
        <v>0</v>
      </c>
      <c r="K99" s="208" t="s">
        <v>208</v>
      </c>
      <c r="L99" s="45"/>
      <c r="M99" s="213" t="s">
        <v>19</v>
      </c>
      <c r="N99" s="214" t="s">
        <v>48</v>
      </c>
      <c r="O99" s="85"/>
      <c r="P99" s="215">
        <f>O99*H99</f>
        <v>0</v>
      </c>
      <c r="Q99" s="215">
        <v>0.0018400000000000001</v>
      </c>
      <c r="R99" s="215">
        <f>Q99*H99</f>
        <v>0.049680000000000002</v>
      </c>
      <c r="S99" s="215">
        <v>0</v>
      </c>
      <c r="T99" s="21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7" t="s">
        <v>294</v>
      </c>
      <c r="AT99" s="217" t="s">
        <v>205</v>
      </c>
      <c r="AU99" s="217" t="s">
        <v>84</v>
      </c>
      <c r="AY99" s="18" t="s">
        <v>203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8" t="s">
        <v>120</v>
      </c>
      <c r="BK99" s="218">
        <f>ROUND(I99*H99,2)</f>
        <v>0</v>
      </c>
      <c r="BL99" s="18" t="s">
        <v>294</v>
      </c>
      <c r="BM99" s="217" t="s">
        <v>294</v>
      </c>
    </row>
    <row r="100" s="2" customFormat="1">
      <c r="A100" s="39"/>
      <c r="B100" s="40"/>
      <c r="C100" s="41"/>
      <c r="D100" s="219" t="s">
        <v>211</v>
      </c>
      <c r="E100" s="41"/>
      <c r="F100" s="220" t="s">
        <v>2470</v>
      </c>
      <c r="G100" s="41"/>
      <c r="H100" s="41"/>
      <c r="I100" s="221"/>
      <c r="J100" s="41"/>
      <c r="K100" s="41"/>
      <c r="L100" s="45"/>
      <c r="M100" s="222"/>
      <c r="N100" s="223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211</v>
      </c>
      <c r="AU100" s="18" t="s">
        <v>84</v>
      </c>
    </row>
    <row r="101" s="2" customFormat="1" ht="21.75" customHeight="1">
      <c r="A101" s="39"/>
      <c r="B101" s="40"/>
      <c r="C101" s="206" t="s">
        <v>252</v>
      </c>
      <c r="D101" s="206" t="s">
        <v>205</v>
      </c>
      <c r="E101" s="207" t="s">
        <v>2471</v>
      </c>
      <c r="F101" s="208" t="s">
        <v>2472</v>
      </c>
      <c r="G101" s="209" t="s">
        <v>555</v>
      </c>
      <c r="H101" s="210">
        <v>17</v>
      </c>
      <c r="I101" s="211"/>
      <c r="J101" s="212">
        <f>ROUND(I101*H101,2)</f>
        <v>0</v>
      </c>
      <c r="K101" s="208" t="s">
        <v>208</v>
      </c>
      <c r="L101" s="45"/>
      <c r="M101" s="213" t="s">
        <v>19</v>
      </c>
      <c r="N101" s="214" t="s">
        <v>48</v>
      </c>
      <c r="O101" s="85"/>
      <c r="P101" s="215">
        <f>O101*H101</f>
        <v>0</v>
      </c>
      <c r="Q101" s="215">
        <v>0.00142</v>
      </c>
      <c r="R101" s="215">
        <f>Q101*H101</f>
        <v>0.024140000000000002</v>
      </c>
      <c r="S101" s="215">
        <v>0</v>
      </c>
      <c r="T101" s="21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7" t="s">
        <v>294</v>
      </c>
      <c r="AT101" s="217" t="s">
        <v>205</v>
      </c>
      <c r="AU101" s="217" t="s">
        <v>84</v>
      </c>
      <c r="AY101" s="18" t="s">
        <v>203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8" t="s">
        <v>120</v>
      </c>
      <c r="BK101" s="218">
        <f>ROUND(I101*H101,2)</f>
        <v>0</v>
      </c>
      <c r="BL101" s="18" t="s">
        <v>294</v>
      </c>
      <c r="BM101" s="217" t="s">
        <v>319</v>
      </c>
    </row>
    <row r="102" s="2" customFormat="1">
      <c r="A102" s="39"/>
      <c r="B102" s="40"/>
      <c r="C102" s="41"/>
      <c r="D102" s="219" t="s">
        <v>211</v>
      </c>
      <c r="E102" s="41"/>
      <c r="F102" s="220" t="s">
        <v>2473</v>
      </c>
      <c r="G102" s="41"/>
      <c r="H102" s="41"/>
      <c r="I102" s="221"/>
      <c r="J102" s="41"/>
      <c r="K102" s="41"/>
      <c r="L102" s="45"/>
      <c r="M102" s="222"/>
      <c r="N102" s="223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211</v>
      </c>
      <c r="AU102" s="18" t="s">
        <v>84</v>
      </c>
    </row>
    <row r="103" s="2" customFormat="1" ht="21.75" customHeight="1">
      <c r="A103" s="39"/>
      <c r="B103" s="40"/>
      <c r="C103" s="206" t="s">
        <v>257</v>
      </c>
      <c r="D103" s="206" t="s">
        <v>205</v>
      </c>
      <c r="E103" s="207" t="s">
        <v>2474</v>
      </c>
      <c r="F103" s="208" t="s">
        <v>2475</v>
      </c>
      <c r="G103" s="209" t="s">
        <v>555</v>
      </c>
      <c r="H103" s="210">
        <v>9</v>
      </c>
      <c r="I103" s="211"/>
      <c r="J103" s="212">
        <f>ROUND(I103*H103,2)</f>
        <v>0</v>
      </c>
      <c r="K103" s="208" t="s">
        <v>208</v>
      </c>
      <c r="L103" s="45"/>
      <c r="M103" s="213" t="s">
        <v>19</v>
      </c>
      <c r="N103" s="214" t="s">
        <v>48</v>
      </c>
      <c r="O103" s="85"/>
      <c r="P103" s="215">
        <f>O103*H103</f>
        <v>0</v>
      </c>
      <c r="Q103" s="215">
        <v>0.00197</v>
      </c>
      <c r="R103" s="215">
        <f>Q103*H103</f>
        <v>0.017729999999999999</v>
      </c>
      <c r="S103" s="215">
        <v>0</v>
      </c>
      <c r="T103" s="21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7" t="s">
        <v>294</v>
      </c>
      <c r="AT103" s="217" t="s">
        <v>205</v>
      </c>
      <c r="AU103" s="217" t="s">
        <v>84</v>
      </c>
      <c r="AY103" s="18" t="s">
        <v>203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8" t="s">
        <v>120</v>
      </c>
      <c r="BK103" s="218">
        <f>ROUND(I103*H103,2)</f>
        <v>0</v>
      </c>
      <c r="BL103" s="18" t="s">
        <v>294</v>
      </c>
      <c r="BM103" s="217" t="s">
        <v>332</v>
      </c>
    </row>
    <row r="104" s="2" customFormat="1">
      <c r="A104" s="39"/>
      <c r="B104" s="40"/>
      <c r="C104" s="41"/>
      <c r="D104" s="219" t="s">
        <v>211</v>
      </c>
      <c r="E104" s="41"/>
      <c r="F104" s="220" t="s">
        <v>2476</v>
      </c>
      <c r="G104" s="41"/>
      <c r="H104" s="41"/>
      <c r="I104" s="221"/>
      <c r="J104" s="41"/>
      <c r="K104" s="41"/>
      <c r="L104" s="45"/>
      <c r="M104" s="222"/>
      <c r="N104" s="223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211</v>
      </c>
      <c r="AU104" s="18" t="s">
        <v>84</v>
      </c>
    </row>
    <row r="105" s="2" customFormat="1" ht="24.15" customHeight="1">
      <c r="A105" s="39"/>
      <c r="B105" s="40"/>
      <c r="C105" s="206" t="s">
        <v>263</v>
      </c>
      <c r="D105" s="206" t="s">
        <v>205</v>
      </c>
      <c r="E105" s="207" t="s">
        <v>2477</v>
      </c>
      <c r="F105" s="208" t="s">
        <v>2478</v>
      </c>
      <c r="G105" s="209" t="s">
        <v>409</v>
      </c>
      <c r="H105" s="210">
        <v>1</v>
      </c>
      <c r="I105" s="211"/>
      <c r="J105" s="212">
        <f>ROUND(I105*H105,2)</f>
        <v>0</v>
      </c>
      <c r="K105" s="208" t="s">
        <v>208</v>
      </c>
      <c r="L105" s="45"/>
      <c r="M105" s="213" t="s">
        <v>19</v>
      </c>
      <c r="N105" s="214" t="s">
        <v>48</v>
      </c>
      <c r="O105" s="85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7" t="s">
        <v>294</v>
      </c>
      <c r="AT105" s="217" t="s">
        <v>205</v>
      </c>
      <c r="AU105" s="217" t="s">
        <v>84</v>
      </c>
      <c r="AY105" s="18" t="s">
        <v>203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8" t="s">
        <v>120</v>
      </c>
      <c r="BK105" s="218">
        <f>ROUND(I105*H105,2)</f>
        <v>0</v>
      </c>
      <c r="BL105" s="18" t="s">
        <v>294</v>
      </c>
      <c r="BM105" s="217" t="s">
        <v>354</v>
      </c>
    </row>
    <row r="106" s="2" customFormat="1">
      <c r="A106" s="39"/>
      <c r="B106" s="40"/>
      <c r="C106" s="41"/>
      <c r="D106" s="219" t="s">
        <v>211</v>
      </c>
      <c r="E106" s="41"/>
      <c r="F106" s="220" t="s">
        <v>2479</v>
      </c>
      <c r="G106" s="41"/>
      <c r="H106" s="41"/>
      <c r="I106" s="221"/>
      <c r="J106" s="41"/>
      <c r="K106" s="41"/>
      <c r="L106" s="45"/>
      <c r="M106" s="222"/>
      <c r="N106" s="223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211</v>
      </c>
      <c r="AU106" s="18" t="s">
        <v>84</v>
      </c>
    </row>
    <row r="107" s="2" customFormat="1" ht="24.15" customHeight="1">
      <c r="A107" s="39"/>
      <c r="B107" s="40"/>
      <c r="C107" s="206" t="s">
        <v>8</v>
      </c>
      <c r="D107" s="206" t="s">
        <v>205</v>
      </c>
      <c r="E107" s="207" t="s">
        <v>2480</v>
      </c>
      <c r="F107" s="208" t="s">
        <v>2481</v>
      </c>
      <c r="G107" s="209" t="s">
        <v>409</v>
      </c>
      <c r="H107" s="210">
        <v>4</v>
      </c>
      <c r="I107" s="211"/>
      <c r="J107" s="212">
        <f>ROUND(I107*H107,2)</f>
        <v>0</v>
      </c>
      <c r="K107" s="208" t="s">
        <v>208</v>
      </c>
      <c r="L107" s="45"/>
      <c r="M107" s="213" t="s">
        <v>19</v>
      </c>
      <c r="N107" s="214" t="s">
        <v>48</v>
      </c>
      <c r="O107" s="85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7" t="s">
        <v>294</v>
      </c>
      <c r="AT107" s="217" t="s">
        <v>205</v>
      </c>
      <c r="AU107" s="217" t="s">
        <v>84</v>
      </c>
      <c r="AY107" s="18" t="s">
        <v>203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8" t="s">
        <v>120</v>
      </c>
      <c r="BK107" s="218">
        <f>ROUND(I107*H107,2)</f>
        <v>0</v>
      </c>
      <c r="BL107" s="18" t="s">
        <v>294</v>
      </c>
      <c r="BM107" s="217" t="s">
        <v>367</v>
      </c>
    </row>
    <row r="108" s="2" customFormat="1">
      <c r="A108" s="39"/>
      <c r="B108" s="40"/>
      <c r="C108" s="41"/>
      <c r="D108" s="219" t="s">
        <v>211</v>
      </c>
      <c r="E108" s="41"/>
      <c r="F108" s="220" t="s">
        <v>2482</v>
      </c>
      <c r="G108" s="41"/>
      <c r="H108" s="41"/>
      <c r="I108" s="221"/>
      <c r="J108" s="41"/>
      <c r="K108" s="41"/>
      <c r="L108" s="45"/>
      <c r="M108" s="222"/>
      <c r="N108" s="223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211</v>
      </c>
      <c r="AU108" s="18" t="s">
        <v>84</v>
      </c>
    </row>
    <row r="109" s="2" customFormat="1" ht="24.15" customHeight="1">
      <c r="A109" s="39"/>
      <c r="B109" s="40"/>
      <c r="C109" s="206" t="s">
        <v>272</v>
      </c>
      <c r="D109" s="206" t="s">
        <v>205</v>
      </c>
      <c r="E109" s="207" t="s">
        <v>2483</v>
      </c>
      <c r="F109" s="208" t="s">
        <v>2484</v>
      </c>
      <c r="G109" s="209" t="s">
        <v>409</v>
      </c>
      <c r="H109" s="210">
        <v>14</v>
      </c>
      <c r="I109" s="211"/>
      <c r="J109" s="212">
        <f>ROUND(I109*H109,2)</f>
        <v>0</v>
      </c>
      <c r="K109" s="208" t="s">
        <v>208</v>
      </c>
      <c r="L109" s="45"/>
      <c r="M109" s="213" t="s">
        <v>19</v>
      </c>
      <c r="N109" s="214" t="s">
        <v>48</v>
      </c>
      <c r="O109" s="85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7" t="s">
        <v>294</v>
      </c>
      <c r="AT109" s="217" t="s">
        <v>205</v>
      </c>
      <c r="AU109" s="217" t="s">
        <v>84</v>
      </c>
      <c r="AY109" s="18" t="s">
        <v>203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120</v>
      </c>
      <c r="BK109" s="218">
        <f>ROUND(I109*H109,2)</f>
        <v>0</v>
      </c>
      <c r="BL109" s="18" t="s">
        <v>294</v>
      </c>
      <c r="BM109" s="217" t="s">
        <v>382</v>
      </c>
    </row>
    <row r="110" s="2" customFormat="1">
      <c r="A110" s="39"/>
      <c r="B110" s="40"/>
      <c r="C110" s="41"/>
      <c r="D110" s="219" t="s">
        <v>211</v>
      </c>
      <c r="E110" s="41"/>
      <c r="F110" s="220" t="s">
        <v>2485</v>
      </c>
      <c r="G110" s="41"/>
      <c r="H110" s="41"/>
      <c r="I110" s="221"/>
      <c r="J110" s="41"/>
      <c r="K110" s="41"/>
      <c r="L110" s="45"/>
      <c r="M110" s="222"/>
      <c r="N110" s="223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211</v>
      </c>
      <c r="AU110" s="18" t="s">
        <v>84</v>
      </c>
    </row>
    <row r="111" s="2" customFormat="1" ht="24.15" customHeight="1">
      <c r="A111" s="39"/>
      <c r="B111" s="40"/>
      <c r="C111" s="206" t="s">
        <v>278</v>
      </c>
      <c r="D111" s="206" t="s">
        <v>205</v>
      </c>
      <c r="E111" s="207" t="s">
        <v>2486</v>
      </c>
      <c r="F111" s="208" t="s">
        <v>2487</v>
      </c>
      <c r="G111" s="209" t="s">
        <v>409</v>
      </c>
      <c r="H111" s="210">
        <v>4</v>
      </c>
      <c r="I111" s="211"/>
      <c r="J111" s="212">
        <f>ROUND(I111*H111,2)</f>
        <v>0</v>
      </c>
      <c r="K111" s="208" t="s">
        <v>208</v>
      </c>
      <c r="L111" s="45"/>
      <c r="M111" s="213" t="s">
        <v>19</v>
      </c>
      <c r="N111" s="214" t="s">
        <v>48</v>
      </c>
      <c r="O111" s="85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7" t="s">
        <v>294</v>
      </c>
      <c r="AT111" s="217" t="s">
        <v>205</v>
      </c>
      <c r="AU111" s="217" t="s">
        <v>84</v>
      </c>
      <c r="AY111" s="18" t="s">
        <v>203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8" t="s">
        <v>120</v>
      </c>
      <c r="BK111" s="218">
        <f>ROUND(I111*H111,2)</f>
        <v>0</v>
      </c>
      <c r="BL111" s="18" t="s">
        <v>294</v>
      </c>
      <c r="BM111" s="217" t="s">
        <v>398</v>
      </c>
    </row>
    <row r="112" s="2" customFormat="1">
      <c r="A112" s="39"/>
      <c r="B112" s="40"/>
      <c r="C112" s="41"/>
      <c r="D112" s="219" t="s">
        <v>211</v>
      </c>
      <c r="E112" s="41"/>
      <c r="F112" s="220" t="s">
        <v>2488</v>
      </c>
      <c r="G112" s="41"/>
      <c r="H112" s="41"/>
      <c r="I112" s="221"/>
      <c r="J112" s="41"/>
      <c r="K112" s="41"/>
      <c r="L112" s="45"/>
      <c r="M112" s="222"/>
      <c r="N112" s="223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211</v>
      </c>
      <c r="AU112" s="18" t="s">
        <v>84</v>
      </c>
    </row>
    <row r="113" s="2" customFormat="1" ht="24.15" customHeight="1">
      <c r="A113" s="39"/>
      <c r="B113" s="40"/>
      <c r="C113" s="206" t="s">
        <v>283</v>
      </c>
      <c r="D113" s="206" t="s">
        <v>205</v>
      </c>
      <c r="E113" s="207" t="s">
        <v>2489</v>
      </c>
      <c r="F113" s="208" t="s">
        <v>2490</v>
      </c>
      <c r="G113" s="209" t="s">
        <v>409</v>
      </c>
      <c r="H113" s="210">
        <v>1</v>
      </c>
      <c r="I113" s="211"/>
      <c r="J113" s="212">
        <f>ROUND(I113*H113,2)</f>
        <v>0</v>
      </c>
      <c r="K113" s="208" t="s">
        <v>1074</v>
      </c>
      <c r="L113" s="45"/>
      <c r="M113" s="213" t="s">
        <v>19</v>
      </c>
      <c r="N113" s="214" t="s">
        <v>48</v>
      </c>
      <c r="O113" s="85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7" t="s">
        <v>294</v>
      </c>
      <c r="AT113" s="217" t="s">
        <v>205</v>
      </c>
      <c r="AU113" s="217" t="s">
        <v>84</v>
      </c>
      <c r="AY113" s="18" t="s">
        <v>203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8" t="s">
        <v>120</v>
      </c>
      <c r="BK113" s="218">
        <f>ROUND(I113*H113,2)</f>
        <v>0</v>
      </c>
      <c r="BL113" s="18" t="s">
        <v>294</v>
      </c>
      <c r="BM113" s="217" t="s">
        <v>420</v>
      </c>
    </row>
    <row r="114" s="2" customFormat="1" ht="16.5" customHeight="1">
      <c r="A114" s="39"/>
      <c r="B114" s="40"/>
      <c r="C114" s="206" t="s">
        <v>294</v>
      </c>
      <c r="D114" s="206" t="s">
        <v>205</v>
      </c>
      <c r="E114" s="207" t="s">
        <v>2491</v>
      </c>
      <c r="F114" s="208" t="s">
        <v>2492</v>
      </c>
      <c r="G114" s="209" t="s">
        <v>409</v>
      </c>
      <c r="H114" s="210">
        <v>2</v>
      </c>
      <c r="I114" s="211"/>
      <c r="J114" s="212">
        <f>ROUND(I114*H114,2)</f>
        <v>0</v>
      </c>
      <c r="K114" s="208" t="s">
        <v>1074</v>
      </c>
      <c r="L114" s="45"/>
      <c r="M114" s="213" t="s">
        <v>19</v>
      </c>
      <c r="N114" s="214" t="s">
        <v>48</v>
      </c>
      <c r="O114" s="85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7" t="s">
        <v>294</v>
      </c>
      <c r="AT114" s="217" t="s">
        <v>205</v>
      </c>
      <c r="AU114" s="217" t="s">
        <v>84</v>
      </c>
      <c r="AY114" s="18" t="s">
        <v>203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8" t="s">
        <v>120</v>
      </c>
      <c r="BK114" s="218">
        <f>ROUND(I114*H114,2)</f>
        <v>0</v>
      </c>
      <c r="BL114" s="18" t="s">
        <v>294</v>
      </c>
      <c r="BM114" s="217" t="s">
        <v>432</v>
      </c>
    </row>
    <row r="115" s="2" customFormat="1" ht="24.15" customHeight="1">
      <c r="A115" s="39"/>
      <c r="B115" s="40"/>
      <c r="C115" s="206" t="s">
        <v>304</v>
      </c>
      <c r="D115" s="206" t="s">
        <v>205</v>
      </c>
      <c r="E115" s="207" t="s">
        <v>2493</v>
      </c>
      <c r="F115" s="208" t="s">
        <v>2494</v>
      </c>
      <c r="G115" s="209" t="s">
        <v>409</v>
      </c>
      <c r="H115" s="210">
        <v>2</v>
      </c>
      <c r="I115" s="211"/>
      <c r="J115" s="212">
        <f>ROUND(I115*H115,2)</f>
        <v>0</v>
      </c>
      <c r="K115" s="208" t="s">
        <v>208</v>
      </c>
      <c r="L115" s="45"/>
      <c r="M115" s="213" t="s">
        <v>19</v>
      </c>
      <c r="N115" s="214" t="s">
        <v>48</v>
      </c>
      <c r="O115" s="85"/>
      <c r="P115" s="215">
        <f>O115*H115</f>
        <v>0</v>
      </c>
      <c r="Q115" s="215">
        <v>0.0038999999999999998</v>
      </c>
      <c r="R115" s="215">
        <f>Q115*H115</f>
        <v>0.0077999999999999996</v>
      </c>
      <c r="S115" s="215">
        <v>0</v>
      </c>
      <c r="T115" s="21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7" t="s">
        <v>294</v>
      </c>
      <c r="AT115" s="217" t="s">
        <v>205</v>
      </c>
      <c r="AU115" s="217" t="s">
        <v>84</v>
      </c>
      <c r="AY115" s="18" t="s">
        <v>203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8" t="s">
        <v>120</v>
      </c>
      <c r="BK115" s="218">
        <f>ROUND(I115*H115,2)</f>
        <v>0</v>
      </c>
      <c r="BL115" s="18" t="s">
        <v>294</v>
      </c>
      <c r="BM115" s="217" t="s">
        <v>446</v>
      </c>
    </row>
    <row r="116" s="2" customFormat="1">
      <c r="A116" s="39"/>
      <c r="B116" s="40"/>
      <c r="C116" s="41"/>
      <c r="D116" s="219" t="s">
        <v>211</v>
      </c>
      <c r="E116" s="41"/>
      <c r="F116" s="220" t="s">
        <v>2495</v>
      </c>
      <c r="G116" s="41"/>
      <c r="H116" s="41"/>
      <c r="I116" s="221"/>
      <c r="J116" s="41"/>
      <c r="K116" s="41"/>
      <c r="L116" s="45"/>
      <c r="M116" s="222"/>
      <c r="N116" s="223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211</v>
      </c>
      <c r="AU116" s="18" t="s">
        <v>84</v>
      </c>
    </row>
    <row r="117" s="2" customFormat="1" ht="33" customHeight="1">
      <c r="A117" s="39"/>
      <c r="B117" s="40"/>
      <c r="C117" s="206" t="s">
        <v>319</v>
      </c>
      <c r="D117" s="206" t="s">
        <v>205</v>
      </c>
      <c r="E117" s="207" t="s">
        <v>2496</v>
      </c>
      <c r="F117" s="208" t="s">
        <v>2497</v>
      </c>
      <c r="G117" s="209" t="s">
        <v>409</v>
      </c>
      <c r="H117" s="210">
        <v>2</v>
      </c>
      <c r="I117" s="211"/>
      <c r="J117" s="212">
        <f>ROUND(I117*H117,2)</f>
        <v>0</v>
      </c>
      <c r="K117" s="208" t="s">
        <v>208</v>
      </c>
      <c r="L117" s="45"/>
      <c r="M117" s="213" t="s">
        <v>19</v>
      </c>
      <c r="N117" s="214" t="s">
        <v>48</v>
      </c>
      <c r="O117" s="85"/>
      <c r="P117" s="215">
        <f>O117*H117</f>
        <v>0</v>
      </c>
      <c r="Q117" s="215">
        <v>0.00014999999999999999</v>
      </c>
      <c r="R117" s="215">
        <f>Q117*H117</f>
        <v>0.00029999999999999997</v>
      </c>
      <c r="S117" s="215">
        <v>0</v>
      </c>
      <c r="T117" s="21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7" t="s">
        <v>294</v>
      </c>
      <c r="AT117" s="217" t="s">
        <v>205</v>
      </c>
      <c r="AU117" s="217" t="s">
        <v>84</v>
      </c>
      <c r="AY117" s="18" t="s">
        <v>203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8" t="s">
        <v>120</v>
      </c>
      <c r="BK117" s="218">
        <f>ROUND(I117*H117,2)</f>
        <v>0</v>
      </c>
      <c r="BL117" s="18" t="s">
        <v>294</v>
      </c>
      <c r="BM117" s="217" t="s">
        <v>457</v>
      </c>
    </row>
    <row r="118" s="2" customFormat="1">
      <c r="A118" s="39"/>
      <c r="B118" s="40"/>
      <c r="C118" s="41"/>
      <c r="D118" s="219" t="s">
        <v>211</v>
      </c>
      <c r="E118" s="41"/>
      <c r="F118" s="220" t="s">
        <v>2498</v>
      </c>
      <c r="G118" s="41"/>
      <c r="H118" s="41"/>
      <c r="I118" s="221"/>
      <c r="J118" s="41"/>
      <c r="K118" s="41"/>
      <c r="L118" s="45"/>
      <c r="M118" s="222"/>
      <c r="N118" s="223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211</v>
      </c>
      <c r="AU118" s="18" t="s">
        <v>84</v>
      </c>
    </row>
    <row r="119" s="2" customFormat="1" ht="33" customHeight="1">
      <c r="A119" s="39"/>
      <c r="B119" s="40"/>
      <c r="C119" s="206" t="s">
        <v>159</v>
      </c>
      <c r="D119" s="206" t="s">
        <v>205</v>
      </c>
      <c r="E119" s="207" t="s">
        <v>2499</v>
      </c>
      <c r="F119" s="208" t="s">
        <v>2500</v>
      </c>
      <c r="G119" s="209" t="s">
        <v>409</v>
      </c>
      <c r="H119" s="210">
        <v>3</v>
      </c>
      <c r="I119" s="211"/>
      <c r="J119" s="212">
        <f>ROUND(I119*H119,2)</f>
        <v>0</v>
      </c>
      <c r="K119" s="208" t="s">
        <v>1074</v>
      </c>
      <c r="L119" s="45"/>
      <c r="M119" s="213" t="s">
        <v>19</v>
      </c>
      <c r="N119" s="214" t="s">
        <v>48</v>
      </c>
      <c r="O119" s="85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7" t="s">
        <v>294</v>
      </c>
      <c r="AT119" s="217" t="s">
        <v>205</v>
      </c>
      <c r="AU119" s="217" t="s">
        <v>84</v>
      </c>
      <c r="AY119" s="18" t="s">
        <v>203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8" t="s">
        <v>120</v>
      </c>
      <c r="BK119" s="218">
        <f>ROUND(I119*H119,2)</f>
        <v>0</v>
      </c>
      <c r="BL119" s="18" t="s">
        <v>294</v>
      </c>
      <c r="BM119" s="217" t="s">
        <v>469</v>
      </c>
    </row>
    <row r="120" s="2" customFormat="1" ht="16.5" customHeight="1">
      <c r="A120" s="39"/>
      <c r="B120" s="40"/>
      <c r="C120" s="206" t="s">
        <v>332</v>
      </c>
      <c r="D120" s="206" t="s">
        <v>205</v>
      </c>
      <c r="E120" s="207" t="s">
        <v>2501</v>
      </c>
      <c r="F120" s="208" t="s">
        <v>2502</v>
      </c>
      <c r="G120" s="209" t="s">
        <v>409</v>
      </c>
      <c r="H120" s="210">
        <v>1</v>
      </c>
      <c r="I120" s="211"/>
      <c r="J120" s="212">
        <f>ROUND(I120*H120,2)</f>
        <v>0</v>
      </c>
      <c r="K120" s="208" t="s">
        <v>1074</v>
      </c>
      <c r="L120" s="45"/>
      <c r="M120" s="213" t="s">
        <v>19</v>
      </c>
      <c r="N120" s="214" t="s">
        <v>48</v>
      </c>
      <c r="O120" s="85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7" t="s">
        <v>294</v>
      </c>
      <c r="AT120" s="217" t="s">
        <v>205</v>
      </c>
      <c r="AU120" s="217" t="s">
        <v>84</v>
      </c>
      <c r="AY120" s="18" t="s">
        <v>203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8" t="s">
        <v>120</v>
      </c>
      <c r="BK120" s="218">
        <f>ROUND(I120*H120,2)</f>
        <v>0</v>
      </c>
      <c r="BL120" s="18" t="s">
        <v>294</v>
      </c>
      <c r="BM120" s="217" t="s">
        <v>481</v>
      </c>
    </row>
    <row r="121" s="2" customFormat="1" ht="24.15" customHeight="1">
      <c r="A121" s="39"/>
      <c r="B121" s="40"/>
      <c r="C121" s="206" t="s">
        <v>7</v>
      </c>
      <c r="D121" s="206" t="s">
        <v>205</v>
      </c>
      <c r="E121" s="207" t="s">
        <v>2503</v>
      </c>
      <c r="F121" s="208" t="s">
        <v>2504</v>
      </c>
      <c r="G121" s="209" t="s">
        <v>409</v>
      </c>
      <c r="H121" s="210">
        <v>2</v>
      </c>
      <c r="I121" s="211"/>
      <c r="J121" s="212">
        <f>ROUND(I121*H121,2)</f>
        <v>0</v>
      </c>
      <c r="K121" s="208" t="s">
        <v>208</v>
      </c>
      <c r="L121" s="45"/>
      <c r="M121" s="213" t="s">
        <v>19</v>
      </c>
      <c r="N121" s="214" t="s">
        <v>48</v>
      </c>
      <c r="O121" s="85"/>
      <c r="P121" s="215">
        <f>O121*H121</f>
        <v>0</v>
      </c>
      <c r="Q121" s="215">
        <v>0.0015</v>
      </c>
      <c r="R121" s="215">
        <f>Q121*H121</f>
        <v>0.0030000000000000001</v>
      </c>
      <c r="S121" s="215">
        <v>0</v>
      </c>
      <c r="T121" s="21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7" t="s">
        <v>294</v>
      </c>
      <c r="AT121" s="217" t="s">
        <v>205</v>
      </c>
      <c r="AU121" s="217" t="s">
        <v>84</v>
      </c>
      <c r="AY121" s="18" t="s">
        <v>203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8" t="s">
        <v>120</v>
      </c>
      <c r="BK121" s="218">
        <f>ROUND(I121*H121,2)</f>
        <v>0</v>
      </c>
      <c r="BL121" s="18" t="s">
        <v>294</v>
      </c>
      <c r="BM121" s="217" t="s">
        <v>493</v>
      </c>
    </row>
    <row r="122" s="2" customFormat="1">
      <c r="A122" s="39"/>
      <c r="B122" s="40"/>
      <c r="C122" s="41"/>
      <c r="D122" s="219" t="s">
        <v>211</v>
      </c>
      <c r="E122" s="41"/>
      <c r="F122" s="220" t="s">
        <v>2505</v>
      </c>
      <c r="G122" s="41"/>
      <c r="H122" s="41"/>
      <c r="I122" s="221"/>
      <c r="J122" s="41"/>
      <c r="K122" s="41"/>
      <c r="L122" s="45"/>
      <c r="M122" s="222"/>
      <c r="N122" s="223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211</v>
      </c>
      <c r="AU122" s="18" t="s">
        <v>84</v>
      </c>
    </row>
    <row r="123" s="2" customFormat="1" ht="24.15" customHeight="1">
      <c r="A123" s="39"/>
      <c r="B123" s="40"/>
      <c r="C123" s="206" t="s">
        <v>354</v>
      </c>
      <c r="D123" s="206" t="s">
        <v>205</v>
      </c>
      <c r="E123" s="207" t="s">
        <v>2506</v>
      </c>
      <c r="F123" s="208" t="s">
        <v>2507</v>
      </c>
      <c r="G123" s="209" t="s">
        <v>555</v>
      </c>
      <c r="H123" s="210">
        <v>122</v>
      </c>
      <c r="I123" s="211"/>
      <c r="J123" s="212">
        <f>ROUND(I123*H123,2)</f>
        <v>0</v>
      </c>
      <c r="K123" s="208" t="s">
        <v>208</v>
      </c>
      <c r="L123" s="45"/>
      <c r="M123" s="213" t="s">
        <v>19</v>
      </c>
      <c r="N123" s="214" t="s">
        <v>48</v>
      </c>
      <c r="O123" s="85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7" t="s">
        <v>294</v>
      </c>
      <c r="AT123" s="217" t="s">
        <v>205</v>
      </c>
      <c r="AU123" s="217" t="s">
        <v>84</v>
      </c>
      <c r="AY123" s="18" t="s">
        <v>203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8" t="s">
        <v>120</v>
      </c>
      <c r="BK123" s="218">
        <f>ROUND(I123*H123,2)</f>
        <v>0</v>
      </c>
      <c r="BL123" s="18" t="s">
        <v>294</v>
      </c>
      <c r="BM123" s="217" t="s">
        <v>505</v>
      </c>
    </row>
    <row r="124" s="2" customFormat="1">
      <c r="A124" s="39"/>
      <c r="B124" s="40"/>
      <c r="C124" s="41"/>
      <c r="D124" s="219" t="s">
        <v>211</v>
      </c>
      <c r="E124" s="41"/>
      <c r="F124" s="220" t="s">
        <v>2508</v>
      </c>
      <c r="G124" s="41"/>
      <c r="H124" s="41"/>
      <c r="I124" s="221"/>
      <c r="J124" s="41"/>
      <c r="K124" s="41"/>
      <c r="L124" s="45"/>
      <c r="M124" s="222"/>
      <c r="N124" s="223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211</v>
      </c>
      <c r="AU124" s="18" t="s">
        <v>84</v>
      </c>
    </row>
    <row r="125" s="2" customFormat="1" ht="16.5" customHeight="1">
      <c r="A125" s="39"/>
      <c r="B125" s="40"/>
      <c r="C125" s="206" t="s">
        <v>361</v>
      </c>
      <c r="D125" s="206" t="s">
        <v>205</v>
      </c>
      <c r="E125" s="207" t="s">
        <v>2509</v>
      </c>
      <c r="F125" s="208" t="s">
        <v>2252</v>
      </c>
      <c r="G125" s="209" t="s">
        <v>818</v>
      </c>
      <c r="H125" s="210">
        <v>20</v>
      </c>
      <c r="I125" s="211"/>
      <c r="J125" s="212">
        <f>ROUND(I125*H125,2)</f>
        <v>0</v>
      </c>
      <c r="K125" s="208" t="s">
        <v>1074</v>
      </c>
      <c r="L125" s="45"/>
      <c r="M125" s="213" t="s">
        <v>19</v>
      </c>
      <c r="N125" s="214" t="s">
        <v>48</v>
      </c>
      <c r="O125" s="85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7" t="s">
        <v>294</v>
      </c>
      <c r="AT125" s="217" t="s">
        <v>205</v>
      </c>
      <c r="AU125" s="217" t="s">
        <v>84</v>
      </c>
      <c r="AY125" s="18" t="s">
        <v>203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8" t="s">
        <v>120</v>
      </c>
      <c r="BK125" s="218">
        <f>ROUND(I125*H125,2)</f>
        <v>0</v>
      </c>
      <c r="BL125" s="18" t="s">
        <v>294</v>
      </c>
      <c r="BM125" s="217" t="s">
        <v>519</v>
      </c>
    </row>
    <row r="126" s="2" customFormat="1" ht="44.25" customHeight="1">
      <c r="A126" s="39"/>
      <c r="B126" s="40"/>
      <c r="C126" s="206" t="s">
        <v>367</v>
      </c>
      <c r="D126" s="206" t="s">
        <v>205</v>
      </c>
      <c r="E126" s="207" t="s">
        <v>2510</v>
      </c>
      <c r="F126" s="208" t="s">
        <v>2511</v>
      </c>
      <c r="G126" s="209" t="s">
        <v>528</v>
      </c>
      <c r="H126" s="258"/>
      <c r="I126" s="211"/>
      <c r="J126" s="212">
        <f>ROUND(I126*H126,2)</f>
        <v>0</v>
      </c>
      <c r="K126" s="208" t="s">
        <v>208</v>
      </c>
      <c r="L126" s="45"/>
      <c r="M126" s="213" t="s">
        <v>19</v>
      </c>
      <c r="N126" s="214" t="s">
        <v>48</v>
      </c>
      <c r="O126" s="85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7" t="s">
        <v>294</v>
      </c>
      <c r="AT126" s="217" t="s">
        <v>205</v>
      </c>
      <c r="AU126" s="217" t="s">
        <v>84</v>
      </c>
      <c r="AY126" s="18" t="s">
        <v>203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8" t="s">
        <v>120</v>
      </c>
      <c r="BK126" s="218">
        <f>ROUND(I126*H126,2)</f>
        <v>0</v>
      </c>
      <c r="BL126" s="18" t="s">
        <v>294</v>
      </c>
      <c r="BM126" s="217" t="s">
        <v>533</v>
      </c>
    </row>
    <row r="127" s="2" customFormat="1">
      <c r="A127" s="39"/>
      <c r="B127" s="40"/>
      <c r="C127" s="41"/>
      <c r="D127" s="219" t="s">
        <v>211</v>
      </c>
      <c r="E127" s="41"/>
      <c r="F127" s="220" t="s">
        <v>2512</v>
      </c>
      <c r="G127" s="41"/>
      <c r="H127" s="41"/>
      <c r="I127" s="221"/>
      <c r="J127" s="41"/>
      <c r="K127" s="41"/>
      <c r="L127" s="45"/>
      <c r="M127" s="222"/>
      <c r="N127" s="223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211</v>
      </c>
      <c r="AU127" s="18" t="s">
        <v>84</v>
      </c>
    </row>
    <row r="128" s="12" customFormat="1" ht="25.92" customHeight="1">
      <c r="A128" s="12"/>
      <c r="B128" s="190"/>
      <c r="C128" s="191"/>
      <c r="D128" s="192" t="s">
        <v>75</v>
      </c>
      <c r="E128" s="193" t="s">
        <v>2513</v>
      </c>
      <c r="F128" s="193" t="s">
        <v>2514</v>
      </c>
      <c r="G128" s="191"/>
      <c r="H128" s="191"/>
      <c r="I128" s="194"/>
      <c r="J128" s="195">
        <f>BK128</f>
        <v>0</v>
      </c>
      <c r="K128" s="191"/>
      <c r="L128" s="196"/>
      <c r="M128" s="197"/>
      <c r="N128" s="198"/>
      <c r="O128" s="198"/>
      <c r="P128" s="199">
        <f>SUM(P129:P167)</f>
        <v>0</v>
      </c>
      <c r="Q128" s="198"/>
      <c r="R128" s="199">
        <f>SUM(R129:R167)</f>
        <v>0.23283000000000004</v>
      </c>
      <c r="S128" s="198"/>
      <c r="T128" s="200">
        <f>SUM(T129:T167)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1" t="s">
        <v>120</v>
      </c>
      <c r="AT128" s="202" t="s">
        <v>75</v>
      </c>
      <c r="AU128" s="202" t="s">
        <v>76</v>
      </c>
      <c r="AY128" s="201" t="s">
        <v>203</v>
      </c>
      <c r="BK128" s="203">
        <f>SUM(BK129:BK167)</f>
        <v>0</v>
      </c>
    </row>
    <row r="129" s="2" customFormat="1" ht="24.15" customHeight="1">
      <c r="A129" s="39"/>
      <c r="B129" s="40"/>
      <c r="C129" s="206" t="s">
        <v>373</v>
      </c>
      <c r="D129" s="206" t="s">
        <v>205</v>
      </c>
      <c r="E129" s="207" t="s">
        <v>2515</v>
      </c>
      <c r="F129" s="208" t="s">
        <v>2516</v>
      </c>
      <c r="G129" s="209" t="s">
        <v>555</v>
      </c>
      <c r="H129" s="210">
        <v>112</v>
      </c>
      <c r="I129" s="211"/>
      <c r="J129" s="212">
        <f>ROUND(I129*H129,2)</f>
        <v>0</v>
      </c>
      <c r="K129" s="208" t="s">
        <v>208</v>
      </c>
      <c r="L129" s="45"/>
      <c r="M129" s="213" t="s">
        <v>19</v>
      </c>
      <c r="N129" s="214" t="s">
        <v>48</v>
      </c>
      <c r="O129" s="85"/>
      <c r="P129" s="215">
        <f>O129*H129</f>
        <v>0</v>
      </c>
      <c r="Q129" s="215">
        <v>0.00064000000000000005</v>
      </c>
      <c r="R129" s="215">
        <f>Q129*H129</f>
        <v>0.071680000000000008</v>
      </c>
      <c r="S129" s="215">
        <v>0</v>
      </c>
      <c r="T129" s="21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7" t="s">
        <v>294</v>
      </c>
      <c r="AT129" s="217" t="s">
        <v>205</v>
      </c>
      <c r="AU129" s="217" t="s">
        <v>84</v>
      </c>
      <c r="AY129" s="18" t="s">
        <v>203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120</v>
      </c>
      <c r="BK129" s="218">
        <f>ROUND(I129*H129,2)</f>
        <v>0</v>
      </c>
      <c r="BL129" s="18" t="s">
        <v>294</v>
      </c>
      <c r="BM129" s="217" t="s">
        <v>545</v>
      </c>
    </row>
    <row r="130" s="2" customFormat="1">
      <c r="A130" s="39"/>
      <c r="B130" s="40"/>
      <c r="C130" s="41"/>
      <c r="D130" s="219" t="s">
        <v>211</v>
      </c>
      <c r="E130" s="41"/>
      <c r="F130" s="220" t="s">
        <v>2517</v>
      </c>
      <c r="G130" s="41"/>
      <c r="H130" s="41"/>
      <c r="I130" s="221"/>
      <c r="J130" s="41"/>
      <c r="K130" s="41"/>
      <c r="L130" s="45"/>
      <c r="M130" s="222"/>
      <c r="N130" s="223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211</v>
      </c>
      <c r="AU130" s="18" t="s">
        <v>84</v>
      </c>
    </row>
    <row r="131" s="2" customFormat="1" ht="24.15" customHeight="1">
      <c r="A131" s="39"/>
      <c r="B131" s="40"/>
      <c r="C131" s="206" t="s">
        <v>382</v>
      </c>
      <c r="D131" s="206" t="s">
        <v>205</v>
      </c>
      <c r="E131" s="207" t="s">
        <v>2518</v>
      </c>
      <c r="F131" s="208" t="s">
        <v>2519</v>
      </c>
      <c r="G131" s="209" t="s">
        <v>555</v>
      </c>
      <c r="H131" s="210">
        <v>70</v>
      </c>
      <c r="I131" s="211"/>
      <c r="J131" s="212">
        <f>ROUND(I131*H131,2)</f>
        <v>0</v>
      </c>
      <c r="K131" s="208" t="s">
        <v>208</v>
      </c>
      <c r="L131" s="45"/>
      <c r="M131" s="213" t="s">
        <v>19</v>
      </c>
      <c r="N131" s="214" t="s">
        <v>48</v>
      </c>
      <c r="O131" s="85"/>
      <c r="P131" s="215">
        <f>O131*H131</f>
        <v>0</v>
      </c>
      <c r="Q131" s="215">
        <v>0.00097999999999999997</v>
      </c>
      <c r="R131" s="215">
        <f>Q131*H131</f>
        <v>0.068599999999999994</v>
      </c>
      <c r="S131" s="215">
        <v>0</v>
      </c>
      <c r="T131" s="21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7" t="s">
        <v>294</v>
      </c>
      <c r="AT131" s="217" t="s">
        <v>205</v>
      </c>
      <c r="AU131" s="217" t="s">
        <v>84</v>
      </c>
      <c r="AY131" s="18" t="s">
        <v>203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120</v>
      </c>
      <c r="BK131" s="218">
        <f>ROUND(I131*H131,2)</f>
        <v>0</v>
      </c>
      <c r="BL131" s="18" t="s">
        <v>294</v>
      </c>
      <c r="BM131" s="217" t="s">
        <v>565</v>
      </c>
    </row>
    <row r="132" s="2" customFormat="1">
      <c r="A132" s="39"/>
      <c r="B132" s="40"/>
      <c r="C132" s="41"/>
      <c r="D132" s="219" t="s">
        <v>211</v>
      </c>
      <c r="E132" s="41"/>
      <c r="F132" s="220" t="s">
        <v>2520</v>
      </c>
      <c r="G132" s="41"/>
      <c r="H132" s="41"/>
      <c r="I132" s="221"/>
      <c r="J132" s="41"/>
      <c r="K132" s="41"/>
      <c r="L132" s="45"/>
      <c r="M132" s="222"/>
      <c r="N132" s="223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211</v>
      </c>
      <c r="AU132" s="18" t="s">
        <v>84</v>
      </c>
    </row>
    <row r="133" s="2" customFormat="1" ht="24.15" customHeight="1">
      <c r="A133" s="39"/>
      <c r="B133" s="40"/>
      <c r="C133" s="206" t="s">
        <v>390</v>
      </c>
      <c r="D133" s="206" t="s">
        <v>205</v>
      </c>
      <c r="E133" s="207" t="s">
        <v>2521</v>
      </c>
      <c r="F133" s="208" t="s">
        <v>2522</v>
      </c>
      <c r="G133" s="209" t="s">
        <v>555</v>
      </c>
      <c r="H133" s="210">
        <v>16</v>
      </c>
      <c r="I133" s="211"/>
      <c r="J133" s="212">
        <f>ROUND(I133*H133,2)</f>
        <v>0</v>
      </c>
      <c r="K133" s="208" t="s">
        <v>19</v>
      </c>
      <c r="L133" s="45"/>
      <c r="M133" s="213" t="s">
        <v>19</v>
      </c>
      <c r="N133" s="214" t="s">
        <v>48</v>
      </c>
      <c r="O133" s="85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7" t="s">
        <v>294</v>
      </c>
      <c r="AT133" s="217" t="s">
        <v>205</v>
      </c>
      <c r="AU133" s="217" t="s">
        <v>84</v>
      </c>
      <c r="AY133" s="18" t="s">
        <v>203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120</v>
      </c>
      <c r="BK133" s="218">
        <f>ROUND(I133*H133,2)</f>
        <v>0</v>
      </c>
      <c r="BL133" s="18" t="s">
        <v>294</v>
      </c>
      <c r="BM133" s="217" t="s">
        <v>578</v>
      </c>
    </row>
    <row r="134" s="2" customFormat="1" ht="24.15" customHeight="1">
      <c r="A134" s="39"/>
      <c r="B134" s="40"/>
      <c r="C134" s="206" t="s">
        <v>398</v>
      </c>
      <c r="D134" s="206" t="s">
        <v>205</v>
      </c>
      <c r="E134" s="207" t="s">
        <v>2523</v>
      </c>
      <c r="F134" s="208" t="s">
        <v>2524</v>
      </c>
      <c r="G134" s="209" t="s">
        <v>555</v>
      </c>
      <c r="H134" s="210">
        <v>6</v>
      </c>
      <c r="I134" s="211"/>
      <c r="J134" s="212">
        <f>ROUND(I134*H134,2)</f>
        <v>0</v>
      </c>
      <c r="K134" s="208" t="s">
        <v>208</v>
      </c>
      <c r="L134" s="45"/>
      <c r="M134" s="213" t="s">
        <v>19</v>
      </c>
      <c r="N134" s="214" t="s">
        <v>48</v>
      </c>
      <c r="O134" s="85"/>
      <c r="P134" s="215">
        <f>O134*H134</f>
        <v>0</v>
      </c>
      <c r="Q134" s="215">
        <v>0.0023700000000000001</v>
      </c>
      <c r="R134" s="215">
        <f>Q134*H134</f>
        <v>0.01422</v>
      </c>
      <c r="S134" s="215">
        <v>0</v>
      </c>
      <c r="T134" s="21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7" t="s">
        <v>294</v>
      </c>
      <c r="AT134" s="217" t="s">
        <v>205</v>
      </c>
      <c r="AU134" s="217" t="s">
        <v>84</v>
      </c>
      <c r="AY134" s="18" t="s">
        <v>203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8" t="s">
        <v>120</v>
      </c>
      <c r="BK134" s="218">
        <f>ROUND(I134*H134,2)</f>
        <v>0</v>
      </c>
      <c r="BL134" s="18" t="s">
        <v>294</v>
      </c>
      <c r="BM134" s="217" t="s">
        <v>593</v>
      </c>
    </row>
    <row r="135" s="2" customFormat="1">
      <c r="A135" s="39"/>
      <c r="B135" s="40"/>
      <c r="C135" s="41"/>
      <c r="D135" s="219" t="s">
        <v>211</v>
      </c>
      <c r="E135" s="41"/>
      <c r="F135" s="220" t="s">
        <v>2525</v>
      </c>
      <c r="G135" s="41"/>
      <c r="H135" s="41"/>
      <c r="I135" s="221"/>
      <c r="J135" s="41"/>
      <c r="K135" s="41"/>
      <c r="L135" s="45"/>
      <c r="M135" s="222"/>
      <c r="N135" s="223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211</v>
      </c>
      <c r="AU135" s="18" t="s">
        <v>84</v>
      </c>
    </row>
    <row r="136" s="2" customFormat="1" ht="55.5" customHeight="1">
      <c r="A136" s="39"/>
      <c r="B136" s="40"/>
      <c r="C136" s="206" t="s">
        <v>406</v>
      </c>
      <c r="D136" s="206" t="s">
        <v>205</v>
      </c>
      <c r="E136" s="207" t="s">
        <v>2526</v>
      </c>
      <c r="F136" s="208" t="s">
        <v>2527</v>
      </c>
      <c r="G136" s="209" t="s">
        <v>555</v>
      </c>
      <c r="H136" s="210">
        <v>112</v>
      </c>
      <c r="I136" s="211"/>
      <c r="J136" s="212">
        <f>ROUND(I136*H136,2)</f>
        <v>0</v>
      </c>
      <c r="K136" s="208" t="s">
        <v>208</v>
      </c>
      <c r="L136" s="45"/>
      <c r="M136" s="213" t="s">
        <v>19</v>
      </c>
      <c r="N136" s="214" t="s">
        <v>48</v>
      </c>
      <c r="O136" s="85"/>
      <c r="P136" s="215">
        <f>O136*H136</f>
        <v>0</v>
      </c>
      <c r="Q136" s="215">
        <v>0.00011</v>
      </c>
      <c r="R136" s="215">
        <f>Q136*H136</f>
        <v>0.012320000000000001</v>
      </c>
      <c r="S136" s="215">
        <v>0</v>
      </c>
      <c r="T136" s="21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7" t="s">
        <v>294</v>
      </c>
      <c r="AT136" s="217" t="s">
        <v>205</v>
      </c>
      <c r="AU136" s="217" t="s">
        <v>84</v>
      </c>
      <c r="AY136" s="18" t="s">
        <v>203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8" t="s">
        <v>120</v>
      </c>
      <c r="BK136" s="218">
        <f>ROUND(I136*H136,2)</f>
        <v>0</v>
      </c>
      <c r="BL136" s="18" t="s">
        <v>294</v>
      </c>
      <c r="BM136" s="217" t="s">
        <v>606</v>
      </c>
    </row>
    <row r="137" s="2" customFormat="1">
      <c r="A137" s="39"/>
      <c r="B137" s="40"/>
      <c r="C137" s="41"/>
      <c r="D137" s="219" t="s">
        <v>211</v>
      </c>
      <c r="E137" s="41"/>
      <c r="F137" s="220" t="s">
        <v>2528</v>
      </c>
      <c r="G137" s="41"/>
      <c r="H137" s="41"/>
      <c r="I137" s="221"/>
      <c r="J137" s="41"/>
      <c r="K137" s="41"/>
      <c r="L137" s="45"/>
      <c r="M137" s="222"/>
      <c r="N137" s="223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211</v>
      </c>
      <c r="AU137" s="18" t="s">
        <v>84</v>
      </c>
    </row>
    <row r="138" s="2" customFormat="1" ht="55.5" customHeight="1">
      <c r="A138" s="39"/>
      <c r="B138" s="40"/>
      <c r="C138" s="206" t="s">
        <v>420</v>
      </c>
      <c r="D138" s="206" t="s">
        <v>205</v>
      </c>
      <c r="E138" s="207" t="s">
        <v>2529</v>
      </c>
      <c r="F138" s="208" t="s">
        <v>2530</v>
      </c>
      <c r="G138" s="209" t="s">
        <v>555</v>
      </c>
      <c r="H138" s="210">
        <v>92</v>
      </c>
      <c r="I138" s="211"/>
      <c r="J138" s="212">
        <f>ROUND(I138*H138,2)</f>
        <v>0</v>
      </c>
      <c r="K138" s="208" t="s">
        <v>208</v>
      </c>
      <c r="L138" s="45"/>
      <c r="M138" s="213" t="s">
        <v>19</v>
      </c>
      <c r="N138" s="214" t="s">
        <v>48</v>
      </c>
      <c r="O138" s="85"/>
      <c r="P138" s="215">
        <f>O138*H138</f>
        <v>0</v>
      </c>
      <c r="Q138" s="215">
        <v>0.00016000000000000001</v>
      </c>
      <c r="R138" s="215">
        <f>Q138*H138</f>
        <v>0.01472</v>
      </c>
      <c r="S138" s="215">
        <v>0</v>
      </c>
      <c r="T138" s="21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7" t="s">
        <v>294</v>
      </c>
      <c r="AT138" s="217" t="s">
        <v>205</v>
      </c>
      <c r="AU138" s="217" t="s">
        <v>84</v>
      </c>
      <c r="AY138" s="18" t="s">
        <v>203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120</v>
      </c>
      <c r="BK138" s="218">
        <f>ROUND(I138*H138,2)</f>
        <v>0</v>
      </c>
      <c r="BL138" s="18" t="s">
        <v>294</v>
      </c>
      <c r="BM138" s="217" t="s">
        <v>619</v>
      </c>
    </row>
    <row r="139" s="2" customFormat="1">
      <c r="A139" s="39"/>
      <c r="B139" s="40"/>
      <c r="C139" s="41"/>
      <c r="D139" s="219" t="s">
        <v>211</v>
      </c>
      <c r="E139" s="41"/>
      <c r="F139" s="220" t="s">
        <v>2531</v>
      </c>
      <c r="G139" s="41"/>
      <c r="H139" s="41"/>
      <c r="I139" s="221"/>
      <c r="J139" s="41"/>
      <c r="K139" s="41"/>
      <c r="L139" s="45"/>
      <c r="M139" s="222"/>
      <c r="N139" s="223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211</v>
      </c>
      <c r="AU139" s="18" t="s">
        <v>84</v>
      </c>
    </row>
    <row r="140" s="2" customFormat="1" ht="24.15" customHeight="1">
      <c r="A140" s="39"/>
      <c r="B140" s="40"/>
      <c r="C140" s="206" t="s">
        <v>426</v>
      </c>
      <c r="D140" s="206" t="s">
        <v>205</v>
      </c>
      <c r="E140" s="207" t="s">
        <v>2532</v>
      </c>
      <c r="F140" s="208" t="s">
        <v>2533</v>
      </c>
      <c r="G140" s="209" t="s">
        <v>409</v>
      </c>
      <c r="H140" s="210">
        <v>3</v>
      </c>
      <c r="I140" s="211"/>
      <c r="J140" s="212">
        <f>ROUND(I140*H140,2)</f>
        <v>0</v>
      </c>
      <c r="K140" s="208" t="s">
        <v>208</v>
      </c>
      <c r="L140" s="45"/>
      <c r="M140" s="213" t="s">
        <v>19</v>
      </c>
      <c r="N140" s="214" t="s">
        <v>48</v>
      </c>
      <c r="O140" s="85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7" t="s">
        <v>294</v>
      </c>
      <c r="AT140" s="217" t="s">
        <v>205</v>
      </c>
      <c r="AU140" s="217" t="s">
        <v>84</v>
      </c>
      <c r="AY140" s="18" t="s">
        <v>203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8" t="s">
        <v>120</v>
      </c>
      <c r="BK140" s="218">
        <f>ROUND(I140*H140,2)</f>
        <v>0</v>
      </c>
      <c r="BL140" s="18" t="s">
        <v>294</v>
      </c>
      <c r="BM140" s="217" t="s">
        <v>629</v>
      </c>
    </row>
    <row r="141" s="2" customFormat="1">
      <c r="A141" s="39"/>
      <c r="B141" s="40"/>
      <c r="C141" s="41"/>
      <c r="D141" s="219" t="s">
        <v>211</v>
      </c>
      <c r="E141" s="41"/>
      <c r="F141" s="220" t="s">
        <v>2534</v>
      </c>
      <c r="G141" s="41"/>
      <c r="H141" s="41"/>
      <c r="I141" s="221"/>
      <c r="J141" s="41"/>
      <c r="K141" s="41"/>
      <c r="L141" s="45"/>
      <c r="M141" s="222"/>
      <c r="N141" s="223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211</v>
      </c>
      <c r="AU141" s="18" t="s">
        <v>84</v>
      </c>
    </row>
    <row r="142" s="2" customFormat="1" ht="16.5" customHeight="1">
      <c r="A142" s="39"/>
      <c r="B142" s="40"/>
      <c r="C142" s="206" t="s">
        <v>432</v>
      </c>
      <c r="D142" s="206" t="s">
        <v>205</v>
      </c>
      <c r="E142" s="207" t="s">
        <v>2535</v>
      </c>
      <c r="F142" s="208" t="s">
        <v>2536</v>
      </c>
      <c r="G142" s="209" t="s">
        <v>409</v>
      </c>
      <c r="H142" s="210">
        <v>2</v>
      </c>
      <c r="I142" s="211"/>
      <c r="J142" s="212">
        <f>ROUND(I142*H142,2)</f>
        <v>0</v>
      </c>
      <c r="K142" s="208" t="s">
        <v>208</v>
      </c>
      <c r="L142" s="45"/>
      <c r="M142" s="213" t="s">
        <v>19</v>
      </c>
      <c r="N142" s="214" t="s">
        <v>48</v>
      </c>
      <c r="O142" s="85"/>
      <c r="P142" s="215">
        <f>O142*H142</f>
        <v>0</v>
      </c>
      <c r="Q142" s="215">
        <v>0.00056999999999999998</v>
      </c>
      <c r="R142" s="215">
        <f>Q142*H142</f>
        <v>0.00114</v>
      </c>
      <c r="S142" s="215">
        <v>0</v>
      </c>
      <c r="T142" s="21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7" t="s">
        <v>294</v>
      </c>
      <c r="AT142" s="217" t="s">
        <v>205</v>
      </c>
      <c r="AU142" s="217" t="s">
        <v>84</v>
      </c>
      <c r="AY142" s="18" t="s">
        <v>203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8" t="s">
        <v>120</v>
      </c>
      <c r="BK142" s="218">
        <f>ROUND(I142*H142,2)</f>
        <v>0</v>
      </c>
      <c r="BL142" s="18" t="s">
        <v>294</v>
      </c>
      <c r="BM142" s="217" t="s">
        <v>640</v>
      </c>
    </row>
    <row r="143" s="2" customFormat="1">
      <c r="A143" s="39"/>
      <c r="B143" s="40"/>
      <c r="C143" s="41"/>
      <c r="D143" s="219" t="s">
        <v>211</v>
      </c>
      <c r="E143" s="41"/>
      <c r="F143" s="220" t="s">
        <v>2537</v>
      </c>
      <c r="G143" s="41"/>
      <c r="H143" s="41"/>
      <c r="I143" s="221"/>
      <c r="J143" s="41"/>
      <c r="K143" s="41"/>
      <c r="L143" s="45"/>
      <c r="M143" s="222"/>
      <c r="N143" s="223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211</v>
      </c>
      <c r="AU143" s="18" t="s">
        <v>84</v>
      </c>
    </row>
    <row r="144" s="2" customFormat="1" ht="16.5" customHeight="1">
      <c r="A144" s="39"/>
      <c r="B144" s="40"/>
      <c r="C144" s="206" t="s">
        <v>440</v>
      </c>
      <c r="D144" s="206" t="s">
        <v>205</v>
      </c>
      <c r="E144" s="207" t="s">
        <v>2538</v>
      </c>
      <c r="F144" s="208" t="s">
        <v>2539</v>
      </c>
      <c r="G144" s="209" t="s">
        <v>409</v>
      </c>
      <c r="H144" s="210">
        <v>2</v>
      </c>
      <c r="I144" s="211"/>
      <c r="J144" s="212">
        <f>ROUND(I144*H144,2)</f>
        <v>0</v>
      </c>
      <c r="K144" s="208" t="s">
        <v>208</v>
      </c>
      <c r="L144" s="45"/>
      <c r="M144" s="213" t="s">
        <v>19</v>
      </c>
      <c r="N144" s="214" t="s">
        <v>48</v>
      </c>
      <c r="O144" s="85"/>
      <c r="P144" s="215">
        <f>O144*H144</f>
        <v>0</v>
      </c>
      <c r="Q144" s="215">
        <v>0.00072000000000000005</v>
      </c>
      <c r="R144" s="215">
        <f>Q144*H144</f>
        <v>0.0014400000000000001</v>
      </c>
      <c r="S144" s="215">
        <v>0</v>
      </c>
      <c r="T144" s="21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7" t="s">
        <v>294</v>
      </c>
      <c r="AT144" s="217" t="s">
        <v>205</v>
      </c>
      <c r="AU144" s="217" t="s">
        <v>84</v>
      </c>
      <c r="AY144" s="18" t="s">
        <v>203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8" t="s">
        <v>120</v>
      </c>
      <c r="BK144" s="218">
        <f>ROUND(I144*H144,2)</f>
        <v>0</v>
      </c>
      <c r="BL144" s="18" t="s">
        <v>294</v>
      </c>
      <c r="BM144" s="217" t="s">
        <v>652</v>
      </c>
    </row>
    <row r="145" s="2" customFormat="1">
      <c r="A145" s="39"/>
      <c r="B145" s="40"/>
      <c r="C145" s="41"/>
      <c r="D145" s="219" t="s">
        <v>211</v>
      </c>
      <c r="E145" s="41"/>
      <c r="F145" s="220" t="s">
        <v>2540</v>
      </c>
      <c r="G145" s="41"/>
      <c r="H145" s="41"/>
      <c r="I145" s="221"/>
      <c r="J145" s="41"/>
      <c r="K145" s="41"/>
      <c r="L145" s="45"/>
      <c r="M145" s="222"/>
      <c r="N145" s="223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211</v>
      </c>
      <c r="AU145" s="18" t="s">
        <v>84</v>
      </c>
    </row>
    <row r="146" s="2" customFormat="1" ht="24.15" customHeight="1">
      <c r="A146" s="39"/>
      <c r="B146" s="40"/>
      <c r="C146" s="206" t="s">
        <v>446</v>
      </c>
      <c r="D146" s="206" t="s">
        <v>205</v>
      </c>
      <c r="E146" s="207" t="s">
        <v>2541</v>
      </c>
      <c r="F146" s="208" t="s">
        <v>2542</v>
      </c>
      <c r="G146" s="209" t="s">
        <v>409</v>
      </c>
      <c r="H146" s="210">
        <v>1</v>
      </c>
      <c r="I146" s="211"/>
      <c r="J146" s="212">
        <f>ROUND(I146*H146,2)</f>
        <v>0</v>
      </c>
      <c r="K146" s="208" t="s">
        <v>208</v>
      </c>
      <c r="L146" s="45"/>
      <c r="M146" s="213" t="s">
        <v>19</v>
      </c>
      <c r="N146" s="214" t="s">
        <v>48</v>
      </c>
      <c r="O146" s="85"/>
      <c r="P146" s="215">
        <f>O146*H146</f>
        <v>0</v>
      </c>
      <c r="Q146" s="215">
        <v>0.00051999999999999995</v>
      </c>
      <c r="R146" s="215">
        <f>Q146*H146</f>
        <v>0.00051999999999999995</v>
      </c>
      <c r="S146" s="215">
        <v>0</v>
      </c>
      <c r="T146" s="21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7" t="s">
        <v>294</v>
      </c>
      <c r="AT146" s="217" t="s">
        <v>205</v>
      </c>
      <c r="AU146" s="217" t="s">
        <v>84</v>
      </c>
      <c r="AY146" s="18" t="s">
        <v>203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8" t="s">
        <v>120</v>
      </c>
      <c r="BK146" s="218">
        <f>ROUND(I146*H146,2)</f>
        <v>0</v>
      </c>
      <c r="BL146" s="18" t="s">
        <v>294</v>
      </c>
      <c r="BM146" s="217" t="s">
        <v>664</v>
      </c>
    </row>
    <row r="147" s="2" customFormat="1">
      <c r="A147" s="39"/>
      <c r="B147" s="40"/>
      <c r="C147" s="41"/>
      <c r="D147" s="219" t="s">
        <v>211</v>
      </c>
      <c r="E147" s="41"/>
      <c r="F147" s="220" t="s">
        <v>2543</v>
      </c>
      <c r="G147" s="41"/>
      <c r="H147" s="41"/>
      <c r="I147" s="221"/>
      <c r="J147" s="41"/>
      <c r="K147" s="41"/>
      <c r="L147" s="45"/>
      <c r="M147" s="222"/>
      <c r="N147" s="223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211</v>
      </c>
      <c r="AU147" s="18" t="s">
        <v>84</v>
      </c>
    </row>
    <row r="148" s="2" customFormat="1" ht="24.15" customHeight="1">
      <c r="A148" s="39"/>
      <c r="B148" s="40"/>
      <c r="C148" s="206" t="s">
        <v>451</v>
      </c>
      <c r="D148" s="206" t="s">
        <v>205</v>
      </c>
      <c r="E148" s="207" t="s">
        <v>2544</v>
      </c>
      <c r="F148" s="208" t="s">
        <v>2545</v>
      </c>
      <c r="G148" s="209" t="s">
        <v>409</v>
      </c>
      <c r="H148" s="210">
        <v>1</v>
      </c>
      <c r="I148" s="211"/>
      <c r="J148" s="212">
        <f>ROUND(I148*H148,2)</f>
        <v>0</v>
      </c>
      <c r="K148" s="208" t="s">
        <v>208</v>
      </c>
      <c r="L148" s="45"/>
      <c r="M148" s="213" t="s">
        <v>19</v>
      </c>
      <c r="N148" s="214" t="s">
        <v>48</v>
      </c>
      <c r="O148" s="85"/>
      <c r="P148" s="215">
        <f>O148*H148</f>
        <v>0</v>
      </c>
      <c r="Q148" s="215">
        <v>0.00012</v>
      </c>
      <c r="R148" s="215">
        <f>Q148*H148</f>
        <v>0.00012</v>
      </c>
      <c r="S148" s="215">
        <v>0</v>
      </c>
      <c r="T148" s="21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7" t="s">
        <v>294</v>
      </c>
      <c r="AT148" s="217" t="s">
        <v>205</v>
      </c>
      <c r="AU148" s="217" t="s">
        <v>84</v>
      </c>
      <c r="AY148" s="18" t="s">
        <v>203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8" t="s">
        <v>120</v>
      </c>
      <c r="BK148" s="218">
        <f>ROUND(I148*H148,2)</f>
        <v>0</v>
      </c>
      <c r="BL148" s="18" t="s">
        <v>294</v>
      </c>
      <c r="BM148" s="217" t="s">
        <v>676</v>
      </c>
    </row>
    <row r="149" s="2" customFormat="1">
      <c r="A149" s="39"/>
      <c r="B149" s="40"/>
      <c r="C149" s="41"/>
      <c r="D149" s="219" t="s">
        <v>211</v>
      </c>
      <c r="E149" s="41"/>
      <c r="F149" s="220" t="s">
        <v>2546</v>
      </c>
      <c r="G149" s="41"/>
      <c r="H149" s="41"/>
      <c r="I149" s="221"/>
      <c r="J149" s="41"/>
      <c r="K149" s="41"/>
      <c r="L149" s="45"/>
      <c r="M149" s="222"/>
      <c r="N149" s="223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211</v>
      </c>
      <c r="AU149" s="18" t="s">
        <v>84</v>
      </c>
    </row>
    <row r="150" s="2" customFormat="1" ht="24.15" customHeight="1">
      <c r="A150" s="39"/>
      <c r="B150" s="40"/>
      <c r="C150" s="206" t="s">
        <v>457</v>
      </c>
      <c r="D150" s="206" t="s">
        <v>205</v>
      </c>
      <c r="E150" s="207" t="s">
        <v>2547</v>
      </c>
      <c r="F150" s="208" t="s">
        <v>2548</v>
      </c>
      <c r="G150" s="209" t="s">
        <v>409</v>
      </c>
      <c r="H150" s="210">
        <v>27</v>
      </c>
      <c r="I150" s="211"/>
      <c r="J150" s="212">
        <f>ROUND(I150*H150,2)</f>
        <v>0</v>
      </c>
      <c r="K150" s="208" t="s">
        <v>208</v>
      </c>
      <c r="L150" s="45"/>
      <c r="M150" s="213" t="s">
        <v>19</v>
      </c>
      <c r="N150" s="214" t="s">
        <v>48</v>
      </c>
      <c r="O150" s="85"/>
      <c r="P150" s="215">
        <f>O150*H150</f>
        <v>0</v>
      </c>
      <c r="Q150" s="215">
        <v>0.00012999999999999999</v>
      </c>
      <c r="R150" s="215">
        <f>Q150*H150</f>
        <v>0.0035099999999999997</v>
      </c>
      <c r="S150" s="215">
        <v>0</v>
      </c>
      <c r="T150" s="21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7" t="s">
        <v>294</v>
      </c>
      <c r="AT150" s="217" t="s">
        <v>205</v>
      </c>
      <c r="AU150" s="217" t="s">
        <v>84</v>
      </c>
      <c r="AY150" s="18" t="s">
        <v>203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120</v>
      </c>
      <c r="BK150" s="218">
        <f>ROUND(I150*H150,2)</f>
        <v>0</v>
      </c>
      <c r="BL150" s="18" t="s">
        <v>294</v>
      </c>
      <c r="BM150" s="217" t="s">
        <v>688</v>
      </c>
    </row>
    <row r="151" s="2" customFormat="1">
      <c r="A151" s="39"/>
      <c r="B151" s="40"/>
      <c r="C151" s="41"/>
      <c r="D151" s="219" t="s">
        <v>211</v>
      </c>
      <c r="E151" s="41"/>
      <c r="F151" s="220" t="s">
        <v>2549</v>
      </c>
      <c r="G151" s="41"/>
      <c r="H151" s="41"/>
      <c r="I151" s="221"/>
      <c r="J151" s="41"/>
      <c r="K151" s="41"/>
      <c r="L151" s="45"/>
      <c r="M151" s="222"/>
      <c r="N151" s="223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211</v>
      </c>
      <c r="AU151" s="18" t="s">
        <v>84</v>
      </c>
    </row>
    <row r="152" s="2" customFormat="1" ht="21.75" customHeight="1">
      <c r="A152" s="39"/>
      <c r="B152" s="40"/>
      <c r="C152" s="206" t="s">
        <v>463</v>
      </c>
      <c r="D152" s="206" t="s">
        <v>205</v>
      </c>
      <c r="E152" s="207" t="s">
        <v>2550</v>
      </c>
      <c r="F152" s="208" t="s">
        <v>2551</v>
      </c>
      <c r="G152" s="209" t="s">
        <v>2552</v>
      </c>
      <c r="H152" s="210">
        <v>4</v>
      </c>
      <c r="I152" s="211"/>
      <c r="J152" s="212">
        <f>ROUND(I152*H152,2)</f>
        <v>0</v>
      </c>
      <c r="K152" s="208" t="s">
        <v>208</v>
      </c>
      <c r="L152" s="45"/>
      <c r="M152" s="213" t="s">
        <v>19</v>
      </c>
      <c r="N152" s="214" t="s">
        <v>48</v>
      </c>
      <c r="O152" s="85"/>
      <c r="P152" s="215">
        <f>O152*H152</f>
        <v>0</v>
      </c>
      <c r="Q152" s="215">
        <v>0.00025000000000000001</v>
      </c>
      <c r="R152" s="215">
        <f>Q152*H152</f>
        <v>0.001</v>
      </c>
      <c r="S152" s="215">
        <v>0</v>
      </c>
      <c r="T152" s="21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7" t="s">
        <v>294</v>
      </c>
      <c r="AT152" s="217" t="s">
        <v>205</v>
      </c>
      <c r="AU152" s="217" t="s">
        <v>84</v>
      </c>
      <c r="AY152" s="18" t="s">
        <v>203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120</v>
      </c>
      <c r="BK152" s="218">
        <f>ROUND(I152*H152,2)</f>
        <v>0</v>
      </c>
      <c r="BL152" s="18" t="s">
        <v>294</v>
      </c>
      <c r="BM152" s="217" t="s">
        <v>701</v>
      </c>
    </row>
    <row r="153" s="2" customFormat="1">
      <c r="A153" s="39"/>
      <c r="B153" s="40"/>
      <c r="C153" s="41"/>
      <c r="D153" s="219" t="s">
        <v>211</v>
      </c>
      <c r="E153" s="41"/>
      <c r="F153" s="220" t="s">
        <v>2553</v>
      </c>
      <c r="G153" s="41"/>
      <c r="H153" s="41"/>
      <c r="I153" s="221"/>
      <c r="J153" s="41"/>
      <c r="K153" s="41"/>
      <c r="L153" s="45"/>
      <c r="M153" s="222"/>
      <c r="N153" s="223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211</v>
      </c>
      <c r="AU153" s="18" t="s">
        <v>84</v>
      </c>
    </row>
    <row r="154" s="2" customFormat="1" ht="33" customHeight="1">
      <c r="A154" s="39"/>
      <c r="B154" s="40"/>
      <c r="C154" s="206" t="s">
        <v>469</v>
      </c>
      <c r="D154" s="206" t="s">
        <v>205</v>
      </c>
      <c r="E154" s="207" t="s">
        <v>2554</v>
      </c>
      <c r="F154" s="208" t="s">
        <v>2555</v>
      </c>
      <c r="G154" s="209" t="s">
        <v>409</v>
      </c>
      <c r="H154" s="210">
        <v>1</v>
      </c>
      <c r="I154" s="211"/>
      <c r="J154" s="212">
        <f>ROUND(I154*H154,2)</f>
        <v>0</v>
      </c>
      <c r="K154" s="208" t="s">
        <v>208</v>
      </c>
      <c r="L154" s="45"/>
      <c r="M154" s="213" t="s">
        <v>19</v>
      </c>
      <c r="N154" s="214" t="s">
        <v>48</v>
      </c>
      <c r="O154" s="85"/>
      <c r="P154" s="215">
        <f>O154*H154</f>
        <v>0</v>
      </c>
      <c r="Q154" s="215">
        <v>0.00022000000000000001</v>
      </c>
      <c r="R154" s="215">
        <f>Q154*H154</f>
        <v>0.00022000000000000001</v>
      </c>
      <c r="S154" s="215">
        <v>0</v>
      </c>
      <c r="T154" s="21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7" t="s">
        <v>294</v>
      </c>
      <c r="AT154" s="217" t="s">
        <v>205</v>
      </c>
      <c r="AU154" s="217" t="s">
        <v>84</v>
      </c>
      <c r="AY154" s="18" t="s">
        <v>203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8" t="s">
        <v>120</v>
      </c>
      <c r="BK154" s="218">
        <f>ROUND(I154*H154,2)</f>
        <v>0</v>
      </c>
      <c r="BL154" s="18" t="s">
        <v>294</v>
      </c>
      <c r="BM154" s="217" t="s">
        <v>712</v>
      </c>
    </row>
    <row r="155" s="2" customFormat="1">
      <c r="A155" s="39"/>
      <c r="B155" s="40"/>
      <c r="C155" s="41"/>
      <c r="D155" s="219" t="s">
        <v>211</v>
      </c>
      <c r="E155" s="41"/>
      <c r="F155" s="220" t="s">
        <v>2556</v>
      </c>
      <c r="G155" s="41"/>
      <c r="H155" s="41"/>
      <c r="I155" s="221"/>
      <c r="J155" s="41"/>
      <c r="K155" s="41"/>
      <c r="L155" s="45"/>
      <c r="M155" s="222"/>
      <c r="N155" s="223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211</v>
      </c>
      <c r="AU155" s="18" t="s">
        <v>84</v>
      </c>
    </row>
    <row r="156" s="2" customFormat="1" ht="21.75" customHeight="1">
      <c r="A156" s="39"/>
      <c r="B156" s="40"/>
      <c r="C156" s="206" t="s">
        <v>475</v>
      </c>
      <c r="D156" s="206" t="s">
        <v>205</v>
      </c>
      <c r="E156" s="207" t="s">
        <v>2557</v>
      </c>
      <c r="F156" s="208" t="s">
        <v>2558</v>
      </c>
      <c r="G156" s="209" t="s">
        <v>409</v>
      </c>
      <c r="H156" s="210">
        <v>1</v>
      </c>
      <c r="I156" s="211"/>
      <c r="J156" s="212">
        <f>ROUND(I156*H156,2)</f>
        <v>0</v>
      </c>
      <c r="K156" s="208" t="s">
        <v>1074</v>
      </c>
      <c r="L156" s="45"/>
      <c r="M156" s="213" t="s">
        <v>19</v>
      </c>
      <c r="N156" s="214" t="s">
        <v>48</v>
      </c>
      <c r="O156" s="85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7" t="s">
        <v>294</v>
      </c>
      <c r="AT156" s="217" t="s">
        <v>205</v>
      </c>
      <c r="AU156" s="217" t="s">
        <v>84</v>
      </c>
      <c r="AY156" s="18" t="s">
        <v>203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120</v>
      </c>
      <c r="BK156" s="218">
        <f>ROUND(I156*H156,2)</f>
        <v>0</v>
      </c>
      <c r="BL156" s="18" t="s">
        <v>294</v>
      </c>
      <c r="BM156" s="217" t="s">
        <v>723</v>
      </c>
    </row>
    <row r="157" s="2" customFormat="1" ht="55.5" customHeight="1">
      <c r="A157" s="39"/>
      <c r="B157" s="40"/>
      <c r="C157" s="206" t="s">
        <v>481</v>
      </c>
      <c r="D157" s="206" t="s">
        <v>205</v>
      </c>
      <c r="E157" s="207" t="s">
        <v>2559</v>
      </c>
      <c r="F157" s="208" t="s">
        <v>2560</v>
      </c>
      <c r="G157" s="209" t="s">
        <v>2213</v>
      </c>
      <c r="H157" s="210">
        <v>1</v>
      </c>
      <c r="I157" s="211"/>
      <c r="J157" s="212">
        <f>ROUND(I157*H157,2)</f>
        <v>0</v>
      </c>
      <c r="K157" s="208" t="s">
        <v>208</v>
      </c>
      <c r="L157" s="45"/>
      <c r="M157" s="213" t="s">
        <v>19</v>
      </c>
      <c r="N157" s="214" t="s">
        <v>48</v>
      </c>
      <c r="O157" s="85"/>
      <c r="P157" s="215">
        <f>O157*H157</f>
        <v>0</v>
      </c>
      <c r="Q157" s="215">
        <v>0.0018799999999999999</v>
      </c>
      <c r="R157" s="215">
        <f>Q157*H157</f>
        <v>0.0018799999999999999</v>
      </c>
      <c r="S157" s="215">
        <v>0</v>
      </c>
      <c r="T157" s="21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7" t="s">
        <v>294</v>
      </c>
      <c r="AT157" s="217" t="s">
        <v>205</v>
      </c>
      <c r="AU157" s="217" t="s">
        <v>84</v>
      </c>
      <c r="AY157" s="18" t="s">
        <v>203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8" t="s">
        <v>120</v>
      </c>
      <c r="BK157" s="218">
        <f>ROUND(I157*H157,2)</f>
        <v>0</v>
      </c>
      <c r="BL157" s="18" t="s">
        <v>294</v>
      </c>
      <c r="BM157" s="217" t="s">
        <v>738</v>
      </c>
    </row>
    <row r="158" s="2" customFormat="1">
      <c r="A158" s="39"/>
      <c r="B158" s="40"/>
      <c r="C158" s="41"/>
      <c r="D158" s="219" t="s">
        <v>211</v>
      </c>
      <c r="E158" s="41"/>
      <c r="F158" s="220" t="s">
        <v>2561</v>
      </c>
      <c r="G158" s="41"/>
      <c r="H158" s="41"/>
      <c r="I158" s="221"/>
      <c r="J158" s="41"/>
      <c r="K158" s="41"/>
      <c r="L158" s="45"/>
      <c r="M158" s="222"/>
      <c r="N158" s="223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211</v>
      </c>
      <c r="AU158" s="18" t="s">
        <v>84</v>
      </c>
    </row>
    <row r="159" s="2" customFormat="1" ht="24.15" customHeight="1">
      <c r="A159" s="39"/>
      <c r="B159" s="40"/>
      <c r="C159" s="206" t="s">
        <v>487</v>
      </c>
      <c r="D159" s="206" t="s">
        <v>205</v>
      </c>
      <c r="E159" s="207" t="s">
        <v>2562</v>
      </c>
      <c r="F159" s="208" t="s">
        <v>2563</v>
      </c>
      <c r="G159" s="209" t="s">
        <v>409</v>
      </c>
      <c r="H159" s="210">
        <v>3</v>
      </c>
      <c r="I159" s="211"/>
      <c r="J159" s="212">
        <f>ROUND(I159*H159,2)</f>
        <v>0</v>
      </c>
      <c r="K159" s="208" t="s">
        <v>208</v>
      </c>
      <c r="L159" s="45"/>
      <c r="M159" s="213" t="s">
        <v>19</v>
      </c>
      <c r="N159" s="214" t="s">
        <v>48</v>
      </c>
      <c r="O159" s="85"/>
      <c r="P159" s="215">
        <f>O159*H159</f>
        <v>0</v>
      </c>
      <c r="Q159" s="215">
        <v>0.00022000000000000001</v>
      </c>
      <c r="R159" s="215">
        <f>Q159*H159</f>
        <v>0.00066</v>
      </c>
      <c r="S159" s="215">
        <v>0</v>
      </c>
      <c r="T159" s="21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7" t="s">
        <v>294</v>
      </c>
      <c r="AT159" s="217" t="s">
        <v>205</v>
      </c>
      <c r="AU159" s="217" t="s">
        <v>84</v>
      </c>
      <c r="AY159" s="18" t="s">
        <v>203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8" t="s">
        <v>120</v>
      </c>
      <c r="BK159" s="218">
        <f>ROUND(I159*H159,2)</f>
        <v>0</v>
      </c>
      <c r="BL159" s="18" t="s">
        <v>294</v>
      </c>
      <c r="BM159" s="217" t="s">
        <v>753</v>
      </c>
    </row>
    <row r="160" s="2" customFormat="1">
      <c r="A160" s="39"/>
      <c r="B160" s="40"/>
      <c r="C160" s="41"/>
      <c r="D160" s="219" t="s">
        <v>211</v>
      </c>
      <c r="E160" s="41"/>
      <c r="F160" s="220" t="s">
        <v>2564</v>
      </c>
      <c r="G160" s="41"/>
      <c r="H160" s="41"/>
      <c r="I160" s="221"/>
      <c r="J160" s="41"/>
      <c r="K160" s="41"/>
      <c r="L160" s="45"/>
      <c r="M160" s="222"/>
      <c r="N160" s="223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211</v>
      </c>
      <c r="AU160" s="18" t="s">
        <v>84</v>
      </c>
    </row>
    <row r="161" s="2" customFormat="1" ht="37.8" customHeight="1">
      <c r="A161" s="39"/>
      <c r="B161" s="40"/>
      <c r="C161" s="206" t="s">
        <v>493</v>
      </c>
      <c r="D161" s="206" t="s">
        <v>205</v>
      </c>
      <c r="E161" s="207" t="s">
        <v>2565</v>
      </c>
      <c r="F161" s="208" t="s">
        <v>2566</v>
      </c>
      <c r="G161" s="209" t="s">
        <v>555</v>
      </c>
      <c r="H161" s="210">
        <v>204</v>
      </c>
      <c r="I161" s="211"/>
      <c r="J161" s="212">
        <f>ROUND(I161*H161,2)</f>
        <v>0</v>
      </c>
      <c r="K161" s="208" t="s">
        <v>208</v>
      </c>
      <c r="L161" s="45"/>
      <c r="M161" s="213" t="s">
        <v>19</v>
      </c>
      <c r="N161" s="214" t="s">
        <v>48</v>
      </c>
      <c r="O161" s="85"/>
      <c r="P161" s="215">
        <f>O161*H161</f>
        <v>0</v>
      </c>
      <c r="Q161" s="215">
        <v>0.00019000000000000001</v>
      </c>
      <c r="R161" s="215">
        <f>Q161*H161</f>
        <v>0.038760000000000003</v>
      </c>
      <c r="S161" s="215">
        <v>0</v>
      </c>
      <c r="T161" s="21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7" t="s">
        <v>294</v>
      </c>
      <c r="AT161" s="217" t="s">
        <v>205</v>
      </c>
      <c r="AU161" s="217" t="s">
        <v>84</v>
      </c>
      <c r="AY161" s="18" t="s">
        <v>203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8" t="s">
        <v>120</v>
      </c>
      <c r="BK161" s="218">
        <f>ROUND(I161*H161,2)</f>
        <v>0</v>
      </c>
      <c r="BL161" s="18" t="s">
        <v>294</v>
      </c>
      <c r="BM161" s="217" t="s">
        <v>773</v>
      </c>
    </row>
    <row r="162" s="2" customFormat="1">
      <c r="A162" s="39"/>
      <c r="B162" s="40"/>
      <c r="C162" s="41"/>
      <c r="D162" s="219" t="s">
        <v>211</v>
      </c>
      <c r="E162" s="41"/>
      <c r="F162" s="220" t="s">
        <v>2567</v>
      </c>
      <c r="G162" s="41"/>
      <c r="H162" s="41"/>
      <c r="I162" s="221"/>
      <c r="J162" s="41"/>
      <c r="K162" s="41"/>
      <c r="L162" s="45"/>
      <c r="M162" s="222"/>
      <c r="N162" s="223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211</v>
      </c>
      <c r="AU162" s="18" t="s">
        <v>84</v>
      </c>
    </row>
    <row r="163" s="2" customFormat="1" ht="33" customHeight="1">
      <c r="A163" s="39"/>
      <c r="B163" s="40"/>
      <c r="C163" s="206" t="s">
        <v>498</v>
      </c>
      <c r="D163" s="206" t="s">
        <v>205</v>
      </c>
      <c r="E163" s="207" t="s">
        <v>2568</v>
      </c>
      <c r="F163" s="208" t="s">
        <v>2569</v>
      </c>
      <c r="G163" s="209" t="s">
        <v>555</v>
      </c>
      <c r="H163" s="210">
        <v>204</v>
      </c>
      <c r="I163" s="211"/>
      <c r="J163" s="212">
        <f>ROUND(I163*H163,2)</f>
        <v>0</v>
      </c>
      <c r="K163" s="208" t="s">
        <v>208</v>
      </c>
      <c r="L163" s="45"/>
      <c r="M163" s="213" t="s">
        <v>19</v>
      </c>
      <c r="N163" s="214" t="s">
        <v>48</v>
      </c>
      <c r="O163" s="85"/>
      <c r="P163" s="215">
        <f>O163*H163</f>
        <v>0</v>
      </c>
      <c r="Q163" s="215">
        <v>1.0000000000000001E-05</v>
      </c>
      <c r="R163" s="215">
        <f>Q163*H163</f>
        <v>0.0020400000000000001</v>
      </c>
      <c r="S163" s="215">
        <v>0</v>
      </c>
      <c r="T163" s="21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7" t="s">
        <v>294</v>
      </c>
      <c r="AT163" s="217" t="s">
        <v>205</v>
      </c>
      <c r="AU163" s="217" t="s">
        <v>84</v>
      </c>
      <c r="AY163" s="18" t="s">
        <v>203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120</v>
      </c>
      <c r="BK163" s="218">
        <f>ROUND(I163*H163,2)</f>
        <v>0</v>
      </c>
      <c r="BL163" s="18" t="s">
        <v>294</v>
      </c>
      <c r="BM163" s="217" t="s">
        <v>801</v>
      </c>
    </row>
    <row r="164" s="2" customFormat="1">
      <c r="A164" s="39"/>
      <c r="B164" s="40"/>
      <c r="C164" s="41"/>
      <c r="D164" s="219" t="s">
        <v>211</v>
      </c>
      <c r="E164" s="41"/>
      <c r="F164" s="220" t="s">
        <v>2570</v>
      </c>
      <c r="G164" s="41"/>
      <c r="H164" s="41"/>
      <c r="I164" s="221"/>
      <c r="J164" s="41"/>
      <c r="K164" s="41"/>
      <c r="L164" s="45"/>
      <c r="M164" s="222"/>
      <c r="N164" s="223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211</v>
      </c>
      <c r="AU164" s="18" t="s">
        <v>84</v>
      </c>
    </row>
    <row r="165" s="2" customFormat="1" ht="16.5" customHeight="1">
      <c r="A165" s="39"/>
      <c r="B165" s="40"/>
      <c r="C165" s="206" t="s">
        <v>505</v>
      </c>
      <c r="D165" s="206" t="s">
        <v>205</v>
      </c>
      <c r="E165" s="207" t="s">
        <v>2571</v>
      </c>
      <c r="F165" s="208" t="s">
        <v>2252</v>
      </c>
      <c r="G165" s="209" t="s">
        <v>818</v>
      </c>
      <c r="H165" s="210">
        <v>20</v>
      </c>
      <c r="I165" s="211"/>
      <c r="J165" s="212">
        <f>ROUND(I165*H165,2)</f>
        <v>0</v>
      </c>
      <c r="K165" s="208" t="s">
        <v>1074</v>
      </c>
      <c r="L165" s="45"/>
      <c r="M165" s="213" t="s">
        <v>19</v>
      </c>
      <c r="N165" s="214" t="s">
        <v>48</v>
      </c>
      <c r="O165" s="85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7" t="s">
        <v>294</v>
      </c>
      <c r="AT165" s="217" t="s">
        <v>205</v>
      </c>
      <c r="AU165" s="217" t="s">
        <v>84</v>
      </c>
      <c r="AY165" s="18" t="s">
        <v>203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8" t="s">
        <v>120</v>
      </c>
      <c r="BK165" s="218">
        <f>ROUND(I165*H165,2)</f>
        <v>0</v>
      </c>
      <c r="BL165" s="18" t="s">
        <v>294</v>
      </c>
      <c r="BM165" s="217" t="s">
        <v>815</v>
      </c>
    </row>
    <row r="166" s="2" customFormat="1" ht="44.25" customHeight="1">
      <c r="A166" s="39"/>
      <c r="B166" s="40"/>
      <c r="C166" s="206" t="s">
        <v>514</v>
      </c>
      <c r="D166" s="206" t="s">
        <v>205</v>
      </c>
      <c r="E166" s="207" t="s">
        <v>2572</v>
      </c>
      <c r="F166" s="208" t="s">
        <v>2573</v>
      </c>
      <c r="G166" s="209" t="s">
        <v>528</v>
      </c>
      <c r="H166" s="258"/>
      <c r="I166" s="211"/>
      <c r="J166" s="212">
        <f>ROUND(I166*H166,2)</f>
        <v>0</v>
      </c>
      <c r="K166" s="208" t="s">
        <v>208</v>
      </c>
      <c r="L166" s="45"/>
      <c r="M166" s="213" t="s">
        <v>19</v>
      </c>
      <c r="N166" s="214" t="s">
        <v>48</v>
      </c>
      <c r="O166" s="85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7" t="s">
        <v>294</v>
      </c>
      <c r="AT166" s="217" t="s">
        <v>205</v>
      </c>
      <c r="AU166" s="217" t="s">
        <v>84</v>
      </c>
      <c r="AY166" s="18" t="s">
        <v>203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8" t="s">
        <v>120</v>
      </c>
      <c r="BK166" s="218">
        <f>ROUND(I166*H166,2)</f>
        <v>0</v>
      </c>
      <c r="BL166" s="18" t="s">
        <v>294</v>
      </c>
      <c r="BM166" s="217" t="s">
        <v>1339</v>
      </c>
    </row>
    <row r="167" s="2" customFormat="1">
      <c r="A167" s="39"/>
      <c r="B167" s="40"/>
      <c r="C167" s="41"/>
      <c r="D167" s="219" t="s">
        <v>211</v>
      </c>
      <c r="E167" s="41"/>
      <c r="F167" s="220" t="s">
        <v>2574</v>
      </c>
      <c r="G167" s="41"/>
      <c r="H167" s="41"/>
      <c r="I167" s="221"/>
      <c r="J167" s="41"/>
      <c r="K167" s="41"/>
      <c r="L167" s="45"/>
      <c r="M167" s="222"/>
      <c r="N167" s="223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211</v>
      </c>
      <c r="AU167" s="18" t="s">
        <v>84</v>
      </c>
    </row>
    <row r="168" s="12" customFormat="1" ht="25.92" customHeight="1">
      <c r="A168" s="12"/>
      <c r="B168" s="190"/>
      <c r="C168" s="191"/>
      <c r="D168" s="192" t="s">
        <v>75</v>
      </c>
      <c r="E168" s="193" t="s">
        <v>1290</v>
      </c>
      <c r="F168" s="193" t="s">
        <v>2575</v>
      </c>
      <c r="G168" s="191"/>
      <c r="H168" s="191"/>
      <c r="I168" s="194"/>
      <c r="J168" s="195">
        <f>BK168</f>
        <v>0</v>
      </c>
      <c r="K168" s="191"/>
      <c r="L168" s="196"/>
      <c r="M168" s="197"/>
      <c r="N168" s="198"/>
      <c r="O168" s="198"/>
      <c r="P168" s="199">
        <f>SUM(P169:P217)</f>
        <v>0</v>
      </c>
      <c r="Q168" s="198"/>
      <c r="R168" s="199">
        <f>SUM(R169:R217)</f>
        <v>0.38529999999999998</v>
      </c>
      <c r="S168" s="198"/>
      <c r="T168" s="200">
        <f>SUM(T169:T217)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1" t="s">
        <v>120</v>
      </c>
      <c r="AT168" s="202" t="s">
        <v>75</v>
      </c>
      <c r="AU168" s="202" t="s">
        <v>76</v>
      </c>
      <c r="AY168" s="201" t="s">
        <v>203</v>
      </c>
      <c r="BK168" s="203">
        <f>SUM(BK169:BK217)</f>
        <v>0</v>
      </c>
    </row>
    <row r="169" s="2" customFormat="1" ht="33" customHeight="1">
      <c r="A169" s="39"/>
      <c r="B169" s="40"/>
      <c r="C169" s="206" t="s">
        <v>519</v>
      </c>
      <c r="D169" s="206" t="s">
        <v>205</v>
      </c>
      <c r="E169" s="207" t="s">
        <v>2576</v>
      </c>
      <c r="F169" s="208" t="s">
        <v>2577</v>
      </c>
      <c r="G169" s="209" t="s">
        <v>2213</v>
      </c>
      <c r="H169" s="210">
        <v>4</v>
      </c>
      <c r="I169" s="211"/>
      <c r="J169" s="212">
        <f>ROUND(I169*H169,2)</f>
        <v>0</v>
      </c>
      <c r="K169" s="208" t="s">
        <v>208</v>
      </c>
      <c r="L169" s="45"/>
      <c r="M169" s="213" t="s">
        <v>19</v>
      </c>
      <c r="N169" s="214" t="s">
        <v>48</v>
      </c>
      <c r="O169" s="85"/>
      <c r="P169" s="215">
        <f>O169*H169</f>
        <v>0</v>
      </c>
      <c r="Q169" s="215">
        <v>0.017469999999999999</v>
      </c>
      <c r="R169" s="215">
        <f>Q169*H169</f>
        <v>0.069879999999999998</v>
      </c>
      <c r="S169" s="215">
        <v>0</v>
      </c>
      <c r="T169" s="21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7" t="s">
        <v>294</v>
      </c>
      <c r="AT169" s="217" t="s">
        <v>205</v>
      </c>
      <c r="AU169" s="217" t="s">
        <v>84</v>
      </c>
      <c r="AY169" s="18" t="s">
        <v>203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120</v>
      </c>
      <c r="BK169" s="218">
        <f>ROUND(I169*H169,2)</f>
        <v>0</v>
      </c>
      <c r="BL169" s="18" t="s">
        <v>294</v>
      </c>
      <c r="BM169" s="217" t="s">
        <v>1349</v>
      </c>
    </row>
    <row r="170" s="2" customFormat="1">
      <c r="A170" s="39"/>
      <c r="B170" s="40"/>
      <c r="C170" s="41"/>
      <c r="D170" s="219" t="s">
        <v>211</v>
      </c>
      <c r="E170" s="41"/>
      <c r="F170" s="220" t="s">
        <v>2578</v>
      </c>
      <c r="G170" s="41"/>
      <c r="H170" s="41"/>
      <c r="I170" s="221"/>
      <c r="J170" s="41"/>
      <c r="K170" s="41"/>
      <c r="L170" s="45"/>
      <c r="M170" s="222"/>
      <c r="N170" s="223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211</v>
      </c>
      <c r="AU170" s="18" t="s">
        <v>84</v>
      </c>
    </row>
    <row r="171" s="2" customFormat="1" ht="37.8" customHeight="1">
      <c r="A171" s="39"/>
      <c r="B171" s="40"/>
      <c r="C171" s="206" t="s">
        <v>525</v>
      </c>
      <c r="D171" s="206" t="s">
        <v>205</v>
      </c>
      <c r="E171" s="207" t="s">
        <v>2579</v>
      </c>
      <c r="F171" s="208" t="s">
        <v>2580</v>
      </c>
      <c r="G171" s="209" t="s">
        <v>2213</v>
      </c>
      <c r="H171" s="210">
        <v>4</v>
      </c>
      <c r="I171" s="211"/>
      <c r="J171" s="212">
        <f>ROUND(I171*H171,2)</f>
        <v>0</v>
      </c>
      <c r="K171" s="208" t="s">
        <v>208</v>
      </c>
      <c r="L171" s="45"/>
      <c r="M171" s="213" t="s">
        <v>19</v>
      </c>
      <c r="N171" s="214" t="s">
        <v>48</v>
      </c>
      <c r="O171" s="85"/>
      <c r="P171" s="215">
        <f>O171*H171</f>
        <v>0</v>
      </c>
      <c r="Q171" s="215">
        <v>0.0091999999999999998</v>
      </c>
      <c r="R171" s="215">
        <f>Q171*H171</f>
        <v>0.036799999999999999</v>
      </c>
      <c r="S171" s="215">
        <v>0</v>
      </c>
      <c r="T171" s="21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7" t="s">
        <v>294</v>
      </c>
      <c r="AT171" s="217" t="s">
        <v>205</v>
      </c>
      <c r="AU171" s="217" t="s">
        <v>84</v>
      </c>
      <c r="AY171" s="18" t="s">
        <v>203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8" t="s">
        <v>120</v>
      </c>
      <c r="BK171" s="218">
        <f>ROUND(I171*H171,2)</f>
        <v>0</v>
      </c>
      <c r="BL171" s="18" t="s">
        <v>294</v>
      </c>
      <c r="BM171" s="217" t="s">
        <v>1370</v>
      </c>
    </row>
    <row r="172" s="2" customFormat="1">
      <c r="A172" s="39"/>
      <c r="B172" s="40"/>
      <c r="C172" s="41"/>
      <c r="D172" s="219" t="s">
        <v>211</v>
      </c>
      <c r="E172" s="41"/>
      <c r="F172" s="220" t="s">
        <v>2581</v>
      </c>
      <c r="G172" s="41"/>
      <c r="H172" s="41"/>
      <c r="I172" s="221"/>
      <c r="J172" s="41"/>
      <c r="K172" s="41"/>
      <c r="L172" s="45"/>
      <c r="M172" s="222"/>
      <c r="N172" s="223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211</v>
      </c>
      <c r="AU172" s="18" t="s">
        <v>84</v>
      </c>
    </row>
    <row r="173" s="2" customFormat="1" ht="24.15" customHeight="1">
      <c r="A173" s="39"/>
      <c r="B173" s="40"/>
      <c r="C173" s="206" t="s">
        <v>533</v>
      </c>
      <c r="D173" s="206" t="s">
        <v>205</v>
      </c>
      <c r="E173" s="207" t="s">
        <v>2582</v>
      </c>
      <c r="F173" s="208" t="s">
        <v>2583</v>
      </c>
      <c r="G173" s="209" t="s">
        <v>409</v>
      </c>
      <c r="H173" s="210">
        <v>4</v>
      </c>
      <c r="I173" s="211"/>
      <c r="J173" s="212">
        <f>ROUND(I173*H173,2)</f>
        <v>0</v>
      </c>
      <c r="K173" s="208" t="s">
        <v>208</v>
      </c>
      <c r="L173" s="45"/>
      <c r="M173" s="213" t="s">
        <v>19</v>
      </c>
      <c r="N173" s="214" t="s">
        <v>48</v>
      </c>
      <c r="O173" s="85"/>
      <c r="P173" s="215">
        <f>O173*H173</f>
        <v>0</v>
      </c>
      <c r="Q173" s="215">
        <v>0.0012700000000000001</v>
      </c>
      <c r="R173" s="215">
        <f>Q173*H173</f>
        <v>0.0050800000000000003</v>
      </c>
      <c r="S173" s="215">
        <v>0</v>
      </c>
      <c r="T173" s="21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7" t="s">
        <v>294</v>
      </c>
      <c r="AT173" s="217" t="s">
        <v>205</v>
      </c>
      <c r="AU173" s="217" t="s">
        <v>84</v>
      </c>
      <c r="AY173" s="18" t="s">
        <v>203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8" t="s">
        <v>120</v>
      </c>
      <c r="BK173" s="218">
        <f>ROUND(I173*H173,2)</f>
        <v>0</v>
      </c>
      <c r="BL173" s="18" t="s">
        <v>294</v>
      </c>
      <c r="BM173" s="217" t="s">
        <v>1380</v>
      </c>
    </row>
    <row r="174" s="2" customFormat="1">
      <c r="A174" s="39"/>
      <c r="B174" s="40"/>
      <c r="C174" s="41"/>
      <c r="D174" s="219" t="s">
        <v>211</v>
      </c>
      <c r="E174" s="41"/>
      <c r="F174" s="220" t="s">
        <v>2584</v>
      </c>
      <c r="G174" s="41"/>
      <c r="H174" s="41"/>
      <c r="I174" s="221"/>
      <c r="J174" s="41"/>
      <c r="K174" s="41"/>
      <c r="L174" s="45"/>
      <c r="M174" s="222"/>
      <c r="N174" s="223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211</v>
      </c>
      <c r="AU174" s="18" t="s">
        <v>84</v>
      </c>
    </row>
    <row r="175" s="2" customFormat="1" ht="37.8" customHeight="1">
      <c r="A175" s="39"/>
      <c r="B175" s="40"/>
      <c r="C175" s="206" t="s">
        <v>539</v>
      </c>
      <c r="D175" s="206" t="s">
        <v>205</v>
      </c>
      <c r="E175" s="207" t="s">
        <v>2585</v>
      </c>
      <c r="F175" s="208" t="s">
        <v>2586</v>
      </c>
      <c r="G175" s="209" t="s">
        <v>2213</v>
      </c>
      <c r="H175" s="210">
        <v>3</v>
      </c>
      <c r="I175" s="211"/>
      <c r="J175" s="212">
        <f>ROUND(I175*H175,2)</f>
        <v>0</v>
      </c>
      <c r="K175" s="208" t="s">
        <v>208</v>
      </c>
      <c r="L175" s="45"/>
      <c r="M175" s="213" t="s">
        <v>19</v>
      </c>
      <c r="N175" s="214" t="s">
        <v>48</v>
      </c>
      <c r="O175" s="85"/>
      <c r="P175" s="215">
        <f>O175*H175</f>
        <v>0</v>
      </c>
      <c r="Q175" s="215">
        <v>0.016969999999999999</v>
      </c>
      <c r="R175" s="215">
        <f>Q175*H175</f>
        <v>0.050909999999999997</v>
      </c>
      <c r="S175" s="215">
        <v>0</v>
      </c>
      <c r="T175" s="21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7" t="s">
        <v>294</v>
      </c>
      <c r="AT175" s="217" t="s">
        <v>205</v>
      </c>
      <c r="AU175" s="217" t="s">
        <v>84</v>
      </c>
      <c r="AY175" s="18" t="s">
        <v>203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8" t="s">
        <v>120</v>
      </c>
      <c r="BK175" s="218">
        <f>ROUND(I175*H175,2)</f>
        <v>0</v>
      </c>
      <c r="BL175" s="18" t="s">
        <v>294</v>
      </c>
      <c r="BM175" s="217" t="s">
        <v>1392</v>
      </c>
    </row>
    <row r="176" s="2" customFormat="1">
      <c r="A176" s="39"/>
      <c r="B176" s="40"/>
      <c r="C176" s="41"/>
      <c r="D176" s="219" t="s">
        <v>211</v>
      </c>
      <c r="E176" s="41"/>
      <c r="F176" s="220" t="s">
        <v>2587</v>
      </c>
      <c r="G176" s="41"/>
      <c r="H176" s="41"/>
      <c r="I176" s="221"/>
      <c r="J176" s="41"/>
      <c r="K176" s="41"/>
      <c r="L176" s="45"/>
      <c r="M176" s="222"/>
      <c r="N176" s="223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211</v>
      </c>
      <c r="AU176" s="18" t="s">
        <v>84</v>
      </c>
    </row>
    <row r="177" s="2" customFormat="1" ht="37.8" customHeight="1">
      <c r="A177" s="39"/>
      <c r="B177" s="40"/>
      <c r="C177" s="206" t="s">
        <v>545</v>
      </c>
      <c r="D177" s="206" t="s">
        <v>205</v>
      </c>
      <c r="E177" s="207" t="s">
        <v>2588</v>
      </c>
      <c r="F177" s="208" t="s">
        <v>2589</v>
      </c>
      <c r="G177" s="209" t="s">
        <v>266</v>
      </c>
      <c r="H177" s="210">
        <v>1</v>
      </c>
      <c r="I177" s="211"/>
      <c r="J177" s="212">
        <f>ROUND(I177*H177,2)</f>
        <v>0</v>
      </c>
      <c r="K177" s="208" t="s">
        <v>208</v>
      </c>
      <c r="L177" s="45"/>
      <c r="M177" s="213" t="s">
        <v>19</v>
      </c>
      <c r="N177" s="214" t="s">
        <v>48</v>
      </c>
      <c r="O177" s="85"/>
      <c r="P177" s="215">
        <f>O177*H177</f>
        <v>0</v>
      </c>
      <c r="Q177" s="215">
        <v>0.019709999999999998</v>
      </c>
      <c r="R177" s="215">
        <f>Q177*H177</f>
        <v>0.019709999999999998</v>
      </c>
      <c r="S177" s="215">
        <v>0</v>
      </c>
      <c r="T177" s="21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7" t="s">
        <v>294</v>
      </c>
      <c r="AT177" s="217" t="s">
        <v>205</v>
      </c>
      <c r="AU177" s="217" t="s">
        <v>84</v>
      </c>
      <c r="AY177" s="18" t="s">
        <v>203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8" t="s">
        <v>120</v>
      </c>
      <c r="BK177" s="218">
        <f>ROUND(I177*H177,2)</f>
        <v>0</v>
      </c>
      <c r="BL177" s="18" t="s">
        <v>294</v>
      </c>
      <c r="BM177" s="217" t="s">
        <v>1406</v>
      </c>
    </row>
    <row r="178" s="2" customFormat="1">
      <c r="A178" s="39"/>
      <c r="B178" s="40"/>
      <c r="C178" s="41"/>
      <c r="D178" s="219" t="s">
        <v>211</v>
      </c>
      <c r="E178" s="41"/>
      <c r="F178" s="220" t="s">
        <v>2590</v>
      </c>
      <c r="G178" s="41"/>
      <c r="H178" s="41"/>
      <c r="I178" s="221"/>
      <c r="J178" s="41"/>
      <c r="K178" s="41"/>
      <c r="L178" s="45"/>
      <c r="M178" s="222"/>
      <c r="N178" s="223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211</v>
      </c>
      <c r="AU178" s="18" t="s">
        <v>84</v>
      </c>
    </row>
    <row r="179" s="2" customFormat="1" ht="16.5" customHeight="1">
      <c r="A179" s="39"/>
      <c r="B179" s="40"/>
      <c r="C179" s="206" t="s">
        <v>552</v>
      </c>
      <c r="D179" s="206" t="s">
        <v>205</v>
      </c>
      <c r="E179" s="207" t="s">
        <v>2591</v>
      </c>
      <c r="F179" s="208" t="s">
        <v>2592</v>
      </c>
      <c r="G179" s="209" t="s">
        <v>2213</v>
      </c>
      <c r="H179" s="210">
        <v>3</v>
      </c>
      <c r="I179" s="211"/>
      <c r="J179" s="212">
        <f>ROUND(I179*H179,2)</f>
        <v>0</v>
      </c>
      <c r="K179" s="208" t="s">
        <v>208</v>
      </c>
      <c r="L179" s="45"/>
      <c r="M179" s="213" t="s">
        <v>19</v>
      </c>
      <c r="N179" s="214" t="s">
        <v>48</v>
      </c>
      <c r="O179" s="85"/>
      <c r="P179" s="215">
        <f>O179*H179</f>
        <v>0</v>
      </c>
      <c r="Q179" s="215">
        <v>0.0018400000000000001</v>
      </c>
      <c r="R179" s="215">
        <f>Q179*H179</f>
        <v>0.0055200000000000006</v>
      </c>
      <c r="S179" s="215">
        <v>0</v>
      </c>
      <c r="T179" s="21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7" t="s">
        <v>294</v>
      </c>
      <c r="AT179" s="217" t="s">
        <v>205</v>
      </c>
      <c r="AU179" s="217" t="s">
        <v>84</v>
      </c>
      <c r="AY179" s="18" t="s">
        <v>203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8" t="s">
        <v>120</v>
      </c>
      <c r="BK179" s="218">
        <f>ROUND(I179*H179,2)</f>
        <v>0</v>
      </c>
      <c r="BL179" s="18" t="s">
        <v>294</v>
      </c>
      <c r="BM179" s="217" t="s">
        <v>1415</v>
      </c>
    </row>
    <row r="180" s="2" customFormat="1">
      <c r="A180" s="39"/>
      <c r="B180" s="40"/>
      <c r="C180" s="41"/>
      <c r="D180" s="219" t="s">
        <v>211</v>
      </c>
      <c r="E180" s="41"/>
      <c r="F180" s="220" t="s">
        <v>2593</v>
      </c>
      <c r="G180" s="41"/>
      <c r="H180" s="41"/>
      <c r="I180" s="221"/>
      <c r="J180" s="41"/>
      <c r="K180" s="41"/>
      <c r="L180" s="45"/>
      <c r="M180" s="222"/>
      <c r="N180" s="223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211</v>
      </c>
      <c r="AU180" s="18" t="s">
        <v>84</v>
      </c>
    </row>
    <row r="181" s="2" customFormat="1" ht="24.15" customHeight="1">
      <c r="A181" s="39"/>
      <c r="B181" s="40"/>
      <c r="C181" s="206" t="s">
        <v>565</v>
      </c>
      <c r="D181" s="206" t="s">
        <v>205</v>
      </c>
      <c r="E181" s="207" t="s">
        <v>2594</v>
      </c>
      <c r="F181" s="208" t="s">
        <v>2595</v>
      </c>
      <c r="G181" s="209" t="s">
        <v>2213</v>
      </c>
      <c r="H181" s="210">
        <v>1</v>
      </c>
      <c r="I181" s="211"/>
      <c r="J181" s="212">
        <f>ROUND(I181*H181,2)</f>
        <v>0</v>
      </c>
      <c r="K181" s="208" t="s">
        <v>1074</v>
      </c>
      <c r="L181" s="45"/>
      <c r="M181" s="213" t="s">
        <v>19</v>
      </c>
      <c r="N181" s="214" t="s">
        <v>48</v>
      </c>
      <c r="O181" s="85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7" t="s">
        <v>294</v>
      </c>
      <c r="AT181" s="217" t="s">
        <v>205</v>
      </c>
      <c r="AU181" s="217" t="s">
        <v>84</v>
      </c>
      <c r="AY181" s="18" t="s">
        <v>203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8" t="s">
        <v>120</v>
      </c>
      <c r="BK181" s="218">
        <f>ROUND(I181*H181,2)</f>
        <v>0</v>
      </c>
      <c r="BL181" s="18" t="s">
        <v>294</v>
      </c>
      <c r="BM181" s="217" t="s">
        <v>1431</v>
      </c>
    </row>
    <row r="182" s="2" customFormat="1" ht="21.75" customHeight="1">
      <c r="A182" s="39"/>
      <c r="B182" s="40"/>
      <c r="C182" s="206" t="s">
        <v>572</v>
      </c>
      <c r="D182" s="206" t="s">
        <v>205</v>
      </c>
      <c r="E182" s="207" t="s">
        <v>2596</v>
      </c>
      <c r="F182" s="208" t="s">
        <v>2597</v>
      </c>
      <c r="G182" s="209" t="s">
        <v>409</v>
      </c>
      <c r="H182" s="210">
        <v>4</v>
      </c>
      <c r="I182" s="211"/>
      <c r="J182" s="212">
        <f>ROUND(I182*H182,2)</f>
        <v>0</v>
      </c>
      <c r="K182" s="208" t="s">
        <v>208</v>
      </c>
      <c r="L182" s="45"/>
      <c r="M182" s="213" t="s">
        <v>19</v>
      </c>
      <c r="N182" s="214" t="s">
        <v>48</v>
      </c>
      <c r="O182" s="85"/>
      <c r="P182" s="215">
        <f>O182*H182</f>
        <v>0</v>
      </c>
      <c r="Q182" s="215">
        <v>0.0022300000000000002</v>
      </c>
      <c r="R182" s="215">
        <f>Q182*H182</f>
        <v>0.0089200000000000008</v>
      </c>
      <c r="S182" s="215">
        <v>0</v>
      </c>
      <c r="T182" s="21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7" t="s">
        <v>294</v>
      </c>
      <c r="AT182" s="217" t="s">
        <v>205</v>
      </c>
      <c r="AU182" s="217" t="s">
        <v>84</v>
      </c>
      <c r="AY182" s="18" t="s">
        <v>203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8" t="s">
        <v>120</v>
      </c>
      <c r="BK182" s="218">
        <f>ROUND(I182*H182,2)</f>
        <v>0</v>
      </c>
      <c r="BL182" s="18" t="s">
        <v>294</v>
      </c>
      <c r="BM182" s="217" t="s">
        <v>1442</v>
      </c>
    </row>
    <row r="183" s="2" customFormat="1">
      <c r="A183" s="39"/>
      <c r="B183" s="40"/>
      <c r="C183" s="41"/>
      <c r="D183" s="219" t="s">
        <v>211</v>
      </c>
      <c r="E183" s="41"/>
      <c r="F183" s="220" t="s">
        <v>2598</v>
      </c>
      <c r="G183" s="41"/>
      <c r="H183" s="41"/>
      <c r="I183" s="221"/>
      <c r="J183" s="41"/>
      <c r="K183" s="41"/>
      <c r="L183" s="45"/>
      <c r="M183" s="222"/>
      <c r="N183" s="223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211</v>
      </c>
      <c r="AU183" s="18" t="s">
        <v>84</v>
      </c>
    </row>
    <row r="184" s="2" customFormat="1" ht="24.15" customHeight="1">
      <c r="A184" s="39"/>
      <c r="B184" s="40"/>
      <c r="C184" s="206" t="s">
        <v>578</v>
      </c>
      <c r="D184" s="206" t="s">
        <v>205</v>
      </c>
      <c r="E184" s="207" t="s">
        <v>2599</v>
      </c>
      <c r="F184" s="208" t="s">
        <v>2600</v>
      </c>
      <c r="G184" s="209" t="s">
        <v>2213</v>
      </c>
      <c r="H184" s="210">
        <v>4</v>
      </c>
      <c r="I184" s="211"/>
      <c r="J184" s="212">
        <f>ROUND(I184*H184,2)</f>
        <v>0</v>
      </c>
      <c r="K184" s="208" t="s">
        <v>208</v>
      </c>
      <c r="L184" s="45"/>
      <c r="M184" s="213" t="s">
        <v>19</v>
      </c>
      <c r="N184" s="214" t="s">
        <v>48</v>
      </c>
      <c r="O184" s="85"/>
      <c r="P184" s="215">
        <f>O184*H184</f>
        <v>0</v>
      </c>
      <c r="Q184" s="215">
        <v>4.0000000000000003E-05</v>
      </c>
      <c r="R184" s="215">
        <f>Q184*H184</f>
        <v>0.00016000000000000001</v>
      </c>
      <c r="S184" s="215">
        <v>0</v>
      </c>
      <c r="T184" s="21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7" t="s">
        <v>294</v>
      </c>
      <c r="AT184" s="217" t="s">
        <v>205</v>
      </c>
      <c r="AU184" s="217" t="s">
        <v>84</v>
      </c>
      <c r="AY184" s="18" t="s">
        <v>203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8" t="s">
        <v>120</v>
      </c>
      <c r="BK184" s="218">
        <f>ROUND(I184*H184,2)</f>
        <v>0</v>
      </c>
      <c r="BL184" s="18" t="s">
        <v>294</v>
      </c>
      <c r="BM184" s="217" t="s">
        <v>1453</v>
      </c>
    </row>
    <row r="185" s="2" customFormat="1">
      <c r="A185" s="39"/>
      <c r="B185" s="40"/>
      <c r="C185" s="41"/>
      <c r="D185" s="219" t="s">
        <v>211</v>
      </c>
      <c r="E185" s="41"/>
      <c r="F185" s="220" t="s">
        <v>2601</v>
      </c>
      <c r="G185" s="41"/>
      <c r="H185" s="41"/>
      <c r="I185" s="221"/>
      <c r="J185" s="41"/>
      <c r="K185" s="41"/>
      <c r="L185" s="45"/>
      <c r="M185" s="222"/>
      <c r="N185" s="223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211</v>
      </c>
      <c r="AU185" s="18" t="s">
        <v>84</v>
      </c>
    </row>
    <row r="186" s="2" customFormat="1" ht="24.15" customHeight="1">
      <c r="A186" s="39"/>
      <c r="B186" s="40"/>
      <c r="C186" s="206" t="s">
        <v>587</v>
      </c>
      <c r="D186" s="206" t="s">
        <v>205</v>
      </c>
      <c r="E186" s="207" t="s">
        <v>2602</v>
      </c>
      <c r="F186" s="208" t="s">
        <v>2603</v>
      </c>
      <c r="G186" s="209" t="s">
        <v>409</v>
      </c>
      <c r="H186" s="210">
        <v>4</v>
      </c>
      <c r="I186" s="211"/>
      <c r="J186" s="212">
        <f>ROUND(I186*H186,2)</f>
        <v>0</v>
      </c>
      <c r="K186" s="208" t="s">
        <v>208</v>
      </c>
      <c r="L186" s="45"/>
      <c r="M186" s="213" t="s">
        <v>19</v>
      </c>
      <c r="N186" s="214" t="s">
        <v>48</v>
      </c>
      <c r="O186" s="85"/>
      <c r="P186" s="215">
        <f>O186*H186</f>
        <v>0</v>
      </c>
      <c r="Q186" s="215">
        <v>0.00055000000000000003</v>
      </c>
      <c r="R186" s="215">
        <f>Q186*H186</f>
        <v>0.0022000000000000001</v>
      </c>
      <c r="S186" s="215">
        <v>0</v>
      </c>
      <c r="T186" s="21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7" t="s">
        <v>294</v>
      </c>
      <c r="AT186" s="217" t="s">
        <v>205</v>
      </c>
      <c r="AU186" s="217" t="s">
        <v>84</v>
      </c>
      <c r="AY186" s="18" t="s">
        <v>203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8" t="s">
        <v>120</v>
      </c>
      <c r="BK186" s="218">
        <f>ROUND(I186*H186,2)</f>
        <v>0</v>
      </c>
      <c r="BL186" s="18" t="s">
        <v>294</v>
      </c>
      <c r="BM186" s="217" t="s">
        <v>1462</v>
      </c>
    </row>
    <row r="187" s="2" customFormat="1">
      <c r="A187" s="39"/>
      <c r="B187" s="40"/>
      <c r="C187" s="41"/>
      <c r="D187" s="219" t="s">
        <v>211</v>
      </c>
      <c r="E187" s="41"/>
      <c r="F187" s="220" t="s">
        <v>2604</v>
      </c>
      <c r="G187" s="41"/>
      <c r="H187" s="41"/>
      <c r="I187" s="221"/>
      <c r="J187" s="41"/>
      <c r="K187" s="41"/>
      <c r="L187" s="45"/>
      <c r="M187" s="222"/>
      <c r="N187" s="223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211</v>
      </c>
      <c r="AU187" s="18" t="s">
        <v>84</v>
      </c>
    </row>
    <row r="188" s="2" customFormat="1" ht="37.8" customHeight="1">
      <c r="A188" s="39"/>
      <c r="B188" s="40"/>
      <c r="C188" s="206" t="s">
        <v>593</v>
      </c>
      <c r="D188" s="206" t="s">
        <v>205</v>
      </c>
      <c r="E188" s="207" t="s">
        <v>2605</v>
      </c>
      <c r="F188" s="208" t="s">
        <v>2606</v>
      </c>
      <c r="G188" s="209" t="s">
        <v>2213</v>
      </c>
      <c r="H188" s="210">
        <v>4</v>
      </c>
      <c r="I188" s="211"/>
      <c r="J188" s="212">
        <f>ROUND(I188*H188,2)</f>
        <v>0</v>
      </c>
      <c r="K188" s="208" t="s">
        <v>208</v>
      </c>
      <c r="L188" s="45"/>
      <c r="M188" s="213" t="s">
        <v>19</v>
      </c>
      <c r="N188" s="214" t="s">
        <v>48</v>
      </c>
      <c r="O188" s="85"/>
      <c r="P188" s="215">
        <f>O188*H188</f>
        <v>0</v>
      </c>
      <c r="Q188" s="215">
        <v>0.0050600000000000003</v>
      </c>
      <c r="R188" s="215">
        <f>Q188*H188</f>
        <v>0.020240000000000001</v>
      </c>
      <c r="S188" s="215">
        <v>0</v>
      </c>
      <c r="T188" s="21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7" t="s">
        <v>294</v>
      </c>
      <c r="AT188" s="217" t="s">
        <v>205</v>
      </c>
      <c r="AU188" s="217" t="s">
        <v>84</v>
      </c>
      <c r="AY188" s="18" t="s">
        <v>203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8" t="s">
        <v>120</v>
      </c>
      <c r="BK188" s="218">
        <f>ROUND(I188*H188,2)</f>
        <v>0</v>
      </c>
      <c r="BL188" s="18" t="s">
        <v>294</v>
      </c>
      <c r="BM188" s="217" t="s">
        <v>1475</v>
      </c>
    </row>
    <row r="189" s="2" customFormat="1">
      <c r="A189" s="39"/>
      <c r="B189" s="40"/>
      <c r="C189" s="41"/>
      <c r="D189" s="219" t="s">
        <v>211</v>
      </c>
      <c r="E189" s="41"/>
      <c r="F189" s="220" t="s">
        <v>2607</v>
      </c>
      <c r="G189" s="41"/>
      <c r="H189" s="41"/>
      <c r="I189" s="221"/>
      <c r="J189" s="41"/>
      <c r="K189" s="41"/>
      <c r="L189" s="45"/>
      <c r="M189" s="222"/>
      <c r="N189" s="223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211</v>
      </c>
      <c r="AU189" s="18" t="s">
        <v>84</v>
      </c>
    </row>
    <row r="190" s="2" customFormat="1" ht="24.15" customHeight="1">
      <c r="A190" s="39"/>
      <c r="B190" s="40"/>
      <c r="C190" s="206" t="s">
        <v>600</v>
      </c>
      <c r="D190" s="206" t="s">
        <v>205</v>
      </c>
      <c r="E190" s="207" t="s">
        <v>2608</v>
      </c>
      <c r="F190" s="208" t="s">
        <v>2609</v>
      </c>
      <c r="G190" s="209" t="s">
        <v>2213</v>
      </c>
      <c r="H190" s="210">
        <v>5</v>
      </c>
      <c r="I190" s="211"/>
      <c r="J190" s="212">
        <f>ROUND(I190*H190,2)</f>
        <v>0</v>
      </c>
      <c r="K190" s="208" t="s">
        <v>208</v>
      </c>
      <c r="L190" s="45"/>
      <c r="M190" s="213" t="s">
        <v>19</v>
      </c>
      <c r="N190" s="214" t="s">
        <v>48</v>
      </c>
      <c r="O190" s="85"/>
      <c r="P190" s="215">
        <f>O190*H190</f>
        <v>0</v>
      </c>
      <c r="Q190" s="215">
        <v>0.0020799999999999998</v>
      </c>
      <c r="R190" s="215">
        <f>Q190*H190</f>
        <v>0.0104</v>
      </c>
      <c r="S190" s="215">
        <v>0</v>
      </c>
      <c r="T190" s="216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7" t="s">
        <v>294</v>
      </c>
      <c r="AT190" s="217" t="s">
        <v>205</v>
      </c>
      <c r="AU190" s="217" t="s">
        <v>84</v>
      </c>
      <c r="AY190" s="18" t="s">
        <v>203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8" t="s">
        <v>120</v>
      </c>
      <c r="BK190" s="218">
        <f>ROUND(I190*H190,2)</f>
        <v>0</v>
      </c>
      <c r="BL190" s="18" t="s">
        <v>294</v>
      </c>
      <c r="BM190" s="217" t="s">
        <v>1484</v>
      </c>
    </row>
    <row r="191" s="2" customFormat="1">
      <c r="A191" s="39"/>
      <c r="B191" s="40"/>
      <c r="C191" s="41"/>
      <c r="D191" s="219" t="s">
        <v>211</v>
      </c>
      <c r="E191" s="41"/>
      <c r="F191" s="220" t="s">
        <v>2610</v>
      </c>
      <c r="G191" s="41"/>
      <c r="H191" s="41"/>
      <c r="I191" s="221"/>
      <c r="J191" s="41"/>
      <c r="K191" s="41"/>
      <c r="L191" s="45"/>
      <c r="M191" s="222"/>
      <c r="N191" s="223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211</v>
      </c>
      <c r="AU191" s="18" t="s">
        <v>84</v>
      </c>
    </row>
    <row r="192" s="2" customFormat="1" ht="24.15" customHeight="1">
      <c r="A192" s="39"/>
      <c r="B192" s="40"/>
      <c r="C192" s="206" t="s">
        <v>606</v>
      </c>
      <c r="D192" s="206" t="s">
        <v>205</v>
      </c>
      <c r="E192" s="207" t="s">
        <v>2611</v>
      </c>
      <c r="F192" s="208" t="s">
        <v>2612</v>
      </c>
      <c r="G192" s="209" t="s">
        <v>2213</v>
      </c>
      <c r="H192" s="210">
        <v>4</v>
      </c>
      <c r="I192" s="211"/>
      <c r="J192" s="212">
        <f>ROUND(I192*H192,2)</f>
        <v>0</v>
      </c>
      <c r="K192" s="208" t="s">
        <v>208</v>
      </c>
      <c r="L192" s="45"/>
      <c r="M192" s="213" t="s">
        <v>19</v>
      </c>
      <c r="N192" s="214" t="s">
        <v>48</v>
      </c>
      <c r="O192" s="85"/>
      <c r="P192" s="215">
        <f>O192*H192</f>
        <v>0</v>
      </c>
      <c r="Q192" s="215">
        <v>0.00055999999999999995</v>
      </c>
      <c r="R192" s="215">
        <f>Q192*H192</f>
        <v>0.0022399999999999998</v>
      </c>
      <c r="S192" s="215">
        <v>0</v>
      </c>
      <c r="T192" s="21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7" t="s">
        <v>294</v>
      </c>
      <c r="AT192" s="217" t="s">
        <v>205</v>
      </c>
      <c r="AU192" s="217" t="s">
        <v>84</v>
      </c>
      <c r="AY192" s="18" t="s">
        <v>203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8" t="s">
        <v>120</v>
      </c>
      <c r="BK192" s="218">
        <f>ROUND(I192*H192,2)</f>
        <v>0</v>
      </c>
      <c r="BL192" s="18" t="s">
        <v>294</v>
      </c>
      <c r="BM192" s="217" t="s">
        <v>1495</v>
      </c>
    </row>
    <row r="193" s="2" customFormat="1">
      <c r="A193" s="39"/>
      <c r="B193" s="40"/>
      <c r="C193" s="41"/>
      <c r="D193" s="219" t="s">
        <v>211</v>
      </c>
      <c r="E193" s="41"/>
      <c r="F193" s="220" t="s">
        <v>2613</v>
      </c>
      <c r="G193" s="41"/>
      <c r="H193" s="41"/>
      <c r="I193" s="221"/>
      <c r="J193" s="41"/>
      <c r="K193" s="41"/>
      <c r="L193" s="45"/>
      <c r="M193" s="222"/>
      <c r="N193" s="223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211</v>
      </c>
      <c r="AU193" s="18" t="s">
        <v>84</v>
      </c>
    </row>
    <row r="194" s="2" customFormat="1" ht="21.75" customHeight="1">
      <c r="A194" s="39"/>
      <c r="B194" s="40"/>
      <c r="C194" s="206" t="s">
        <v>613</v>
      </c>
      <c r="D194" s="206" t="s">
        <v>205</v>
      </c>
      <c r="E194" s="207" t="s">
        <v>2614</v>
      </c>
      <c r="F194" s="208" t="s">
        <v>2615</v>
      </c>
      <c r="G194" s="209" t="s">
        <v>2213</v>
      </c>
      <c r="H194" s="210">
        <v>1</v>
      </c>
      <c r="I194" s="211"/>
      <c r="J194" s="212">
        <f>ROUND(I194*H194,2)</f>
        <v>0</v>
      </c>
      <c r="K194" s="208" t="s">
        <v>208</v>
      </c>
      <c r="L194" s="45"/>
      <c r="M194" s="213" t="s">
        <v>19</v>
      </c>
      <c r="N194" s="214" t="s">
        <v>48</v>
      </c>
      <c r="O194" s="85"/>
      <c r="P194" s="215">
        <f>O194*H194</f>
        <v>0</v>
      </c>
      <c r="Q194" s="215">
        <v>0.01274</v>
      </c>
      <c r="R194" s="215">
        <f>Q194*H194</f>
        <v>0.01274</v>
      </c>
      <c r="S194" s="215">
        <v>0</v>
      </c>
      <c r="T194" s="21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7" t="s">
        <v>294</v>
      </c>
      <c r="AT194" s="217" t="s">
        <v>205</v>
      </c>
      <c r="AU194" s="217" t="s">
        <v>84</v>
      </c>
      <c r="AY194" s="18" t="s">
        <v>203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8" t="s">
        <v>120</v>
      </c>
      <c r="BK194" s="218">
        <f>ROUND(I194*H194,2)</f>
        <v>0</v>
      </c>
      <c r="BL194" s="18" t="s">
        <v>294</v>
      </c>
      <c r="BM194" s="217" t="s">
        <v>1505</v>
      </c>
    </row>
    <row r="195" s="2" customFormat="1">
      <c r="A195" s="39"/>
      <c r="B195" s="40"/>
      <c r="C195" s="41"/>
      <c r="D195" s="219" t="s">
        <v>211</v>
      </c>
      <c r="E195" s="41"/>
      <c r="F195" s="220" t="s">
        <v>2616</v>
      </c>
      <c r="G195" s="41"/>
      <c r="H195" s="41"/>
      <c r="I195" s="221"/>
      <c r="J195" s="41"/>
      <c r="K195" s="41"/>
      <c r="L195" s="45"/>
      <c r="M195" s="222"/>
      <c r="N195" s="223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211</v>
      </c>
      <c r="AU195" s="18" t="s">
        <v>84</v>
      </c>
    </row>
    <row r="196" s="2" customFormat="1" ht="24.15" customHeight="1">
      <c r="A196" s="39"/>
      <c r="B196" s="40"/>
      <c r="C196" s="206" t="s">
        <v>619</v>
      </c>
      <c r="D196" s="206" t="s">
        <v>205</v>
      </c>
      <c r="E196" s="207" t="s">
        <v>2617</v>
      </c>
      <c r="F196" s="208" t="s">
        <v>2618</v>
      </c>
      <c r="G196" s="209" t="s">
        <v>2213</v>
      </c>
      <c r="H196" s="210">
        <v>1</v>
      </c>
      <c r="I196" s="211"/>
      <c r="J196" s="212">
        <f>ROUND(I196*H196,2)</f>
        <v>0</v>
      </c>
      <c r="K196" s="208" t="s">
        <v>208</v>
      </c>
      <c r="L196" s="45"/>
      <c r="M196" s="213" t="s">
        <v>19</v>
      </c>
      <c r="N196" s="214" t="s">
        <v>48</v>
      </c>
      <c r="O196" s="85"/>
      <c r="P196" s="215">
        <f>O196*H196</f>
        <v>0</v>
      </c>
      <c r="Q196" s="215">
        <v>0.02231</v>
      </c>
      <c r="R196" s="215">
        <f>Q196*H196</f>
        <v>0.02231</v>
      </c>
      <c r="S196" s="215">
        <v>0</v>
      </c>
      <c r="T196" s="216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7" t="s">
        <v>294</v>
      </c>
      <c r="AT196" s="217" t="s">
        <v>205</v>
      </c>
      <c r="AU196" s="217" t="s">
        <v>84</v>
      </c>
      <c r="AY196" s="18" t="s">
        <v>203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8" t="s">
        <v>120</v>
      </c>
      <c r="BK196" s="218">
        <f>ROUND(I196*H196,2)</f>
        <v>0</v>
      </c>
      <c r="BL196" s="18" t="s">
        <v>294</v>
      </c>
      <c r="BM196" s="217" t="s">
        <v>1521</v>
      </c>
    </row>
    <row r="197" s="2" customFormat="1">
      <c r="A197" s="39"/>
      <c r="B197" s="40"/>
      <c r="C197" s="41"/>
      <c r="D197" s="219" t="s">
        <v>211</v>
      </c>
      <c r="E197" s="41"/>
      <c r="F197" s="220" t="s">
        <v>2619</v>
      </c>
      <c r="G197" s="41"/>
      <c r="H197" s="41"/>
      <c r="I197" s="221"/>
      <c r="J197" s="41"/>
      <c r="K197" s="41"/>
      <c r="L197" s="45"/>
      <c r="M197" s="222"/>
      <c r="N197" s="223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211</v>
      </c>
      <c r="AU197" s="18" t="s">
        <v>84</v>
      </c>
    </row>
    <row r="198" s="2" customFormat="1" ht="16.5" customHeight="1">
      <c r="A198" s="39"/>
      <c r="B198" s="40"/>
      <c r="C198" s="206" t="s">
        <v>624</v>
      </c>
      <c r="D198" s="206" t="s">
        <v>205</v>
      </c>
      <c r="E198" s="207" t="s">
        <v>2620</v>
      </c>
      <c r="F198" s="208" t="s">
        <v>2621</v>
      </c>
      <c r="G198" s="209" t="s">
        <v>2213</v>
      </c>
      <c r="H198" s="210">
        <v>2</v>
      </c>
      <c r="I198" s="211"/>
      <c r="J198" s="212">
        <f>ROUND(I198*H198,2)</f>
        <v>0</v>
      </c>
      <c r="K198" s="208" t="s">
        <v>208</v>
      </c>
      <c r="L198" s="45"/>
      <c r="M198" s="213" t="s">
        <v>19</v>
      </c>
      <c r="N198" s="214" t="s">
        <v>48</v>
      </c>
      <c r="O198" s="85"/>
      <c r="P198" s="215">
        <f>O198*H198</f>
        <v>0</v>
      </c>
      <c r="Q198" s="215">
        <v>0.0063299999999999997</v>
      </c>
      <c r="R198" s="215">
        <f>Q198*H198</f>
        <v>0.012659999999999999</v>
      </c>
      <c r="S198" s="215">
        <v>0</v>
      </c>
      <c r="T198" s="21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7" t="s">
        <v>294</v>
      </c>
      <c r="AT198" s="217" t="s">
        <v>205</v>
      </c>
      <c r="AU198" s="217" t="s">
        <v>84</v>
      </c>
      <c r="AY198" s="18" t="s">
        <v>203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8" t="s">
        <v>120</v>
      </c>
      <c r="BK198" s="218">
        <f>ROUND(I198*H198,2)</f>
        <v>0</v>
      </c>
      <c r="BL198" s="18" t="s">
        <v>294</v>
      </c>
      <c r="BM198" s="217" t="s">
        <v>1537</v>
      </c>
    </row>
    <row r="199" s="2" customFormat="1">
      <c r="A199" s="39"/>
      <c r="B199" s="40"/>
      <c r="C199" s="41"/>
      <c r="D199" s="219" t="s">
        <v>211</v>
      </c>
      <c r="E199" s="41"/>
      <c r="F199" s="220" t="s">
        <v>2622</v>
      </c>
      <c r="G199" s="41"/>
      <c r="H199" s="41"/>
      <c r="I199" s="221"/>
      <c r="J199" s="41"/>
      <c r="K199" s="41"/>
      <c r="L199" s="45"/>
      <c r="M199" s="222"/>
      <c r="N199" s="223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211</v>
      </c>
      <c r="AU199" s="18" t="s">
        <v>84</v>
      </c>
    </row>
    <row r="200" s="2" customFormat="1" ht="24.15" customHeight="1">
      <c r="A200" s="39"/>
      <c r="B200" s="40"/>
      <c r="C200" s="206" t="s">
        <v>629</v>
      </c>
      <c r="D200" s="206" t="s">
        <v>205</v>
      </c>
      <c r="E200" s="207" t="s">
        <v>2623</v>
      </c>
      <c r="F200" s="208" t="s">
        <v>2624</v>
      </c>
      <c r="G200" s="209" t="s">
        <v>2213</v>
      </c>
      <c r="H200" s="210">
        <v>4</v>
      </c>
      <c r="I200" s="211"/>
      <c r="J200" s="212">
        <f>ROUND(I200*H200,2)</f>
        <v>0</v>
      </c>
      <c r="K200" s="208" t="s">
        <v>208</v>
      </c>
      <c r="L200" s="45"/>
      <c r="M200" s="213" t="s">
        <v>19</v>
      </c>
      <c r="N200" s="214" t="s">
        <v>48</v>
      </c>
      <c r="O200" s="85"/>
      <c r="P200" s="215">
        <f>O200*H200</f>
        <v>0</v>
      </c>
      <c r="Q200" s="215">
        <v>0.0029399999999999999</v>
      </c>
      <c r="R200" s="215">
        <f>Q200*H200</f>
        <v>0.01176</v>
      </c>
      <c r="S200" s="215">
        <v>0</v>
      </c>
      <c r="T200" s="216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7" t="s">
        <v>294</v>
      </c>
      <c r="AT200" s="217" t="s">
        <v>205</v>
      </c>
      <c r="AU200" s="217" t="s">
        <v>84</v>
      </c>
      <c r="AY200" s="18" t="s">
        <v>203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8" t="s">
        <v>120</v>
      </c>
      <c r="BK200" s="218">
        <f>ROUND(I200*H200,2)</f>
        <v>0</v>
      </c>
      <c r="BL200" s="18" t="s">
        <v>294</v>
      </c>
      <c r="BM200" s="217" t="s">
        <v>1553</v>
      </c>
    </row>
    <row r="201" s="2" customFormat="1">
      <c r="A201" s="39"/>
      <c r="B201" s="40"/>
      <c r="C201" s="41"/>
      <c r="D201" s="219" t="s">
        <v>211</v>
      </c>
      <c r="E201" s="41"/>
      <c r="F201" s="220" t="s">
        <v>2625</v>
      </c>
      <c r="G201" s="41"/>
      <c r="H201" s="41"/>
      <c r="I201" s="221"/>
      <c r="J201" s="41"/>
      <c r="K201" s="41"/>
      <c r="L201" s="45"/>
      <c r="M201" s="222"/>
      <c r="N201" s="223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211</v>
      </c>
      <c r="AU201" s="18" t="s">
        <v>84</v>
      </c>
    </row>
    <row r="202" s="2" customFormat="1" ht="49.05" customHeight="1">
      <c r="A202" s="39"/>
      <c r="B202" s="40"/>
      <c r="C202" s="206" t="s">
        <v>635</v>
      </c>
      <c r="D202" s="206" t="s">
        <v>205</v>
      </c>
      <c r="E202" s="207" t="s">
        <v>2626</v>
      </c>
      <c r="F202" s="208" t="s">
        <v>2627</v>
      </c>
      <c r="G202" s="209" t="s">
        <v>266</v>
      </c>
      <c r="H202" s="210">
        <v>1</v>
      </c>
      <c r="I202" s="211"/>
      <c r="J202" s="212">
        <f>ROUND(I202*H202,2)</f>
        <v>0</v>
      </c>
      <c r="K202" s="208" t="s">
        <v>208</v>
      </c>
      <c r="L202" s="45"/>
      <c r="M202" s="213" t="s">
        <v>19</v>
      </c>
      <c r="N202" s="214" t="s">
        <v>48</v>
      </c>
      <c r="O202" s="85"/>
      <c r="P202" s="215">
        <f>O202*H202</f>
        <v>0</v>
      </c>
      <c r="Q202" s="215">
        <v>0.057180000000000002</v>
      </c>
      <c r="R202" s="215">
        <f>Q202*H202</f>
        <v>0.057180000000000002</v>
      </c>
      <c r="S202" s="215">
        <v>0</v>
      </c>
      <c r="T202" s="216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7" t="s">
        <v>294</v>
      </c>
      <c r="AT202" s="217" t="s">
        <v>205</v>
      </c>
      <c r="AU202" s="217" t="s">
        <v>84</v>
      </c>
      <c r="AY202" s="18" t="s">
        <v>203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8" t="s">
        <v>120</v>
      </c>
      <c r="BK202" s="218">
        <f>ROUND(I202*H202,2)</f>
        <v>0</v>
      </c>
      <c r="BL202" s="18" t="s">
        <v>294</v>
      </c>
      <c r="BM202" s="217" t="s">
        <v>1568</v>
      </c>
    </row>
    <row r="203" s="2" customFormat="1">
      <c r="A203" s="39"/>
      <c r="B203" s="40"/>
      <c r="C203" s="41"/>
      <c r="D203" s="219" t="s">
        <v>211</v>
      </c>
      <c r="E203" s="41"/>
      <c r="F203" s="220" t="s">
        <v>2628</v>
      </c>
      <c r="G203" s="41"/>
      <c r="H203" s="41"/>
      <c r="I203" s="221"/>
      <c r="J203" s="41"/>
      <c r="K203" s="41"/>
      <c r="L203" s="45"/>
      <c r="M203" s="222"/>
      <c r="N203" s="223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211</v>
      </c>
      <c r="AU203" s="18" t="s">
        <v>84</v>
      </c>
    </row>
    <row r="204" s="2" customFormat="1" ht="44.25" customHeight="1">
      <c r="A204" s="39"/>
      <c r="B204" s="40"/>
      <c r="C204" s="206" t="s">
        <v>640</v>
      </c>
      <c r="D204" s="206" t="s">
        <v>205</v>
      </c>
      <c r="E204" s="207" t="s">
        <v>2629</v>
      </c>
      <c r="F204" s="208" t="s">
        <v>2630</v>
      </c>
      <c r="G204" s="209" t="s">
        <v>2213</v>
      </c>
      <c r="H204" s="210">
        <v>1</v>
      </c>
      <c r="I204" s="211"/>
      <c r="J204" s="212">
        <f>ROUND(I204*H204,2)</f>
        <v>0</v>
      </c>
      <c r="K204" s="208" t="s">
        <v>208</v>
      </c>
      <c r="L204" s="45"/>
      <c r="M204" s="213" t="s">
        <v>19</v>
      </c>
      <c r="N204" s="214" t="s">
        <v>48</v>
      </c>
      <c r="O204" s="85"/>
      <c r="P204" s="215">
        <f>O204*H204</f>
        <v>0</v>
      </c>
      <c r="Q204" s="215">
        <v>0.027289999999999998</v>
      </c>
      <c r="R204" s="215">
        <f>Q204*H204</f>
        <v>0.027289999999999998</v>
      </c>
      <c r="S204" s="215">
        <v>0</v>
      </c>
      <c r="T204" s="216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7" t="s">
        <v>294</v>
      </c>
      <c r="AT204" s="217" t="s">
        <v>205</v>
      </c>
      <c r="AU204" s="217" t="s">
        <v>84</v>
      </c>
      <c r="AY204" s="18" t="s">
        <v>203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8" t="s">
        <v>120</v>
      </c>
      <c r="BK204" s="218">
        <f>ROUND(I204*H204,2)</f>
        <v>0</v>
      </c>
      <c r="BL204" s="18" t="s">
        <v>294</v>
      </c>
      <c r="BM204" s="217" t="s">
        <v>1577</v>
      </c>
    </row>
    <row r="205" s="2" customFormat="1">
      <c r="A205" s="39"/>
      <c r="B205" s="40"/>
      <c r="C205" s="41"/>
      <c r="D205" s="219" t="s">
        <v>211</v>
      </c>
      <c r="E205" s="41"/>
      <c r="F205" s="220" t="s">
        <v>2631</v>
      </c>
      <c r="G205" s="41"/>
      <c r="H205" s="41"/>
      <c r="I205" s="221"/>
      <c r="J205" s="41"/>
      <c r="K205" s="41"/>
      <c r="L205" s="45"/>
      <c r="M205" s="222"/>
      <c r="N205" s="223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211</v>
      </c>
      <c r="AU205" s="18" t="s">
        <v>84</v>
      </c>
    </row>
    <row r="206" s="2" customFormat="1" ht="24.15" customHeight="1">
      <c r="A206" s="39"/>
      <c r="B206" s="40"/>
      <c r="C206" s="206" t="s">
        <v>645</v>
      </c>
      <c r="D206" s="206" t="s">
        <v>205</v>
      </c>
      <c r="E206" s="207" t="s">
        <v>2632</v>
      </c>
      <c r="F206" s="208" t="s">
        <v>2633</v>
      </c>
      <c r="G206" s="209" t="s">
        <v>2213</v>
      </c>
      <c r="H206" s="210">
        <v>2</v>
      </c>
      <c r="I206" s="211"/>
      <c r="J206" s="212">
        <f>ROUND(I206*H206,2)</f>
        <v>0</v>
      </c>
      <c r="K206" s="208" t="s">
        <v>1074</v>
      </c>
      <c r="L206" s="45"/>
      <c r="M206" s="213" t="s">
        <v>19</v>
      </c>
      <c r="N206" s="214" t="s">
        <v>48</v>
      </c>
      <c r="O206" s="85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7" t="s">
        <v>294</v>
      </c>
      <c r="AT206" s="217" t="s">
        <v>205</v>
      </c>
      <c r="AU206" s="217" t="s">
        <v>84</v>
      </c>
      <c r="AY206" s="18" t="s">
        <v>203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8" t="s">
        <v>120</v>
      </c>
      <c r="BK206" s="218">
        <f>ROUND(I206*H206,2)</f>
        <v>0</v>
      </c>
      <c r="BL206" s="18" t="s">
        <v>294</v>
      </c>
      <c r="BM206" s="217" t="s">
        <v>1588</v>
      </c>
    </row>
    <row r="207" s="2" customFormat="1" ht="24.15" customHeight="1">
      <c r="A207" s="39"/>
      <c r="B207" s="40"/>
      <c r="C207" s="206" t="s">
        <v>652</v>
      </c>
      <c r="D207" s="206" t="s">
        <v>205</v>
      </c>
      <c r="E207" s="207" t="s">
        <v>2634</v>
      </c>
      <c r="F207" s="208" t="s">
        <v>2635</v>
      </c>
      <c r="G207" s="209" t="s">
        <v>2213</v>
      </c>
      <c r="H207" s="210">
        <v>4</v>
      </c>
      <c r="I207" s="211"/>
      <c r="J207" s="212">
        <f>ROUND(I207*H207,2)</f>
        <v>0</v>
      </c>
      <c r="K207" s="208" t="s">
        <v>208</v>
      </c>
      <c r="L207" s="45"/>
      <c r="M207" s="213" t="s">
        <v>19</v>
      </c>
      <c r="N207" s="214" t="s">
        <v>48</v>
      </c>
      <c r="O207" s="85"/>
      <c r="P207" s="215">
        <f>O207*H207</f>
        <v>0</v>
      </c>
      <c r="Q207" s="215">
        <v>0.00042000000000000002</v>
      </c>
      <c r="R207" s="215">
        <f>Q207*H207</f>
        <v>0.0016800000000000001</v>
      </c>
      <c r="S207" s="215">
        <v>0</v>
      </c>
      <c r="T207" s="216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7" t="s">
        <v>294</v>
      </c>
      <c r="AT207" s="217" t="s">
        <v>205</v>
      </c>
      <c r="AU207" s="217" t="s">
        <v>84</v>
      </c>
      <c r="AY207" s="18" t="s">
        <v>203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8" t="s">
        <v>120</v>
      </c>
      <c r="BK207" s="218">
        <f>ROUND(I207*H207,2)</f>
        <v>0</v>
      </c>
      <c r="BL207" s="18" t="s">
        <v>294</v>
      </c>
      <c r="BM207" s="217" t="s">
        <v>1595</v>
      </c>
    </row>
    <row r="208" s="2" customFormat="1">
      <c r="A208" s="39"/>
      <c r="B208" s="40"/>
      <c r="C208" s="41"/>
      <c r="D208" s="219" t="s">
        <v>211</v>
      </c>
      <c r="E208" s="41"/>
      <c r="F208" s="220" t="s">
        <v>2636</v>
      </c>
      <c r="G208" s="41"/>
      <c r="H208" s="41"/>
      <c r="I208" s="221"/>
      <c r="J208" s="41"/>
      <c r="K208" s="41"/>
      <c r="L208" s="45"/>
      <c r="M208" s="222"/>
      <c r="N208" s="223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211</v>
      </c>
      <c r="AU208" s="18" t="s">
        <v>84</v>
      </c>
    </row>
    <row r="209" s="2" customFormat="1" ht="24.15" customHeight="1">
      <c r="A209" s="39"/>
      <c r="B209" s="40"/>
      <c r="C209" s="206" t="s">
        <v>657</v>
      </c>
      <c r="D209" s="206" t="s">
        <v>205</v>
      </c>
      <c r="E209" s="207" t="s">
        <v>2637</v>
      </c>
      <c r="F209" s="208" t="s">
        <v>2638</v>
      </c>
      <c r="G209" s="209" t="s">
        <v>2213</v>
      </c>
      <c r="H209" s="210">
        <v>1</v>
      </c>
      <c r="I209" s="211"/>
      <c r="J209" s="212">
        <f>ROUND(I209*H209,2)</f>
        <v>0</v>
      </c>
      <c r="K209" s="208" t="s">
        <v>1074</v>
      </c>
      <c r="L209" s="45"/>
      <c r="M209" s="213" t="s">
        <v>19</v>
      </c>
      <c r="N209" s="214" t="s">
        <v>48</v>
      </c>
      <c r="O209" s="85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7" t="s">
        <v>294</v>
      </c>
      <c r="AT209" s="217" t="s">
        <v>205</v>
      </c>
      <c r="AU209" s="217" t="s">
        <v>84</v>
      </c>
      <c r="AY209" s="18" t="s">
        <v>203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8" t="s">
        <v>120</v>
      </c>
      <c r="BK209" s="218">
        <f>ROUND(I209*H209,2)</f>
        <v>0</v>
      </c>
      <c r="BL209" s="18" t="s">
        <v>294</v>
      </c>
      <c r="BM209" s="217" t="s">
        <v>1607</v>
      </c>
    </row>
    <row r="210" s="2" customFormat="1" ht="16.5" customHeight="1">
      <c r="A210" s="39"/>
      <c r="B210" s="40"/>
      <c r="C210" s="206" t="s">
        <v>664</v>
      </c>
      <c r="D210" s="206" t="s">
        <v>205</v>
      </c>
      <c r="E210" s="207" t="s">
        <v>2639</v>
      </c>
      <c r="F210" s="208" t="s">
        <v>2640</v>
      </c>
      <c r="G210" s="209" t="s">
        <v>2213</v>
      </c>
      <c r="H210" s="210">
        <v>1</v>
      </c>
      <c r="I210" s="211"/>
      <c r="J210" s="212">
        <f>ROUND(I210*H210,2)</f>
        <v>0</v>
      </c>
      <c r="K210" s="208" t="s">
        <v>208</v>
      </c>
      <c r="L210" s="45"/>
      <c r="M210" s="213" t="s">
        <v>19</v>
      </c>
      <c r="N210" s="214" t="s">
        <v>48</v>
      </c>
      <c r="O210" s="85"/>
      <c r="P210" s="215">
        <f>O210*H210</f>
        <v>0</v>
      </c>
      <c r="Q210" s="215">
        <v>0.00114</v>
      </c>
      <c r="R210" s="215">
        <f>Q210*H210</f>
        <v>0.00114</v>
      </c>
      <c r="S210" s="215">
        <v>0</v>
      </c>
      <c r="T210" s="216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7" t="s">
        <v>294</v>
      </c>
      <c r="AT210" s="217" t="s">
        <v>205</v>
      </c>
      <c r="AU210" s="217" t="s">
        <v>84</v>
      </c>
      <c r="AY210" s="18" t="s">
        <v>203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8" t="s">
        <v>120</v>
      </c>
      <c r="BK210" s="218">
        <f>ROUND(I210*H210,2)</f>
        <v>0</v>
      </c>
      <c r="BL210" s="18" t="s">
        <v>294</v>
      </c>
      <c r="BM210" s="217" t="s">
        <v>1632</v>
      </c>
    </row>
    <row r="211" s="2" customFormat="1">
      <c r="A211" s="39"/>
      <c r="B211" s="40"/>
      <c r="C211" s="41"/>
      <c r="D211" s="219" t="s">
        <v>211</v>
      </c>
      <c r="E211" s="41"/>
      <c r="F211" s="220" t="s">
        <v>2641</v>
      </c>
      <c r="G211" s="41"/>
      <c r="H211" s="41"/>
      <c r="I211" s="221"/>
      <c r="J211" s="41"/>
      <c r="K211" s="41"/>
      <c r="L211" s="45"/>
      <c r="M211" s="222"/>
      <c r="N211" s="223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211</v>
      </c>
      <c r="AU211" s="18" t="s">
        <v>84</v>
      </c>
    </row>
    <row r="212" s="2" customFormat="1" ht="16.5" customHeight="1">
      <c r="A212" s="39"/>
      <c r="B212" s="40"/>
      <c r="C212" s="206" t="s">
        <v>670</v>
      </c>
      <c r="D212" s="206" t="s">
        <v>205</v>
      </c>
      <c r="E212" s="207" t="s">
        <v>2642</v>
      </c>
      <c r="F212" s="208" t="s">
        <v>2643</v>
      </c>
      <c r="G212" s="209" t="s">
        <v>409</v>
      </c>
      <c r="H212" s="210">
        <v>35</v>
      </c>
      <c r="I212" s="211"/>
      <c r="J212" s="212">
        <f>ROUND(I212*H212,2)</f>
        <v>0</v>
      </c>
      <c r="K212" s="208" t="s">
        <v>1074</v>
      </c>
      <c r="L212" s="45"/>
      <c r="M212" s="213" t="s">
        <v>19</v>
      </c>
      <c r="N212" s="214" t="s">
        <v>48</v>
      </c>
      <c r="O212" s="85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7" t="s">
        <v>294</v>
      </c>
      <c r="AT212" s="217" t="s">
        <v>205</v>
      </c>
      <c r="AU212" s="217" t="s">
        <v>84</v>
      </c>
      <c r="AY212" s="18" t="s">
        <v>203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8" t="s">
        <v>120</v>
      </c>
      <c r="BK212" s="218">
        <f>ROUND(I212*H212,2)</f>
        <v>0</v>
      </c>
      <c r="BL212" s="18" t="s">
        <v>294</v>
      </c>
      <c r="BM212" s="217" t="s">
        <v>1647</v>
      </c>
    </row>
    <row r="213" s="2" customFormat="1" ht="16.5" customHeight="1">
      <c r="A213" s="39"/>
      <c r="B213" s="40"/>
      <c r="C213" s="206" t="s">
        <v>676</v>
      </c>
      <c r="D213" s="206" t="s">
        <v>205</v>
      </c>
      <c r="E213" s="207" t="s">
        <v>2644</v>
      </c>
      <c r="F213" s="208" t="s">
        <v>2645</v>
      </c>
      <c r="G213" s="209" t="s">
        <v>409</v>
      </c>
      <c r="H213" s="210">
        <v>35</v>
      </c>
      <c r="I213" s="211"/>
      <c r="J213" s="212">
        <f>ROUND(I213*H213,2)</f>
        <v>0</v>
      </c>
      <c r="K213" s="208" t="s">
        <v>1074</v>
      </c>
      <c r="L213" s="45"/>
      <c r="M213" s="213" t="s">
        <v>19</v>
      </c>
      <c r="N213" s="214" t="s">
        <v>48</v>
      </c>
      <c r="O213" s="85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7" t="s">
        <v>294</v>
      </c>
      <c r="AT213" s="217" t="s">
        <v>205</v>
      </c>
      <c r="AU213" s="217" t="s">
        <v>84</v>
      </c>
      <c r="AY213" s="18" t="s">
        <v>203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8" t="s">
        <v>120</v>
      </c>
      <c r="BK213" s="218">
        <f>ROUND(I213*H213,2)</f>
        <v>0</v>
      </c>
      <c r="BL213" s="18" t="s">
        <v>294</v>
      </c>
      <c r="BM213" s="217" t="s">
        <v>1658</v>
      </c>
    </row>
    <row r="214" s="2" customFormat="1" ht="24.15" customHeight="1">
      <c r="A214" s="39"/>
      <c r="B214" s="40"/>
      <c r="C214" s="206" t="s">
        <v>681</v>
      </c>
      <c r="D214" s="206" t="s">
        <v>205</v>
      </c>
      <c r="E214" s="207" t="s">
        <v>2646</v>
      </c>
      <c r="F214" s="208" t="s">
        <v>2647</v>
      </c>
      <c r="G214" s="209" t="s">
        <v>2213</v>
      </c>
      <c r="H214" s="210">
        <v>27</v>
      </c>
      <c r="I214" s="211"/>
      <c r="J214" s="212">
        <f>ROUND(I214*H214,2)</f>
        <v>0</v>
      </c>
      <c r="K214" s="208" t="s">
        <v>208</v>
      </c>
      <c r="L214" s="45"/>
      <c r="M214" s="213" t="s">
        <v>19</v>
      </c>
      <c r="N214" s="214" t="s">
        <v>48</v>
      </c>
      <c r="O214" s="85"/>
      <c r="P214" s="215">
        <f>O214*H214</f>
        <v>0</v>
      </c>
      <c r="Q214" s="215">
        <v>0.00024000000000000001</v>
      </c>
      <c r="R214" s="215">
        <f>Q214*H214</f>
        <v>0.0064800000000000005</v>
      </c>
      <c r="S214" s="215">
        <v>0</v>
      </c>
      <c r="T214" s="216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7" t="s">
        <v>294</v>
      </c>
      <c r="AT214" s="217" t="s">
        <v>205</v>
      </c>
      <c r="AU214" s="217" t="s">
        <v>84</v>
      </c>
      <c r="AY214" s="18" t="s">
        <v>203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8" t="s">
        <v>120</v>
      </c>
      <c r="BK214" s="218">
        <f>ROUND(I214*H214,2)</f>
        <v>0</v>
      </c>
      <c r="BL214" s="18" t="s">
        <v>294</v>
      </c>
      <c r="BM214" s="217" t="s">
        <v>1666</v>
      </c>
    </row>
    <row r="215" s="2" customFormat="1">
      <c r="A215" s="39"/>
      <c r="B215" s="40"/>
      <c r="C215" s="41"/>
      <c r="D215" s="219" t="s">
        <v>211</v>
      </c>
      <c r="E215" s="41"/>
      <c r="F215" s="220" t="s">
        <v>2648</v>
      </c>
      <c r="G215" s="41"/>
      <c r="H215" s="41"/>
      <c r="I215" s="221"/>
      <c r="J215" s="41"/>
      <c r="K215" s="41"/>
      <c r="L215" s="45"/>
      <c r="M215" s="222"/>
      <c r="N215" s="223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211</v>
      </c>
      <c r="AU215" s="18" t="s">
        <v>84</v>
      </c>
    </row>
    <row r="216" s="2" customFormat="1" ht="49.05" customHeight="1">
      <c r="A216" s="39"/>
      <c r="B216" s="40"/>
      <c r="C216" s="206" t="s">
        <v>688</v>
      </c>
      <c r="D216" s="206" t="s">
        <v>205</v>
      </c>
      <c r="E216" s="207" t="s">
        <v>1354</v>
      </c>
      <c r="F216" s="208" t="s">
        <v>1355</v>
      </c>
      <c r="G216" s="209" t="s">
        <v>528</v>
      </c>
      <c r="H216" s="258"/>
      <c r="I216" s="211"/>
      <c r="J216" s="212">
        <f>ROUND(I216*H216,2)</f>
        <v>0</v>
      </c>
      <c r="K216" s="208" t="s">
        <v>208</v>
      </c>
      <c r="L216" s="45"/>
      <c r="M216" s="213" t="s">
        <v>19</v>
      </c>
      <c r="N216" s="214" t="s">
        <v>48</v>
      </c>
      <c r="O216" s="85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7" t="s">
        <v>294</v>
      </c>
      <c r="AT216" s="217" t="s">
        <v>205</v>
      </c>
      <c r="AU216" s="217" t="s">
        <v>84</v>
      </c>
      <c r="AY216" s="18" t="s">
        <v>203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8" t="s">
        <v>120</v>
      </c>
      <c r="BK216" s="218">
        <f>ROUND(I216*H216,2)</f>
        <v>0</v>
      </c>
      <c r="BL216" s="18" t="s">
        <v>294</v>
      </c>
      <c r="BM216" s="217" t="s">
        <v>1676</v>
      </c>
    </row>
    <row r="217" s="2" customFormat="1">
      <c r="A217" s="39"/>
      <c r="B217" s="40"/>
      <c r="C217" s="41"/>
      <c r="D217" s="219" t="s">
        <v>211</v>
      </c>
      <c r="E217" s="41"/>
      <c r="F217" s="220" t="s">
        <v>1357</v>
      </c>
      <c r="G217" s="41"/>
      <c r="H217" s="41"/>
      <c r="I217" s="221"/>
      <c r="J217" s="41"/>
      <c r="K217" s="41"/>
      <c r="L217" s="45"/>
      <c r="M217" s="222"/>
      <c r="N217" s="223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211</v>
      </c>
      <c r="AU217" s="18" t="s">
        <v>84</v>
      </c>
    </row>
    <row r="218" s="12" customFormat="1" ht="25.92" customHeight="1">
      <c r="A218" s="12"/>
      <c r="B218" s="190"/>
      <c r="C218" s="191"/>
      <c r="D218" s="192" t="s">
        <v>75</v>
      </c>
      <c r="E218" s="193" t="s">
        <v>2649</v>
      </c>
      <c r="F218" s="193" t="s">
        <v>2650</v>
      </c>
      <c r="G218" s="191"/>
      <c r="H218" s="191"/>
      <c r="I218" s="194"/>
      <c r="J218" s="195">
        <f>BK218</f>
        <v>0</v>
      </c>
      <c r="K218" s="191"/>
      <c r="L218" s="196"/>
      <c r="M218" s="197"/>
      <c r="N218" s="198"/>
      <c r="O218" s="198"/>
      <c r="P218" s="199">
        <f>SUM(P219:P238)</f>
        <v>0</v>
      </c>
      <c r="Q218" s="198"/>
      <c r="R218" s="199">
        <f>SUM(R219:R238)</f>
        <v>0</v>
      </c>
      <c r="S218" s="198"/>
      <c r="T218" s="200">
        <f>SUM(T219:T238)</f>
        <v>0.92647000000000013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1" t="s">
        <v>84</v>
      </c>
      <c r="AT218" s="202" t="s">
        <v>75</v>
      </c>
      <c r="AU218" s="202" t="s">
        <v>76</v>
      </c>
      <c r="AY218" s="201" t="s">
        <v>203</v>
      </c>
      <c r="BK218" s="203">
        <f>SUM(BK219:BK238)</f>
        <v>0</v>
      </c>
    </row>
    <row r="219" s="2" customFormat="1" ht="24.15" customHeight="1">
      <c r="A219" s="39"/>
      <c r="B219" s="40"/>
      <c r="C219" s="206" t="s">
        <v>695</v>
      </c>
      <c r="D219" s="206" t="s">
        <v>205</v>
      </c>
      <c r="E219" s="207" t="s">
        <v>2651</v>
      </c>
      <c r="F219" s="208" t="s">
        <v>2652</v>
      </c>
      <c r="G219" s="209" t="s">
        <v>555</v>
      </c>
      <c r="H219" s="210">
        <v>50</v>
      </c>
      <c r="I219" s="211"/>
      <c r="J219" s="212">
        <f>ROUND(I219*H219,2)</f>
        <v>0</v>
      </c>
      <c r="K219" s="208" t="s">
        <v>208</v>
      </c>
      <c r="L219" s="45"/>
      <c r="M219" s="213" t="s">
        <v>19</v>
      </c>
      <c r="N219" s="214" t="s">
        <v>48</v>
      </c>
      <c r="O219" s="85"/>
      <c r="P219" s="215">
        <f>O219*H219</f>
        <v>0</v>
      </c>
      <c r="Q219" s="215">
        <v>0</v>
      </c>
      <c r="R219" s="215">
        <f>Q219*H219</f>
        <v>0</v>
      </c>
      <c r="S219" s="215">
        <v>0.00263</v>
      </c>
      <c r="T219" s="216">
        <f>S219*H219</f>
        <v>0.13150000000000001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7" t="s">
        <v>209</v>
      </c>
      <c r="AT219" s="217" t="s">
        <v>205</v>
      </c>
      <c r="AU219" s="217" t="s">
        <v>84</v>
      </c>
      <c r="AY219" s="18" t="s">
        <v>203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8" t="s">
        <v>120</v>
      </c>
      <c r="BK219" s="218">
        <f>ROUND(I219*H219,2)</f>
        <v>0</v>
      </c>
      <c r="BL219" s="18" t="s">
        <v>209</v>
      </c>
      <c r="BM219" s="217" t="s">
        <v>1689</v>
      </c>
    </row>
    <row r="220" s="2" customFormat="1">
      <c r="A220" s="39"/>
      <c r="B220" s="40"/>
      <c r="C220" s="41"/>
      <c r="D220" s="219" t="s">
        <v>211</v>
      </c>
      <c r="E220" s="41"/>
      <c r="F220" s="220" t="s">
        <v>2653</v>
      </c>
      <c r="G220" s="41"/>
      <c r="H220" s="41"/>
      <c r="I220" s="221"/>
      <c r="J220" s="41"/>
      <c r="K220" s="41"/>
      <c r="L220" s="45"/>
      <c r="M220" s="222"/>
      <c r="N220" s="223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211</v>
      </c>
      <c r="AU220" s="18" t="s">
        <v>84</v>
      </c>
    </row>
    <row r="221" s="2" customFormat="1" ht="24.15" customHeight="1">
      <c r="A221" s="39"/>
      <c r="B221" s="40"/>
      <c r="C221" s="206" t="s">
        <v>701</v>
      </c>
      <c r="D221" s="206" t="s">
        <v>205</v>
      </c>
      <c r="E221" s="207" t="s">
        <v>2654</v>
      </c>
      <c r="F221" s="208" t="s">
        <v>2655</v>
      </c>
      <c r="G221" s="209" t="s">
        <v>555</v>
      </c>
      <c r="H221" s="210">
        <v>110</v>
      </c>
      <c r="I221" s="211"/>
      <c r="J221" s="212">
        <f>ROUND(I221*H221,2)</f>
        <v>0</v>
      </c>
      <c r="K221" s="208" t="s">
        <v>208</v>
      </c>
      <c r="L221" s="45"/>
      <c r="M221" s="213" t="s">
        <v>19</v>
      </c>
      <c r="N221" s="214" t="s">
        <v>48</v>
      </c>
      <c r="O221" s="85"/>
      <c r="P221" s="215">
        <f>O221*H221</f>
        <v>0</v>
      </c>
      <c r="Q221" s="215">
        <v>0</v>
      </c>
      <c r="R221" s="215">
        <f>Q221*H221</f>
        <v>0</v>
      </c>
      <c r="S221" s="215">
        <v>0.0021299999999999999</v>
      </c>
      <c r="T221" s="216">
        <f>S221*H221</f>
        <v>0.23430000000000001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7" t="s">
        <v>209</v>
      </c>
      <c r="AT221" s="217" t="s">
        <v>205</v>
      </c>
      <c r="AU221" s="217" t="s">
        <v>84</v>
      </c>
      <c r="AY221" s="18" t="s">
        <v>203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8" t="s">
        <v>120</v>
      </c>
      <c r="BK221" s="218">
        <f>ROUND(I221*H221,2)</f>
        <v>0</v>
      </c>
      <c r="BL221" s="18" t="s">
        <v>209</v>
      </c>
      <c r="BM221" s="217" t="s">
        <v>1701</v>
      </c>
    </row>
    <row r="222" s="2" customFormat="1">
      <c r="A222" s="39"/>
      <c r="B222" s="40"/>
      <c r="C222" s="41"/>
      <c r="D222" s="219" t="s">
        <v>211</v>
      </c>
      <c r="E222" s="41"/>
      <c r="F222" s="220" t="s">
        <v>2656</v>
      </c>
      <c r="G222" s="41"/>
      <c r="H222" s="41"/>
      <c r="I222" s="221"/>
      <c r="J222" s="41"/>
      <c r="K222" s="41"/>
      <c r="L222" s="45"/>
      <c r="M222" s="222"/>
      <c r="N222" s="223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211</v>
      </c>
      <c r="AU222" s="18" t="s">
        <v>84</v>
      </c>
    </row>
    <row r="223" s="2" customFormat="1" ht="24.15" customHeight="1">
      <c r="A223" s="39"/>
      <c r="B223" s="40"/>
      <c r="C223" s="206" t="s">
        <v>706</v>
      </c>
      <c r="D223" s="206" t="s">
        <v>205</v>
      </c>
      <c r="E223" s="207" t="s">
        <v>2657</v>
      </c>
      <c r="F223" s="208" t="s">
        <v>2658</v>
      </c>
      <c r="G223" s="209" t="s">
        <v>2213</v>
      </c>
      <c r="H223" s="210">
        <v>2</v>
      </c>
      <c r="I223" s="211"/>
      <c r="J223" s="212">
        <f>ROUND(I223*H223,2)</f>
        <v>0</v>
      </c>
      <c r="K223" s="208" t="s">
        <v>208</v>
      </c>
      <c r="L223" s="45"/>
      <c r="M223" s="213" t="s">
        <v>19</v>
      </c>
      <c r="N223" s="214" t="s">
        <v>48</v>
      </c>
      <c r="O223" s="85"/>
      <c r="P223" s="215">
        <f>O223*H223</f>
        <v>0</v>
      </c>
      <c r="Q223" s="215">
        <v>0</v>
      </c>
      <c r="R223" s="215">
        <f>Q223*H223</f>
        <v>0</v>
      </c>
      <c r="S223" s="215">
        <v>0.155</v>
      </c>
      <c r="T223" s="216">
        <f>S223*H223</f>
        <v>0.31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7" t="s">
        <v>209</v>
      </c>
      <c r="AT223" s="217" t="s">
        <v>205</v>
      </c>
      <c r="AU223" s="217" t="s">
        <v>84</v>
      </c>
      <c r="AY223" s="18" t="s">
        <v>203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8" t="s">
        <v>120</v>
      </c>
      <c r="BK223" s="218">
        <f>ROUND(I223*H223,2)</f>
        <v>0</v>
      </c>
      <c r="BL223" s="18" t="s">
        <v>209</v>
      </c>
      <c r="BM223" s="217" t="s">
        <v>1710</v>
      </c>
    </row>
    <row r="224" s="2" customFormat="1">
      <c r="A224" s="39"/>
      <c r="B224" s="40"/>
      <c r="C224" s="41"/>
      <c r="D224" s="219" t="s">
        <v>211</v>
      </c>
      <c r="E224" s="41"/>
      <c r="F224" s="220" t="s">
        <v>2659</v>
      </c>
      <c r="G224" s="41"/>
      <c r="H224" s="41"/>
      <c r="I224" s="221"/>
      <c r="J224" s="41"/>
      <c r="K224" s="41"/>
      <c r="L224" s="45"/>
      <c r="M224" s="222"/>
      <c r="N224" s="223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211</v>
      </c>
      <c r="AU224" s="18" t="s">
        <v>84</v>
      </c>
    </row>
    <row r="225" s="2" customFormat="1" ht="24.15" customHeight="1">
      <c r="A225" s="39"/>
      <c r="B225" s="40"/>
      <c r="C225" s="206" t="s">
        <v>712</v>
      </c>
      <c r="D225" s="206" t="s">
        <v>205</v>
      </c>
      <c r="E225" s="207" t="s">
        <v>2660</v>
      </c>
      <c r="F225" s="208" t="s">
        <v>2661</v>
      </c>
      <c r="G225" s="209" t="s">
        <v>2213</v>
      </c>
      <c r="H225" s="210">
        <v>3</v>
      </c>
      <c r="I225" s="211"/>
      <c r="J225" s="212">
        <f>ROUND(I225*H225,2)</f>
        <v>0</v>
      </c>
      <c r="K225" s="208" t="s">
        <v>208</v>
      </c>
      <c r="L225" s="45"/>
      <c r="M225" s="213" t="s">
        <v>19</v>
      </c>
      <c r="N225" s="214" t="s">
        <v>48</v>
      </c>
      <c r="O225" s="85"/>
      <c r="P225" s="215">
        <f>O225*H225</f>
        <v>0</v>
      </c>
      <c r="Q225" s="215">
        <v>0</v>
      </c>
      <c r="R225" s="215">
        <f>Q225*H225</f>
        <v>0</v>
      </c>
      <c r="S225" s="215">
        <v>0.01933</v>
      </c>
      <c r="T225" s="216">
        <f>S225*H225</f>
        <v>0.05799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7" t="s">
        <v>209</v>
      </c>
      <c r="AT225" s="217" t="s">
        <v>205</v>
      </c>
      <c r="AU225" s="217" t="s">
        <v>84</v>
      </c>
      <c r="AY225" s="18" t="s">
        <v>203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8" t="s">
        <v>120</v>
      </c>
      <c r="BK225" s="218">
        <f>ROUND(I225*H225,2)</f>
        <v>0</v>
      </c>
      <c r="BL225" s="18" t="s">
        <v>209</v>
      </c>
      <c r="BM225" s="217" t="s">
        <v>1720</v>
      </c>
    </row>
    <row r="226" s="2" customFormat="1">
      <c r="A226" s="39"/>
      <c r="B226" s="40"/>
      <c r="C226" s="41"/>
      <c r="D226" s="219" t="s">
        <v>211</v>
      </c>
      <c r="E226" s="41"/>
      <c r="F226" s="220" t="s">
        <v>2662</v>
      </c>
      <c r="G226" s="41"/>
      <c r="H226" s="41"/>
      <c r="I226" s="221"/>
      <c r="J226" s="41"/>
      <c r="K226" s="41"/>
      <c r="L226" s="45"/>
      <c r="M226" s="222"/>
      <c r="N226" s="223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211</v>
      </c>
      <c r="AU226" s="18" t="s">
        <v>84</v>
      </c>
    </row>
    <row r="227" s="2" customFormat="1" ht="21.75" customHeight="1">
      <c r="A227" s="39"/>
      <c r="B227" s="40"/>
      <c r="C227" s="206" t="s">
        <v>717</v>
      </c>
      <c r="D227" s="206" t="s">
        <v>205</v>
      </c>
      <c r="E227" s="207" t="s">
        <v>2663</v>
      </c>
      <c r="F227" s="208" t="s">
        <v>2664</v>
      </c>
      <c r="G227" s="209" t="s">
        <v>2213</v>
      </c>
      <c r="H227" s="210">
        <v>5</v>
      </c>
      <c r="I227" s="211"/>
      <c r="J227" s="212">
        <f>ROUND(I227*H227,2)</f>
        <v>0</v>
      </c>
      <c r="K227" s="208" t="s">
        <v>208</v>
      </c>
      <c r="L227" s="45"/>
      <c r="M227" s="213" t="s">
        <v>19</v>
      </c>
      <c r="N227" s="214" t="s">
        <v>48</v>
      </c>
      <c r="O227" s="85"/>
      <c r="P227" s="215">
        <f>O227*H227</f>
        <v>0</v>
      </c>
      <c r="Q227" s="215">
        <v>0</v>
      </c>
      <c r="R227" s="215">
        <f>Q227*H227</f>
        <v>0</v>
      </c>
      <c r="S227" s="215">
        <v>0.019460000000000002</v>
      </c>
      <c r="T227" s="216">
        <f>S227*H227</f>
        <v>0.097300000000000011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7" t="s">
        <v>209</v>
      </c>
      <c r="AT227" s="217" t="s">
        <v>205</v>
      </c>
      <c r="AU227" s="217" t="s">
        <v>84</v>
      </c>
      <c r="AY227" s="18" t="s">
        <v>203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8" t="s">
        <v>120</v>
      </c>
      <c r="BK227" s="218">
        <f>ROUND(I227*H227,2)</f>
        <v>0</v>
      </c>
      <c r="BL227" s="18" t="s">
        <v>209</v>
      </c>
      <c r="BM227" s="217" t="s">
        <v>1732</v>
      </c>
    </row>
    <row r="228" s="2" customFormat="1">
      <c r="A228" s="39"/>
      <c r="B228" s="40"/>
      <c r="C228" s="41"/>
      <c r="D228" s="219" t="s">
        <v>211</v>
      </c>
      <c r="E228" s="41"/>
      <c r="F228" s="220" t="s">
        <v>2665</v>
      </c>
      <c r="G228" s="41"/>
      <c r="H228" s="41"/>
      <c r="I228" s="221"/>
      <c r="J228" s="41"/>
      <c r="K228" s="41"/>
      <c r="L228" s="45"/>
      <c r="M228" s="222"/>
      <c r="N228" s="223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211</v>
      </c>
      <c r="AU228" s="18" t="s">
        <v>84</v>
      </c>
    </row>
    <row r="229" s="2" customFormat="1" ht="16.5" customHeight="1">
      <c r="A229" s="39"/>
      <c r="B229" s="40"/>
      <c r="C229" s="206" t="s">
        <v>723</v>
      </c>
      <c r="D229" s="206" t="s">
        <v>205</v>
      </c>
      <c r="E229" s="207" t="s">
        <v>2666</v>
      </c>
      <c r="F229" s="208" t="s">
        <v>2667</v>
      </c>
      <c r="G229" s="209" t="s">
        <v>2213</v>
      </c>
      <c r="H229" s="210">
        <v>2</v>
      </c>
      <c r="I229" s="211"/>
      <c r="J229" s="212">
        <f>ROUND(I229*H229,2)</f>
        <v>0</v>
      </c>
      <c r="K229" s="208" t="s">
        <v>208</v>
      </c>
      <c r="L229" s="45"/>
      <c r="M229" s="213" t="s">
        <v>19</v>
      </c>
      <c r="N229" s="214" t="s">
        <v>48</v>
      </c>
      <c r="O229" s="85"/>
      <c r="P229" s="215">
        <f>O229*H229</f>
        <v>0</v>
      </c>
      <c r="Q229" s="215">
        <v>0</v>
      </c>
      <c r="R229" s="215">
        <f>Q229*H229</f>
        <v>0</v>
      </c>
      <c r="S229" s="215">
        <v>0.032899999999999999</v>
      </c>
      <c r="T229" s="216">
        <f>S229*H229</f>
        <v>0.065799999999999997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7" t="s">
        <v>209</v>
      </c>
      <c r="AT229" s="217" t="s">
        <v>205</v>
      </c>
      <c r="AU229" s="217" t="s">
        <v>84</v>
      </c>
      <c r="AY229" s="18" t="s">
        <v>203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8" t="s">
        <v>120</v>
      </c>
      <c r="BK229" s="218">
        <f>ROUND(I229*H229,2)</f>
        <v>0</v>
      </c>
      <c r="BL229" s="18" t="s">
        <v>209</v>
      </c>
      <c r="BM229" s="217" t="s">
        <v>1740</v>
      </c>
    </row>
    <row r="230" s="2" customFormat="1">
      <c r="A230" s="39"/>
      <c r="B230" s="40"/>
      <c r="C230" s="41"/>
      <c r="D230" s="219" t="s">
        <v>211</v>
      </c>
      <c r="E230" s="41"/>
      <c r="F230" s="220" t="s">
        <v>2668</v>
      </c>
      <c r="G230" s="41"/>
      <c r="H230" s="41"/>
      <c r="I230" s="221"/>
      <c r="J230" s="41"/>
      <c r="K230" s="41"/>
      <c r="L230" s="45"/>
      <c r="M230" s="222"/>
      <c r="N230" s="223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211</v>
      </c>
      <c r="AU230" s="18" t="s">
        <v>84</v>
      </c>
    </row>
    <row r="231" s="2" customFormat="1" ht="24.15" customHeight="1">
      <c r="A231" s="39"/>
      <c r="B231" s="40"/>
      <c r="C231" s="206" t="s">
        <v>730</v>
      </c>
      <c r="D231" s="206" t="s">
        <v>205</v>
      </c>
      <c r="E231" s="207" t="s">
        <v>2669</v>
      </c>
      <c r="F231" s="208" t="s">
        <v>2670</v>
      </c>
      <c r="G231" s="209" t="s">
        <v>2213</v>
      </c>
      <c r="H231" s="210">
        <v>2</v>
      </c>
      <c r="I231" s="211"/>
      <c r="J231" s="212">
        <f>ROUND(I231*H231,2)</f>
        <v>0</v>
      </c>
      <c r="K231" s="208" t="s">
        <v>208</v>
      </c>
      <c r="L231" s="45"/>
      <c r="M231" s="213" t="s">
        <v>19</v>
      </c>
      <c r="N231" s="214" t="s">
        <v>48</v>
      </c>
      <c r="O231" s="85"/>
      <c r="P231" s="215">
        <f>O231*H231</f>
        <v>0</v>
      </c>
      <c r="Q231" s="215">
        <v>0</v>
      </c>
      <c r="R231" s="215">
        <f>Q231*H231</f>
        <v>0</v>
      </c>
      <c r="S231" s="215">
        <v>0.0091999999999999998</v>
      </c>
      <c r="T231" s="216">
        <f>S231*H231</f>
        <v>0.0184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7" t="s">
        <v>209</v>
      </c>
      <c r="AT231" s="217" t="s">
        <v>205</v>
      </c>
      <c r="AU231" s="217" t="s">
        <v>84</v>
      </c>
      <c r="AY231" s="18" t="s">
        <v>203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8" t="s">
        <v>120</v>
      </c>
      <c r="BK231" s="218">
        <f>ROUND(I231*H231,2)</f>
        <v>0</v>
      </c>
      <c r="BL231" s="18" t="s">
        <v>209</v>
      </c>
      <c r="BM231" s="217" t="s">
        <v>1749</v>
      </c>
    </row>
    <row r="232" s="2" customFormat="1">
      <c r="A232" s="39"/>
      <c r="B232" s="40"/>
      <c r="C232" s="41"/>
      <c r="D232" s="219" t="s">
        <v>211</v>
      </c>
      <c r="E232" s="41"/>
      <c r="F232" s="220" t="s">
        <v>2671</v>
      </c>
      <c r="G232" s="41"/>
      <c r="H232" s="41"/>
      <c r="I232" s="221"/>
      <c r="J232" s="41"/>
      <c r="K232" s="41"/>
      <c r="L232" s="45"/>
      <c r="M232" s="222"/>
      <c r="N232" s="223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211</v>
      </c>
      <c r="AU232" s="18" t="s">
        <v>84</v>
      </c>
    </row>
    <row r="233" s="2" customFormat="1" ht="21.75" customHeight="1">
      <c r="A233" s="39"/>
      <c r="B233" s="40"/>
      <c r="C233" s="206" t="s">
        <v>738</v>
      </c>
      <c r="D233" s="206" t="s">
        <v>205</v>
      </c>
      <c r="E233" s="207" t="s">
        <v>2672</v>
      </c>
      <c r="F233" s="208" t="s">
        <v>2673</v>
      </c>
      <c r="G233" s="209" t="s">
        <v>409</v>
      </c>
      <c r="H233" s="210">
        <v>10</v>
      </c>
      <c r="I233" s="211"/>
      <c r="J233" s="212">
        <f>ROUND(I233*H233,2)</f>
        <v>0</v>
      </c>
      <c r="K233" s="208" t="s">
        <v>208</v>
      </c>
      <c r="L233" s="45"/>
      <c r="M233" s="213" t="s">
        <v>19</v>
      </c>
      <c r="N233" s="214" t="s">
        <v>48</v>
      </c>
      <c r="O233" s="85"/>
      <c r="P233" s="215">
        <f>O233*H233</f>
        <v>0</v>
      </c>
      <c r="Q233" s="215">
        <v>0</v>
      </c>
      <c r="R233" s="215">
        <f>Q233*H233</f>
        <v>0</v>
      </c>
      <c r="S233" s="215">
        <v>0.00052999999999999998</v>
      </c>
      <c r="T233" s="216">
        <f>S233*H233</f>
        <v>0.0053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7" t="s">
        <v>209</v>
      </c>
      <c r="AT233" s="217" t="s">
        <v>205</v>
      </c>
      <c r="AU233" s="217" t="s">
        <v>84</v>
      </c>
      <c r="AY233" s="18" t="s">
        <v>203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8" t="s">
        <v>120</v>
      </c>
      <c r="BK233" s="218">
        <f>ROUND(I233*H233,2)</f>
        <v>0</v>
      </c>
      <c r="BL233" s="18" t="s">
        <v>209</v>
      </c>
      <c r="BM233" s="217" t="s">
        <v>1758</v>
      </c>
    </row>
    <row r="234" s="2" customFormat="1">
      <c r="A234" s="39"/>
      <c r="B234" s="40"/>
      <c r="C234" s="41"/>
      <c r="D234" s="219" t="s">
        <v>211</v>
      </c>
      <c r="E234" s="41"/>
      <c r="F234" s="220" t="s">
        <v>2674</v>
      </c>
      <c r="G234" s="41"/>
      <c r="H234" s="41"/>
      <c r="I234" s="221"/>
      <c r="J234" s="41"/>
      <c r="K234" s="41"/>
      <c r="L234" s="45"/>
      <c r="M234" s="222"/>
      <c r="N234" s="223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211</v>
      </c>
      <c r="AU234" s="18" t="s">
        <v>84</v>
      </c>
    </row>
    <row r="235" s="2" customFormat="1" ht="16.5" customHeight="1">
      <c r="A235" s="39"/>
      <c r="B235" s="40"/>
      <c r="C235" s="206" t="s">
        <v>745</v>
      </c>
      <c r="D235" s="206" t="s">
        <v>205</v>
      </c>
      <c r="E235" s="207" t="s">
        <v>2675</v>
      </c>
      <c r="F235" s="208" t="s">
        <v>2676</v>
      </c>
      <c r="G235" s="209" t="s">
        <v>409</v>
      </c>
      <c r="H235" s="210">
        <v>12</v>
      </c>
      <c r="I235" s="211"/>
      <c r="J235" s="212">
        <f>ROUND(I235*H235,2)</f>
        <v>0</v>
      </c>
      <c r="K235" s="208" t="s">
        <v>208</v>
      </c>
      <c r="L235" s="45"/>
      <c r="M235" s="213" t="s">
        <v>19</v>
      </c>
      <c r="N235" s="214" t="s">
        <v>48</v>
      </c>
      <c r="O235" s="85"/>
      <c r="P235" s="215">
        <f>O235*H235</f>
        <v>0</v>
      </c>
      <c r="Q235" s="215">
        <v>0</v>
      </c>
      <c r="R235" s="215">
        <f>Q235*H235</f>
        <v>0</v>
      </c>
      <c r="S235" s="215">
        <v>0.00048999999999999998</v>
      </c>
      <c r="T235" s="216">
        <f>S235*H235</f>
        <v>0.0058799999999999998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7" t="s">
        <v>209</v>
      </c>
      <c r="AT235" s="217" t="s">
        <v>205</v>
      </c>
      <c r="AU235" s="217" t="s">
        <v>84</v>
      </c>
      <c r="AY235" s="18" t="s">
        <v>203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8" t="s">
        <v>120</v>
      </c>
      <c r="BK235" s="218">
        <f>ROUND(I235*H235,2)</f>
        <v>0</v>
      </c>
      <c r="BL235" s="18" t="s">
        <v>209</v>
      </c>
      <c r="BM235" s="217" t="s">
        <v>1769</v>
      </c>
    </row>
    <row r="236" s="2" customFormat="1">
      <c r="A236" s="39"/>
      <c r="B236" s="40"/>
      <c r="C236" s="41"/>
      <c r="D236" s="219" t="s">
        <v>211</v>
      </c>
      <c r="E236" s="41"/>
      <c r="F236" s="220" t="s">
        <v>2677</v>
      </c>
      <c r="G236" s="41"/>
      <c r="H236" s="41"/>
      <c r="I236" s="221"/>
      <c r="J236" s="41"/>
      <c r="K236" s="41"/>
      <c r="L236" s="45"/>
      <c r="M236" s="222"/>
      <c r="N236" s="223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211</v>
      </c>
      <c r="AU236" s="18" t="s">
        <v>84</v>
      </c>
    </row>
    <row r="237" s="2" customFormat="1" ht="37.8" customHeight="1">
      <c r="A237" s="39"/>
      <c r="B237" s="40"/>
      <c r="C237" s="206" t="s">
        <v>753</v>
      </c>
      <c r="D237" s="206" t="s">
        <v>205</v>
      </c>
      <c r="E237" s="207" t="s">
        <v>2678</v>
      </c>
      <c r="F237" s="208" t="s">
        <v>2679</v>
      </c>
      <c r="G237" s="209" t="s">
        <v>443</v>
      </c>
      <c r="H237" s="210">
        <v>0.84999999999999998</v>
      </c>
      <c r="I237" s="211"/>
      <c r="J237" s="212">
        <f>ROUND(I237*H237,2)</f>
        <v>0</v>
      </c>
      <c r="K237" s="208" t="s">
        <v>208</v>
      </c>
      <c r="L237" s="45"/>
      <c r="M237" s="213" t="s">
        <v>19</v>
      </c>
      <c r="N237" s="214" t="s">
        <v>48</v>
      </c>
      <c r="O237" s="85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7" t="s">
        <v>209</v>
      </c>
      <c r="AT237" s="217" t="s">
        <v>205</v>
      </c>
      <c r="AU237" s="217" t="s">
        <v>84</v>
      </c>
      <c r="AY237" s="18" t="s">
        <v>203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8" t="s">
        <v>120</v>
      </c>
      <c r="BK237" s="218">
        <f>ROUND(I237*H237,2)</f>
        <v>0</v>
      </c>
      <c r="BL237" s="18" t="s">
        <v>209</v>
      </c>
      <c r="BM237" s="217" t="s">
        <v>1782</v>
      </c>
    </row>
    <row r="238" s="2" customFormat="1">
      <c r="A238" s="39"/>
      <c r="B238" s="40"/>
      <c r="C238" s="41"/>
      <c r="D238" s="219" t="s">
        <v>211</v>
      </c>
      <c r="E238" s="41"/>
      <c r="F238" s="220" t="s">
        <v>2680</v>
      </c>
      <c r="G238" s="41"/>
      <c r="H238" s="41"/>
      <c r="I238" s="221"/>
      <c r="J238" s="41"/>
      <c r="K238" s="41"/>
      <c r="L238" s="45"/>
      <c r="M238" s="282"/>
      <c r="N238" s="283"/>
      <c r="O238" s="284"/>
      <c r="P238" s="284"/>
      <c r="Q238" s="284"/>
      <c r="R238" s="284"/>
      <c r="S238" s="284"/>
      <c r="T238" s="285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211</v>
      </c>
      <c r="AU238" s="18" t="s">
        <v>84</v>
      </c>
    </row>
    <row r="239" s="2" customFormat="1" ht="6.96" customHeight="1">
      <c r="A239" s="39"/>
      <c r="B239" s="60"/>
      <c r="C239" s="61"/>
      <c r="D239" s="61"/>
      <c r="E239" s="61"/>
      <c r="F239" s="61"/>
      <c r="G239" s="61"/>
      <c r="H239" s="61"/>
      <c r="I239" s="61"/>
      <c r="J239" s="61"/>
      <c r="K239" s="61"/>
      <c r="L239" s="45"/>
      <c r="M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</sheetData>
  <sheetProtection sheet="1" autoFilter="0" formatColumns="0" formatRows="0" objects="1" scenarios="1" spinCount="100000" saltValue="3MWt6zcr2xt2PpmSIT3JaTUCLMVJfJH7XL4NtWxtDA/BFsEj0Qq4RSIYiDfLzySXsqonQL5rkgr4Ed3n5BAoJA==" hashValue="n1AoR8EcGyuQRNS7uZllvc2XJxoy+dYCJth5+PX2kqlKSehyOQBV9DN7oOwqm7n3Fl37LkXpTtCse6Drdhkd4w==" algorithmName="SHA-512" password="CC35"/>
  <autoFilter ref="C82:K23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6" r:id="rId1" display="https://podminky.urs.cz/item/CS_URS_2024_02/721174041"/>
    <hyperlink ref="F88" r:id="rId2" display="https://podminky.urs.cz/item/CS_URS_2024_02/722175004"/>
    <hyperlink ref="F90" r:id="rId3" display="https://podminky.urs.cz/item/CS_URS_2024_02/721174042"/>
    <hyperlink ref="F92" r:id="rId4" display="https://podminky.urs.cz/item/CS_URS_2024_02/721174043"/>
    <hyperlink ref="F94" r:id="rId5" display="https://podminky.urs.cz/item/CS_URS_2024_02/721174044"/>
    <hyperlink ref="F96" r:id="rId6" display="https://podminky.urs.cz/item/CS_URS_2024_02/721174045"/>
    <hyperlink ref="F98" r:id="rId7" display="https://podminky.urs.cz/item/CS_URS_2024_02/721175211"/>
    <hyperlink ref="F100" r:id="rId8" display="https://podminky.urs.cz/item/CS_URS_2024_02/721175212"/>
    <hyperlink ref="F102" r:id="rId9" display="https://podminky.urs.cz/item/CS_URS_2024_02/721173401"/>
    <hyperlink ref="F104" r:id="rId10" display="https://podminky.urs.cz/item/CS_URS_2024_02/721173402"/>
    <hyperlink ref="F106" r:id="rId11" display="https://podminky.urs.cz/item/CS_URS_2024_02/721194103"/>
    <hyperlink ref="F108" r:id="rId12" display="https://podminky.urs.cz/item/CS_URS_2024_02/721194104"/>
    <hyperlink ref="F110" r:id="rId13" display="https://podminky.urs.cz/item/CS_URS_2024_02/721194105"/>
    <hyperlink ref="F112" r:id="rId14" display="https://podminky.urs.cz/item/CS_URS_2024_02/721194109"/>
    <hyperlink ref="F116" r:id="rId15" display="https://podminky.urs.cz/item/CS_URS_2024_02/721212122"/>
    <hyperlink ref="F118" r:id="rId16" display="https://podminky.urs.cz/item/CS_URS_2024_02/721219128"/>
    <hyperlink ref="F122" r:id="rId17" display="https://podminky.urs.cz/item/CS_URS_2024_02/721242115"/>
    <hyperlink ref="F124" r:id="rId18" display="https://podminky.urs.cz/item/CS_URS_2024_02/721290112"/>
    <hyperlink ref="F127" r:id="rId19" display="https://podminky.urs.cz/item/CS_URS_2024_02/998721202"/>
    <hyperlink ref="F130" r:id="rId20" display="https://podminky.urs.cz/item/CS_URS_2024_02/722175002"/>
    <hyperlink ref="F132" r:id="rId21" display="https://podminky.urs.cz/item/CS_URS_2024_02/722175003"/>
    <hyperlink ref="F135" r:id="rId22" display="https://podminky.urs.cz/item/CS_URS_2024_02/722175005"/>
    <hyperlink ref="F137" r:id="rId23" display="https://podminky.urs.cz/item/CS_URS_2024_02/722181241"/>
    <hyperlink ref="F139" r:id="rId24" display="https://podminky.urs.cz/item/CS_URS_2024_02/722181242"/>
    <hyperlink ref="F141" r:id="rId25" display="https://podminky.urs.cz/item/CS_URS_2024_02/722190401"/>
    <hyperlink ref="F143" r:id="rId26" display="https://podminky.urs.cz/item/CS_URS_2024_02/722230102"/>
    <hyperlink ref="F145" r:id="rId27" display="https://podminky.urs.cz/item/CS_URS_2024_02/722230103"/>
    <hyperlink ref="F147" r:id="rId28" display="https://podminky.urs.cz/item/CS_URS_2024_02/722231074"/>
    <hyperlink ref="F149" r:id="rId29" display="https://podminky.urs.cz/item/CS_URS_2024_02/722231221"/>
    <hyperlink ref="F151" r:id="rId30" display="https://podminky.urs.cz/item/CS_URS_2024_02/722220111"/>
    <hyperlink ref="F153" r:id="rId31" display="https://podminky.urs.cz/item/CS_URS_2024_02/722220121"/>
    <hyperlink ref="F155" r:id="rId32" display="https://podminky.urs.cz/item/CS_URS_2024_02/722224152"/>
    <hyperlink ref="F158" r:id="rId33" display="https://podminky.urs.cz/item/CS_URS_2024_02/732421201"/>
    <hyperlink ref="F160" r:id="rId34" display="https://podminky.urs.cz/item/CS_URS_2024_02/722224115"/>
    <hyperlink ref="F162" r:id="rId35" display="https://podminky.urs.cz/item/CS_URS_2024_02/722290226"/>
    <hyperlink ref="F164" r:id="rId36" display="https://podminky.urs.cz/item/CS_URS_2024_02/722290234"/>
    <hyperlink ref="F167" r:id="rId37" display="https://podminky.urs.cz/item/CS_URS_2024_02/998722202"/>
    <hyperlink ref="F170" r:id="rId38" display="https://podminky.urs.cz/item/CS_URS_2024_02/725112022"/>
    <hyperlink ref="F172" r:id="rId39" display="https://podminky.urs.cz/item/CS_URS_2024_02/726111031"/>
    <hyperlink ref="F174" r:id="rId40" display="https://podminky.urs.cz/item/CS_URS_2024_02/725119125"/>
    <hyperlink ref="F176" r:id="rId41" display="https://podminky.urs.cz/item/CS_URS_2024_02/725211603"/>
    <hyperlink ref="F178" r:id="rId42" display="https://podminky.urs.cz/item/CS_URS_2024_02/725211681"/>
    <hyperlink ref="F180" r:id="rId43" display="https://podminky.urs.cz/item/CS_URS_2024_02/725822613"/>
    <hyperlink ref="F183" r:id="rId44" display="https://podminky.urs.cz/item/CS_URS_2024_02/725219102"/>
    <hyperlink ref="F185" r:id="rId45" display="https://podminky.urs.cz/item/CS_URS_2024_02/725829131"/>
    <hyperlink ref="F187" r:id="rId46" display="https://podminky.urs.cz/item/CS_URS_2024_02/725861312"/>
    <hyperlink ref="F189" r:id="rId47" display="https://podminky.urs.cz/item/CS_URS_2024_02/725311121"/>
    <hyperlink ref="F191" r:id="rId48" display="https://podminky.urs.cz/item/CS_URS_2024_02/725821311"/>
    <hyperlink ref="F193" r:id="rId49" display="https://podminky.urs.cz/item/CS_URS_2024_02/725319111"/>
    <hyperlink ref="F195" r:id="rId50" display="https://podminky.urs.cz/item/CS_URS_2024_02/725241111"/>
    <hyperlink ref="F197" r:id="rId51" display="https://podminky.urs.cz/item/CS_URS_2024_02/725241127"/>
    <hyperlink ref="F199" r:id="rId52" display="https://podminky.urs.cz/item/CS_URS_2024_02/725241901"/>
    <hyperlink ref="F201" r:id="rId53" display="https://podminky.urs.cz/item/CS_URS_2024_02/725841354"/>
    <hyperlink ref="F203" r:id="rId54" display="https://podminky.urs.cz/item/CS_URS_2024_02/725244622"/>
    <hyperlink ref="F205" r:id="rId55" display="https://podminky.urs.cz/item/CS_URS_2024_02/725244313"/>
    <hyperlink ref="F208" r:id="rId56" display="https://podminky.urs.cz/item/CS_URS_2024_02/725244907"/>
    <hyperlink ref="F211" r:id="rId57" display="https://podminky.urs.cz/item/CS_URS_2024_02/725339111"/>
    <hyperlink ref="F215" r:id="rId58" display="https://podminky.urs.cz/item/CS_URS_2024_02/725813111"/>
    <hyperlink ref="F217" r:id="rId59" display="https://podminky.urs.cz/item/CS_URS_2024_02/998725202"/>
    <hyperlink ref="F220" r:id="rId60" display="https://podminky.urs.cz/item/CS_URS_2024_02/721171809"/>
    <hyperlink ref="F222" r:id="rId61" display="https://podminky.urs.cz/item/CS_URS_2024_02/722130801"/>
    <hyperlink ref="F224" r:id="rId62" display="https://podminky.urs.cz/item/CS_URS_2024_02/725530823"/>
    <hyperlink ref="F226" r:id="rId63" display="https://podminky.urs.cz/item/CS_URS_2024_02/725110811"/>
    <hyperlink ref="F228" r:id="rId64" display="https://podminky.urs.cz/item/CS_URS_2024_02/725210821"/>
    <hyperlink ref="F230" r:id="rId65" display="https://podminky.urs.cz/item/CS_URS_2024_02/725220842"/>
    <hyperlink ref="F232" r:id="rId66" display="https://podminky.urs.cz/item/CS_URS_2024_02/725310823"/>
    <hyperlink ref="F234" r:id="rId67" display="https://podminky.urs.cz/item/CS_URS_2024_02/722220861"/>
    <hyperlink ref="F236" r:id="rId68" display="https://podminky.urs.cz/item/CS_URS_2024_02/725810811"/>
    <hyperlink ref="F238" r:id="rId69" display="https://podminky.urs.cz/item/CS_URS_2024_02/9970132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0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hidden="1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hidden="1" s="1" customFormat="1" ht="24.96" customHeight="1">
      <c r="B4" s="21"/>
      <c r="D4" s="132" t="s">
        <v>124</v>
      </c>
      <c r="L4" s="21"/>
      <c r="M4" s="13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34" t="s">
        <v>16</v>
      </c>
      <c r="L6" s="21"/>
    </row>
    <row r="7" hidden="1" s="1" customFormat="1" ht="16.5" customHeight="1">
      <c r="B7" s="21"/>
      <c r="E7" s="135" t="str">
        <f>'Rekapitulace stavby'!K6</f>
        <v>Rehabilitace Hronov</v>
      </c>
      <c r="F7" s="134"/>
      <c r="G7" s="134"/>
      <c r="H7" s="134"/>
      <c r="L7" s="21"/>
    </row>
    <row r="8" hidden="1" s="2" customFormat="1" ht="12" customHeight="1">
      <c r="A8" s="39"/>
      <c r="B8" s="45"/>
      <c r="C8" s="39"/>
      <c r="D8" s="134" t="s">
        <v>137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37" t="s">
        <v>2681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34" t="s">
        <v>21</v>
      </c>
      <c r="E12" s="39"/>
      <c r="F12" s="138" t="s">
        <v>2192</v>
      </c>
      <c r="G12" s="39"/>
      <c r="H12" s="39"/>
      <c r="I12" s="134" t="s">
        <v>23</v>
      </c>
      <c r="J12" s="139" t="str">
        <f>'Rekapitulace stavby'!AN8</f>
        <v>3. 4. 2024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tr">
        <f>IF('Rekapitulace stavby'!AN10="","",'Rekapitulace stavby'!AN10)</f>
        <v>70889546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38" t="str">
        <f>IF('Rekapitulace stavby'!E11="","",'Rekapitulace stavby'!E11)</f>
        <v>Královéhradecký kraj</v>
      </c>
      <c r="F15" s="39"/>
      <c r="G15" s="39"/>
      <c r="H15" s="39"/>
      <c r="I15" s="134" t="s">
        <v>29</v>
      </c>
      <c r="J15" s="138" t="str">
        <f>IF('Rekapitulace stavby'!AN11="","",'Rekapitulace stavby'!AN11)</f>
        <v>CZ70889546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34" t="s">
        <v>31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34" t="s">
        <v>33</v>
      </c>
      <c r="E20" s="39"/>
      <c r="F20" s="39"/>
      <c r="G20" s="39"/>
      <c r="H20" s="39"/>
      <c r="I20" s="134" t="s">
        <v>26</v>
      </c>
      <c r="J20" s="138" t="str">
        <f>IF('Rekapitulace stavby'!AN16="","",'Rekapitulace stavby'!AN16)</f>
        <v>04475631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38" t="str">
        <f>IF('Rekapitulace stavby'!E17="","",'Rekapitulace stavby'!E17)</f>
        <v>CE-ING s.r.o.</v>
      </c>
      <c r="F21" s="39"/>
      <c r="G21" s="39"/>
      <c r="H21" s="39"/>
      <c r="I21" s="134" t="s">
        <v>29</v>
      </c>
      <c r="J21" s="138" t="str">
        <f>IF('Rekapitulace stavby'!AN17="","",'Rekapitulace stavby'!AN17)</f>
        <v>CZ04475631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34" t="s">
        <v>38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38" t="str">
        <f>IF('Rekapitulace stavby'!E20="","",'Rekapitulace stavby'!E20)</f>
        <v>Michael Hlušek</v>
      </c>
      <c r="F24" s="39"/>
      <c r="G24" s="39"/>
      <c r="H24" s="39"/>
      <c r="I24" s="134" t="s">
        <v>29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34" t="s">
        <v>40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45" t="s">
        <v>42</v>
      </c>
      <c r="E30" s="39"/>
      <c r="F30" s="39"/>
      <c r="G30" s="39"/>
      <c r="H30" s="39"/>
      <c r="I30" s="39"/>
      <c r="J30" s="146">
        <f>ROUND(J82,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47" t="s">
        <v>44</v>
      </c>
      <c r="G32" s="39"/>
      <c r="H32" s="39"/>
      <c r="I32" s="147" t="s">
        <v>43</v>
      </c>
      <c r="J32" s="147" t="s">
        <v>45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48" t="s">
        <v>46</v>
      </c>
      <c r="E33" s="134" t="s">
        <v>47</v>
      </c>
      <c r="F33" s="149">
        <f>ROUND((SUM(BE82:BE104)),  2)</f>
        <v>0</v>
      </c>
      <c r="G33" s="39"/>
      <c r="H33" s="39"/>
      <c r="I33" s="150">
        <v>0.20999999999999999</v>
      </c>
      <c r="J33" s="149">
        <f>ROUND(((SUM(BE82:BE104))*I33),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4" t="s">
        <v>48</v>
      </c>
      <c r="F34" s="149">
        <f>ROUND((SUM(BF82:BF104)),  2)</f>
        <v>0</v>
      </c>
      <c r="G34" s="39"/>
      <c r="H34" s="39"/>
      <c r="I34" s="150">
        <v>0.12</v>
      </c>
      <c r="J34" s="149">
        <f>ROUND(((SUM(BF82:BF104))*I34),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49</v>
      </c>
      <c r="F35" s="149">
        <f>ROUND((SUM(BG82:BG104)),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50</v>
      </c>
      <c r="F36" s="149">
        <f>ROUND((SUM(BH82:BH104)),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51</v>
      </c>
      <c r="F37" s="149">
        <f>ROUND((SUM(BI82:BI104)),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/>
    <row r="42" hidden="1"/>
    <row r="43" hidden="1"/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164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Rehabilitace Hronov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137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06 - Venkovní kanalizace - hlavní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3. 4. 2024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Královéhradecký kraj</v>
      </c>
      <c r="G54" s="41"/>
      <c r="H54" s="41"/>
      <c r="I54" s="33" t="s">
        <v>33</v>
      </c>
      <c r="J54" s="37" t="str">
        <f>E21</f>
        <v>CE-ING s.r.o.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Michael Hlušek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165</v>
      </c>
      <c r="D57" s="164"/>
      <c r="E57" s="164"/>
      <c r="F57" s="164"/>
      <c r="G57" s="164"/>
      <c r="H57" s="164"/>
      <c r="I57" s="164"/>
      <c r="J57" s="165" t="s">
        <v>166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74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167</v>
      </c>
    </row>
    <row r="60" s="9" customFormat="1" ht="24.96" customHeight="1">
      <c r="A60" s="9"/>
      <c r="B60" s="167"/>
      <c r="C60" s="168"/>
      <c r="D60" s="169" t="s">
        <v>2682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2683</v>
      </c>
      <c r="E61" s="170"/>
      <c r="F61" s="170"/>
      <c r="G61" s="170"/>
      <c r="H61" s="170"/>
      <c r="I61" s="170"/>
      <c r="J61" s="171">
        <f>J96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2684</v>
      </c>
      <c r="E62" s="170"/>
      <c r="F62" s="170"/>
      <c r="G62" s="170"/>
      <c r="H62" s="170"/>
      <c r="I62" s="170"/>
      <c r="J62" s="171">
        <f>J102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188</v>
      </c>
      <c r="D69" s="41"/>
      <c r="E69" s="41"/>
      <c r="F69" s="41"/>
      <c r="G69" s="41"/>
      <c r="H69" s="41"/>
      <c r="I69" s="41"/>
      <c r="J69" s="41"/>
      <c r="K69" s="41"/>
      <c r="L69" s="13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2" t="str">
        <f>E7</f>
        <v>Rehabilitace Hronov</v>
      </c>
      <c r="F72" s="33"/>
      <c r="G72" s="33"/>
      <c r="H72" s="33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137</v>
      </c>
      <c r="D73" s="41"/>
      <c r="E73" s="41"/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06 - Venkovní kanalizace - hlavní</v>
      </c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 xml:space="preserve"> </v>
      </c>
      <c r="G76" s="41"/>
      <c r="H76" s="41"/>
      <c r="I76" s="33" t="s">
        <v>23</v>
      </c>
      <c r="J76" s="73" t="str">
        <f>IF(J12="","",J12)</f>
        <v>3. 4. 2024</v>
      </c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25</v>
      </c>
      <c r="D78" s="41"/>
      <c r="E78" s="41"/>
      <c r="F78" s="28" t="str">
        <f>E15</f>
        <v>Královéhradecký kraj</v>
      </c>
      <c r="G78" s="41"/>
      <c r="H78" s="41"/>
      <c r="I78" s="33" t="s">
        <v>33</v>
      </c>
      <c r="J78" s="37" t="str">
        <f>E21</f>
        <v>CE-ING s.r.o.</v>
      </c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31</v>
      </c>
      <c r="D79" s="41"/>
      <c r="E79" s="41"/>
      <c r="F79" s="28" t="str">
        <f>IF(E18="","",E18)</f>
        <v>Vyplň údaj</v>
      </c>
      <c r="G79" s="41"/>
      <c r="H79" s="41"/>
      <c r="I79" s="33" t="s">
        <v>38</v>
      </c>
      <c r="J79" s="37" t="str">
        <f>E24</f>
        <v>Michael Hlušek</v>
      </c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9"/>
      <c r="B81" s="180"/>
      <c r="C81" s="181" t="s">
        <v>189</v>
      </c>
      <c r="D81" s="182" t="s">
        <v>61</v>
      </c>
      <c r="E81" s="182" t="s">
        <v>57</v>
      </c>
      <c r="F81" s="182" t="s">
        <v>58</v>
      </c>
      <c r="G81" s="182" t="s">
        <v>190</v>
      </c>
      <c r="H81" s="182" t="s">
        <v>191</v>
      </c>
      <c r="I81" s="182" t="s">
        <v>192</v>
      </c>
      <c r="J81" s="182" t="s">
        <v>166</v>
      </c>
      <c r="K81" s="183" t="s">
        <v>193</v>
      </c>
      <c r="L81" s="184"/>
      <c r="M81" s="93" t="s">
        <v>19</v>
      </c>
      <c r="N81" s="94" t="s">
        <v>46</v>
      </c>
      <c r="O81" s="94" t="s">
        <v>194</v>
      </c>
      <c r="P81" s="94" t="s">
        <v>195</v>
      </c>
      <c r="Q81" s="94" t="s">
        <v>196</v>
      </c>
      <c r="R81" s="94" t="s">
        <v>197</v>
      </c>
      <c r="S81" s="94" t="s">
        <v>198</v>
      </c>
      <c r="T81" s="95" t="s">
        <v>199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39"/>
      <c r="B82" s="40"/>
      <c r="C82" s="100" t="s">
        <v>200</v>
      </c>
      <c r="D82" s="41"/>
      <c r="E82" s="41"/>
      <c r="F82" s="41"/>
      <c r="G82" s="41"/>
      <c r="H82" s="41"/>
      <c r="I82" s="41"/>
      <c r="J82" s="185">
        <f>BK82</f>
        <v>0</v>
      </c>
      <c r="K82" s="41"/>
      <c r="L82" s="45"/>
      <c r="M82" s="96"/>
      <c r="N82" s="186"/>
      <c r="O82" s="97"/>
      <c r="P82" s="187">
        <f>P83+P96+P102</f>
        <v>0</v>
      </c>
      <c r="Q82" s="97"/>
      <c r="R82" s="187">
        <f>R83+R96+R102</f>
        <v>0</v>
      </c>
      <c r="S82" s="97"/>
      <c r="T82" s="188">
        <f>T83+T96+T102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75</v>
      </c>
      <c r="AU82" s="18" t="s">
        <v>167</v>
      </c>
      <c r="BK82" s="189">
        <f>BK83+BK96+BK102</f>
        <v>0</v>
      </c>
    </row>
    <row r="83" s="12" customFormat="1" ht="25.92" customHeight="1">
      <c r="A83" s="12"/>
      <c r="B83" s="190"/>
      <c r="C83" s="191"/>
      <c r="D83" s="192" t="s">
        <v>75</v>
      </c>
      <c r="E83" s="193" t="s">
        <v>2685</v>
      </c>
      <c r="F83" s="193" t="s">
        <v>204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SUM(P84:P95)</f>
        <v>0</v>
      </c>
      <c r="Q83" s="198"/>
      <c r="R83" s="199">
        <f>SUM(R84:R95)</f>
        <v>0</v>
      </c>
      <c r="S83" s="198"/>
      <c r="T83" s="200">
        <f>SUM(T84:T95)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84</v>
      </c>
      <c r="AT83" s="202" t="s">
        <v>75</v>
      </c>
      <c r="AU83" s="202" t="s">
        <v>76</v>
      </c>
      <c r="AY83" s="201" t="s">
        <v>203</v>
      </c>
      <c r="BK83" s="203">
        <f>SUM(BK84:BK95)</f>
        <v>0</v>
      </c>
    </row>
    <row r="84" s="2" customFormat="1" ht="33" customHeight="1">
      <c r="A84" s="39"/>
      <c r="B84" s="40"/>
      <c r="C84" s="206" t="s">
        <v>84</v>
      </c>
      <c r="D84" s="206" t="s">
        <v>205</v>
      </c>
      <c r="E84" s="207" t="s">
        <v>2686</v>
      </c>
      <c r="F84" s="208" t="s">
        <v>2687</v>
      </c>
      <c r="G84" s="209" t="s">
        <v>2688</v>
      </c>
      <c r="H84" s="210">
        <v>5.7599999999999998</v>
      </c>
      <c r="I84" s="211"/>
      <c r="J84" s="212">
        <f>ROUND(I84*H84,2)</f>
        <v>0</v>
      </c>
      <c r="K84" s="208" t="s">
        <v>19</v>
      </c>
      <c r="L84" s="45"/>
      <c r="M84" s="213" t="s">
        <v>19</v>
      </c>
      <c r="N84" s="214" t="s">
        <v>48</v>
      </c>
      <c r="O84" s="85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7" t="s">
        <v>209</v>
      </c>
      <c r="AT84" s="217" t="s">
        <v>205</v>
      </c>
      <c r="AU84" s="217" t="s">
        <v>84</v>
      </c>
      <c r="AY84" s="18" t="s">
        <v>203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8" t="s">
        <v>120</v>
      </c>
      <c r="BK84" s="218">
        <f>ROUND(I84*H84,2)</f>
        <v>0</v>
      </c>
      <c r="BL84" s="18" t="s">
        <v>209</v>
      </c>
      <c r="BM84" s="217" t="s">
        <v>120</v>
      </c>
    </row>
    <row r="85" s="2" customFormat="1" ht="16.5" customHeight="1">
      <c r="A85" s="39"/>
      <c r="B85" s="40"/>
      <c r="C85" s="206" t="s">
        <v>120</v>
      </c>
      <c r="D85" s="206" t="s">
        <v>205</v>
      </c>
      <c r="E85" s="207" t="s">
        <v>2689</v>
      </c>
      <c r="F85" s="208" t="s">
        <v>2690</v>
      </c>
      <c r="G85" s="209" t="s">
        <v>2688</v>
      </c>
      <c r="H85" s="210">
        <v>5.7599999999999998</v>
      </c>
      <c r="I85" s="211"/>
      <c r="J85" s="212">
        <f>ROUND(I85*H85,2)</f>
        <v>0</v>
      </c>
      <c r="K85" s="208" t="s">
        <v>19</v>
      </c>
      <c r="L85" s="45"/>
      <c r="M85" s="213" t="s">
        <v>19</v>
      </c>
      <c r="N85" s="214" t="s">
        <v>48</v>
      </c>
      <c r="O85" s="85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7" t="s">
        <v>209</v>
      </c>
      <c r="AT85" s="217" t="s">
        <v>205</v>
      </c>
      <c r="AU85" s="217" t="s">
        <v>84</v>
      </c>
      <c r="AY85" s="18" t="s">
        <v>203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8" t="s">
        <v>120</v>
      </c>
      <c r="BK85" s="218">
        <f>ROUND(I85*H85,2)</f>
        <v>0</v>
      </c>
      <c r="BL85" s="18" t="s">
        <v>209</v>
      </c>
      <c r="BM85" s="217" t="s">
        <v>209</v>
      </c>
    </row>
    <row r="86" s="2" customFormat="1" ht="16.5" customHeight="1">
      <c r="A86" s="39"/>
      <c r="B86" s="40"/>
      <c r="C86" s="206" t="s">
        <v>160</v>
      </c>
      <c r="D86" s="206" t="s">
        <v>205</v>
      </c>
      <c r="E86" s="207" t="s">
        <v>2691</v>
      </c>
      <c r="F86" s="208" t="s">
        <v>2692</v>
      </c>
      <c r="G86" s="209" t="s">
        <v>2688</v>
      </c>
      <c r="H86" s="210">
        <v>5.7599999999999998</v>
      </c>
      <c r="I86" s="211"/>
      <c r="J86" s="212">
        <f>ROUND(I86*H86,2)</f>
        <v>0</v>
      </c>
      <c r="K86" s="208" t="s">
        <v>19</v>
      </c>
      <c r="L86" s="45"/>
      <c r="M86" s="213" t="s">
        <v>19</v>
      </c>
      <c r="N86" s="214" t="s">
        <v>48</v>
      </c>
      <c r="O86" s="85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7" t="s">
        <v>209</v>
      </c>
      <c r="AT86" s="217" t="s">
        <v>205</v>
      </c>
      <c r="AU86" s="217" t="s">
        <v>84</v>
      </c>
      <c r="AY86" s="18" t="s">
        <v>203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8" t="s">
        <v>120</v>
      </c>
      <c r="BK86" s="218">
        <f>ROUND(I86*H86,2)</f>
        <v>0</v>
      </c>
      <c r="BL86" s="18" t="s">
        <v>209</v>
      </c>
      <c r="BM86" s="217" t="s">
        <v>236</v>
      </c>
    </row>
    <row r="87" s="2" customFormat="1" ht="37.8" customHeight="1">
      <c r="A87" s="39"/>
      <c r="B87" s="40"/>
      <c r="C87" s="206" t="s">
        <v>209</v>
      </c>
      <c r="D87" s="206" t="s">
        <v>205</v>
      </c>
      <c r="E87" s="207" t="s">
        <v>2693</v>
      </c>
      <c r="F87" s="208" t="s">
        <v>2694</v>
      </c>
      <c r="G87" s="209" t="s">
        <v>2688</v>
      </c>
      <c r="H87" s="210">
        <v>3.3900000000000001</v>
      </c>
      <c r="I87" s="211"/>
      <c r="J87" s="212">
        <f>ROUND(I87*H87,2)</f>
        <v>0</v>
      </c>
      <c r="K87" s="208" t="s">
        <v>19</v>
      </c>
      <c r="L87" s="45"/>
      <c r="M87" s="213" t="s">
        <v>19</v>
      </c>
      <c r="N87" s="214" t="s">
        <v>48</v>
      </c>
      <c r="O87" s="85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7" t="s">
        <v>209</v>
      </c>
      <c r="AT87" s="217" t="s">
        <v>205</v>
      </c>
      <c r="AU87" s="217" t="s">
        <v>84</v>
      </c>
      <c r="AY87" s="18" t="s">
        <v>203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8" t="s">
        <v>120</v>
      </c>
      <c r="BK87" s="218">
        <f>ROUND(I87*H87,2)</f>
        <v>0</v>
      </c>
      <c r="BL87" s="18" t="s">
        <v>209</v>
      </c>
      <c r="BM87" s="217" t="s">
        <v>246</v>
      </c>
    </row>
    <row r="88" s="2" customFormat="1" ht="24.15" customHeight="1">
      <c r="A88" s="39"/>
      <c r="B88" s="40"/>
      <c r="C88" s="206" t="s">
        <v>231</v>
      </c>
      <c r="D88" s="206" t="s">
        <v>205</v>
      </c>
      <c r="E88" s="207" t="s">
        <v>232</v>
      </c>
      <c r="F88" s="208" t="s">
        <v>2695</v>
      </c>
      <c r="G88" s="209" t="s">
        <v>2688</v>
      </c>
      <c r="H88" s="210">
        <v>3.3900000000000001</v>
      </c>
      <c r="I88" s="211"/>
      <c r="J88" s="212">
        <f>ROUND(I88*H88,2)</f>
        <v>0</v>
      </c>
      <c r="K88" s="208" t="s">
        <v>19</v>
      </c>
      <c r="L88" s="45"/>
      <c r="M88" s="213" t="s">
        <v>19</v>
      </c>
      <c r="N88" s="214" t="s">
        <v>48</v>
      </c>
      <c r="O88" s="85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7" t="s">
        <v>209</v>
      </c>
      <c r="AT88" s="217" t="s">
        <v>205</v>
      </c>
      <c r="AU88" s="217" t="s">
        <v>84</v>
      </c>
      <c r="AY88" s="18" t="s">
        <v>203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8" t="s">
        <v>120</v>
      </c>
      <c r="BK88" s="218">
        <f>ROUND(I88*H88,2)</f>
        <v>0</v>
      </c>
      <c r="BL88" s="18" t="s">
        <v>209</v>
      </c>
      <c r="BM88" s="217" t="s">
        <v>257</v>
      </c>
    </row>
    <row r="89" s="2" customFormat="1" ht="16.5" customHeight="1">
      <c r="A89" s="39"/>
      <c r="B89" s="40"/>
      <c r="C89" s="206" t="s">
        <v>236</v>
      </c>
      <c r="D89" s="206" t="s">
        <v>205</v>
      </c>
      <c r="E89" s="207" t="s">
        <v>2696</v>
      </c>
      <c r="F89" s="208" t="s">
        <v>2697</v>
      </c>
      <c r="G89" s="209" t="s">
        <v>2688</v>
      </c>
      <c r="H89" s="210">
        <v>3.3900000000000001</v>
      </c>
      <c r="I89" s="211"/>
      <c r="J89" s="212">
        <f>ROUND(I89*H89,2)</f>
        <v>0</v>
      </c>
      <c r="K89" s="208" t="s">
        <v>19</v>
      </c>
      <c r="L89" s="45"/>
      <c r="M89" s="213" t="s">
        <v>19</v>
      </c>
      <c r="N89" s="214" t="s">
        <v>48</v>
      </c>
      <c r="O89" s="85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7" t="s">
        <v>209</v>
      </c>
      <c r="AT89" s="217" t="s">
        <v>205</v>
      </c>
      <c r="AU89" s="217" t="s">
        <v>84</v>
      </c>
      <c r="AY89" s="18" t="s">
        <v>203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8" t="s">
        <v>120</v>
      </c>
      <c r="BK89" s="218">
        <f>ROUND(I89*H89,2)</f>
        <v>0</v>
      </c>
      <c r="BL89" s="18" t="s">
        <v>209</v>
      </c>
      <c r="BM89" s="217" t="s">
        <v>8</v>
      </c>
    </row>
    <row r="90" s="2" customFormat="1" ht="16.5" customHeight="1">
      <c r="A90" s="39"/>
      <c r="B90" s="40"/>
      <c r="C90" s="206" t="s">
        <v>241</v>
      </c>
      <c r="D90" s="206" t="s">
        <v>205</v>
      </c>
      <c r="E90" s="207" t="s">
        <v>2698</v>
      </c>
      <c r="F90" s="208" t="s">
        <v>2699</v>
      </c>
      <c r="G90" s="209" t="s">
        <v>2688</v>
      </c>
      <c r="H90" s="210">
        <v>3.3900000000000001</v>
      </c>
      <c r="I90" s="211"/>
      <c r="J90" s="212">
        <f>ROUND(I90*H90,2)</f>
        <v>0</v>
      </c>
      <c r="K90" s="208" t="s">
        <v>19</v>
      </c>
      <c r="L90" s="45"/>
      <c r="M90" s="213" t="s">
        <v>19</v>
      </c>
      <c r="N90" s="214" t="s">
        <v>48</v>
      </c>
      <c r="O90" s="85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7" t="s">
        <v>209</v>
      </c>
      <c r="AT90" s="217" t="s">
        <v>205</v>
      </c>
      <c r="AU90" s="217" t="s">
        <v>84</v>
      </c>
      <c r="AY90" s="18" t="s">
        <v>203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8" t="s">
        <v>120</v>
      </c>
      <c r="BK90" s="218">
        <f>ROUND(I90*H90,2)</f>
        <v>0</v>
      </c>
      <c r="BL90" s="18" t="s">
        <v>209</v>
      </c>
      <c r="BM90" s="217" t="s">
        <v>278</v>
      </c>
    </row>
    <row r="91" s="2" customFormat="1" ht="16.5" customHeight="1">
      <c r="A91" s="39"/>
      <c r="B91" s="40"/>
      <c r="C91" s="206" t="s">
        <v>246</v>
      </c>
      <c r="D91" s="206" t="s">
        <v>205</v>
      </c>
      <c r="E91" s="207" t="s">
        <v>2700</v>
      </c>
      <c r="F91" s="208" t="s">
        <v>2701</v>
      </c>
      <c r="G91" s="209" t="s">
        <v>2688</v>
      </c>
      <c r="H91" s="210">
        <v>3.3900000000000001</v>
      </c>
      <c r="I91" s="211"/>
      <c r="J91" s="212">
        <f>ROUND(I91*H91,2)</f>
        <v>0</v>
      </c>
      <c r="K91" s="208" t="s">
        <v>19</v>
      </c>
      <c r="L91" s="45"/>
      <c r="M91" s="213" t="s">
        <v>19</v>
      </c>
      <c r="N91" s="214" t="s">
        <v>48</v>
      </c>
      <c r="O91" s="85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7" t="s">
        <v>209</v>
      </c>
      <c r="AT91" s="217" t="s">
        <v>205</v>
      </c>
      <c r="AU91" s="217" t="s">
        <v>84</v>
      </c>
      <c r="AY91" s="18" t="s">
        <v>203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8" t="s">
        <v>120</v>
      </c>
      <c r="BK91" s="218">
        <f>ROUND(I91*H91,2)</f>
        <v>0</v>
      </c>
      <c r="BL91" s="18" t="s">
        <v>209</v>
      </c>
      <c r="BM91" s="217" t="s">
        <v>294</v>
      </c>
    </row>
    <row r="92" s="2" customFormat="1" ht="24.15" customHeight="1">
      <c r="A92" s="39"/>
      <c r="B92" s="40"/>
      <c r="C92" s="206" t="s">
        <v>252</v>
      </c>
      <c r="D92" s="206" t="s">
        <v>205</v>
      </c>
      <c r="E92" s="207" t="s">
        <v>2702</v>
      </c>
      <c r="F92" s="208" t="s">
        <v>2703</v>
      </c>
      <c r="G92" s="209" t="s">
        <v>2688</v>
      </c>
      <c r="H92" s="210">
        <v>3.3900000000000001</v>
      </c>
      <c r="I92" s="211"/>
      <c r="J92" s="212">
        <f>ROUND(I92*H92,2)</f>
        <v>0</v>
      </c>
      <c r="K92" s="208" t="s">
        <v>19</v>
      </c>
      <c r="L92" s="45"/>
      <c r="M92" s="213" t="s">
        <v>19</v>
      </c>
      <c r="N92" s="214" t="s">
        <v>48</v>
      </c>
      <c r="O92" s="85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7" t="s">
        <v>209</v>
      </c>
      <c r="AT92" s="217" t="s">
        <v>205</v>
      </c>
      <c r="AU92" s="217" t="s">
        <v>84</v>
      </c>
      <c r="AY92" s="18" t="s">
        <v>203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8" t="s">
        <v>120</v>
      </c>
      <c r="BK92" s="218">
        <f>ROUND(I92*H92,2)</f>
        <v>0</v>
      </c>
      <c r="BL92" s="18" t="s">
        <v>209</v>
      </c>
      <c r="BM92" s="217" t="s">
        <v>319</v>
      </c>
    </row>
    <row r="93" s="2" customFormat="1" ht="24.15" customHeight="1">
      <c r="A93" s="39"/>
      <c r="B93" s="40"/>
      <c r="C93" s="206" t="s">
        <v>257</v>
      </c>
      <c r="D93" s="206" t="s">
        <v>205</v>
      </c>
      <c r="E93" s="207" t="s">
        <v>2704</v>
      </c>
      <c r="F93" s="208" t="s">
        <v>2705</v>
      </c>
      <c r="G93" s="209" t="s">
        <v>2688</v>
      </c>
      <c r="H93" s="210">
        <v>4.0999999999999996</v>
      </c>
      <c r="I93" s="211"/>
      <c r="J93" s="212">
        <f>ROUND(I93*H93,2)</f>
        <v>0</v>
      </c>
      <c r="K93" s="208" t="s">
        <v>19</v>
      </c>
      <c r="L93" s="45"/>
      <c r="M93" s="213" t="s">
        <v>19</v>
      </c>
      <c r="N93" s="214" t="s">
        <v>48</v>
      </c>
      <c r="O93" s="85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7" t="s">
        <v>209</v>
      </c>
      <c r="AT93" s="217" t="s">
        <v>205</v>
      </c>
      <c r="AU93" s="217" t="s">
        <v>84</v>
      </c>
      <c r="AY93" s="18" t="s">
        <v>203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8" t="s">
        <v>120</v>
      </c>
      <c r="BK93" s="218">
        <f>ROUND(I93*H93,2)</f>
        <v>0</v>
      </c>
      <c r="BL93" s="18" t="s">
        <v>209</v>
      </c>
      <c r="BM93" s="217" t="s">
        <v>332</v>
      </c>
    </row>
    <row r="94" s="2" customFormat="1" ht="16.5" customHeight="1">
      <c r="A94" s="39"/>
      <c r="B94" s="40"/>
      <c r="C94" s="206" t="s">
        <v>263</v>
      </c>
      <c r="D94" s="206" t="s">
        <v>205</v>
      </c>
      <c r="E94" s="207" t="s">
        <v>2706</v>
      </c>
      <c r="F94" s="208" t="s">
        <v>2707</v>
      </c>
      <c r="G94" s="209" t="s">
        <v>2688</v>
      </c>
      <c r="H94" s="210">
        <v>1.6599999999999999</v>
      </c>
      <c r="I94" s="211"/>
      <c r="J94" s="212">
        <f>ROUND(I94*H94,2)</f>
        <v>0</v>
      </c>
      <c r="K94" s="208" t="s">
        <v>19</v>
      </c>
      <c r="L94" s="45"/>
      <c r="M94" s="213" t="s">
        <v>19</v>
      </c>
      <c r="N94" s="214" t="s">
        <v>48</v>
      </c>
      <c r="O94" s="85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7" t="s">
        <v>209</v>
      </c>
      <c r="AT94" s="217" t="s">
        <v>205</v>
      </c>
      <c r="AU94" s="217" t="s">
        <v>84</v>
      </c>
      <c r="AY94" s="18" t="s">
        <v>203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120</v>
      </c>
      <c r="BK94" s="218">
        <f>ROUND(I94*H94,2)</f>
        <v>0</v>
      </c>
      <c r="BL94" s="18" t="s">
        <v>209</v>
      </c>
      <c r="BM94" s="217" t="s">
        <v>354</v>
      </c>
    </row>
    <row r="95" s="2" customFormat="1" ht="16.5" customHeight="1">
      <c r="A95" s="39"/>
      <c r="B95" s="40"/>
      <c r="C95" s="206" t="s">
        <v>8</v>
      </c>
      <c r="D95" s="206" t="s">
        <v>205</v>
      </c>
      <c r="E95" s="207" t="s">
        <v>2708</v>
      </c>
      <c r="F95" s="208" t="s">
        <v>2709</v>
      </c>
      <c r="G95" s="209" t="s">
        <v>2688</v>
      </c>
      <c r="H95" s="210">
        <v>0.34999999999999998</v>
      </c>
      <c r="I95" s="211"/>
      <c r="J95" s="212">
        <f>ROUND(I95*H95,2)</f>
        <v>0</v>
      </c>
      <c r="K95" s="208" t="s">
        <v>19</v>
      </c>
      <c r="L95" s="45"/>
      <c r="M95" s="213" t="s">
        <v>19</v>
      </c>
      <c r="N95" s="214" t="s">
        <v>48</v>
      </c>
      <c r="O95" s="85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7" t="s">
        <v>209</v>
      </c>
      <c r="AT95" s="217" t="s">
        <v>205</v>
      </c>
      <c r="AU95" s="217" t="s">
        <v>84</v>
      </c>
      <c r="AY95" s="18" t="s">
        <v>203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8" t="s">
        <v>120</v>
      </c>
      <c r="BK95" s="218">
        <f>ROUND(I95*H95,2)</f>
        <v>0</v>
      </c>
      <c r="BL95" s="18" t="s">
        <v>209</v>
      </c>
      <c r="BM95" s="217" t="s">
        <v>367</v>
      </c>
    </row>
    <row r="96" s="12" customFormat="1" ht="25.92" customHeight="1">
      <c r="A96" s="12"/>
      <c r="B96" s="190"/>
      <c r="C96" s="191"/>
      <c r="D96" s="192" t="s">
        <v>75</v>
      </c>
      <c r="E96" s="193" t="s">
        <v>2710</v>
      </c>
      <c r="F96" s="193" t="s">
        <v>2711</v>
      </c>
      <c r="G96" s="191"/>
      <c r="H96" s="191"/>
      <c r="I96" s="194"/>
      <c r="J96" s="195">
        <f>BK96</f>
        <v>0</v>
      </c>
      <c r="K96" s="191"/>
      <c r="L96" s="196"/>
      <c r="M96" s="197"/>
      <c r="N96" s="198"/>
      <c r="O96" s="198"/>
      <c r="P96" s="199">
        <f>SUM(P97:P101)</f>
        <v>0</v>
      </c>
      <c r="Q96" s="198"/>
      <c r="R96" s="199">
        <f>SUM(R97:R101)</f>
        <v>0</v>
      </c>
      <c r="S96" s="198"/>
      <c r="T96" s="200">
        <f>SUM(T97:T101)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84</v>
      </c>
      <c r="AT96" s="202" t="s">
        <v>75</v>
      </c>
      <c r="AU96" s="202" t="s">
        <v>76</v>
      </c>
      <c r="AY96" s="201" t="s">
        <v>203</v>
      </c>
      <c r="BK96" s="203">
        <f>SUM(BK97:BK101)</f>
        <v>0</v>
      </c>
    </row>
    <row r="97" s="2" customFormat="1" ht="24.15" customHeight="1">
      <c r="A97" s="39"/>
      <c r="B97" s="40"/>
      <c r="C97" s="206" t="s">
        <v>272</v>
      </c>
      <c r="D97" s="206" t="s">
        <v>205</v>
      </c>
      <c r="E97" s="207" t="s">
        <v>2712</v>
      </c>
      <c r="F97" s="208" t="s">
        <v>2713</v>
      </c>
      <c r="G97" s="209" t="s">
        <v>409</v>
      </c>
      <c r="H97" s="210">
        <v>1</v>
      </c>
      <c r="I97" s="211"/>
      <c r="J97" s="212">
        <f>ROUND(I97*H97,2)</f>
        <v>0</v>
      </c>
      <c r="K97" s="208" t="s">
        <v>19</v>
      </c>
      <c r="L97" s="45"/>
      <c r="M97" s="213" t="s">
        <v>19</v>
      </c>
      <c r="N97" s="214" t="s">
        <v>48</v>
      </c>
      <c r="O97" s="85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7" t="s">
        <v>209</v>
      </c>
      <c r="AT97" s="217" t="s">
        <v>205</v>
      </c>
      <c r="AU97" s="217" t="s">
        <v>84</v>
      </c>
      <c r="AY97" s="18" t="s">
        <v>203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120</v>
      </c>
      <c r="BK97" s="218">
        <f>ROUND(I97*H97,2)</f>
        <v>0</v>
      </c>
      <c r="BL97" s="18" t="s">
        <v>209</v>
      </c>
      <c r="BM97" s="217" t="s">
        <v>382</v>
      </c>
    </row>
    <row r="98" s="2" customFormat="1" ht="33" customHeight="1">
      <c r="A98" s="39"/>
      <c r="B98" s="40"/>
      <c r="C98" s="206" t="s">
        <v>278</v>
      </c>
      <c r="D98" s="206" t="s">
        <v>205</v>
      </c>
      <c r="E98" s="207" t="s">
        <v>2714</v>
      </c>
      <c r="F98" s="208" t="s">
        <v>2715</v>
      </c>
      <c r="G98" s="209" t="s">
        <v>409</v>
      </c>
      <c r="H98" s="210">
        <v>1</v>
      </c>
      <c r="I98" s="211"/>
      <c r="J98" s="212">
        <f>ROUND(I98*H98,2)</f>
        <v>0</v>
      </c>
      <c r="K98" s="208" t="s">
        <v>19</v>
      </c>
      <c r="L98" s="45"/>
      <c r="M98" s="213" t="s">
        <v>19</v>
      </c>
      <c r="N98" s="214" t="s">
        <v>48</v>
      </c>
      <c r="O98" s="85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7" t="s">
        <v>209</v>
      </c>
      <c r="AT98" s="217" t="s">
        <v>205</v>
      </c>
      <c r="AU98" s="217" t="s">
        <v>84</v>
      </c>
      <c r="AY98" s="18" t="s">
        <v>203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8" t="s">
        <v>120</v>
      </c>
      <c r="BK98" s="218">
        <f>ROUND(I98*H98,2)</f>
        <v>0</v>
      </c>
      <c r="BL98" s="18" t="s">
        <v>209</v>
      </c>
      <c r="BM98" s="217" t="s">
        <v>398</v>
      </c>
    </row>
    <row r="99" s="2" customFormat="1" ht="33" customHeight="1">
      <c r="A99" s="39"/>
      <c r="B99" s="40"/>
      <c r="C99" s="206" t="s">
        <v>283</v>
      </c>
      <c r="D99" s="206" t="s">
        <v>205</v>
      </c>
      <c r="E99" s="207" t="s">
        <v>2716</v>
      </c>
      <c r="F99" s="208" t="s">
        <v>2717</v>
      </c>
      <c r="G99" s="209" t="s">
        <v>409</v>
      </c>
      <c r="H99" s="210">
        <v>2</v>
      </c>
      <c r="I99" s="211"/>
      <c r="J99" s="212">
        <f>ROUND(I99*H99,2)</f>
        <v>0</v>
      </c>
      <c r="K99" s="208" t="s">
        <v>19</v>
      </c>
      <c r="L99" s="45"/>
      <c r="M99" s="213" t="s">
        <v>19</v>
      </c>
      <c r="N99" s="214" t="s">
        <v>48</v>
      </c>
      <c r="O99" s="85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7" t="s">
        <v>209</v>
      </c>
      <c r="AT99" s="217" t="s">
        <v>205</v>
      </c>
      <c r="AU99" s="217" t="s">
        <v>84</v>
      </c>
      <c r="AY99" s="18" t="s">
        <v>203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8" t="s">
        <v>120</v>
      </c>
      <c r="BK99" s="218">
        <f>ROUND(I99*H99,2)</f>
        <v>0</v>
      </c>
      <c r="BL99" s="18" t="s">
        <v>209</v>
      </c>
      <c r="BM99" s="217" t="s">
        <v>420</v>
      </c>
    </row>
    <row r="100" s="2" customFormat="1" ht="24.15" customHeight="1">
      <c r="A100" s="39"/>
      <c r="B100" s="40"/>
      <c r="C100" s="206" t="s">
        <v>294</v>
      </c>
      <c r="D100" s="206" t="s">
        <v>205</v>
      </c>
      <c r="E100" s="207" t="s">
        <v>2718</v>
      </c>
      <c r="F100" s="208" t="s">
        <v>2719</v>
      </c>
      <c r="G100" s="209" t="s">
        <v>409</v>
      </c>
      <c r="H100" s="210">
        <v>2</v>
      </c>
      <c r="I100" s="211"/>
      <c r="J100" s="212">
        <f>ROUND(I100*H100,2)</f>
        <v>0</v>
      </c>
      <c r="K100" s="208" t="s">
        <v>19</v>
      </c>
      <c r="L100" s="45"/>
      <c r="M100" s="213" t="s">
        <v>19</v>
      </c>
      <c r="N100" s="214" t="s">
        <v>48</v>
      </c>
      <c r="O100" s="85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7" t="s">
        <v>209</v>
      </c>
      <c r="AT100" s="217" t="s">
        <v>205</v>
      </c>
      <c r="AU100" s="217" t="s">
        <v>84</v>
      </c>
      <c r="AY100" s="18" t="s">
        <v>203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8" t="s">
        <v>120</v>
      </c>
      <c r="BK100" s="218">
        <f>ROUND(I100*H100,2)</f>
        <v>0</v>
      </c>
      <c r="BL100" s="18" t="s">
        <v>209</v>
      </c>
      <c r="BM100" s="217" t="s">
        <v>432</v>
      </c>
    </row>
    <row r="101" s="2" customFormat="1" ht="16.5" customHeight="1">
      <c r="A101" s="39"/>
      <c r="B101" s="40"/>
      <c r="C101" s="206" t="s">
        <v>304</v>
      </c>
      <c r="D101" s="206" t="s">
        <v>205</v>
      </c>
      <c r="E101" s="207" t="s">
        <v>2720</v>
      </c>
      <c r="F101" s="208" t="s">
        <v>2721</v>
      </c>
      <c r="G101" s="209" t="s">
        <v>409</v>
      </c>
      <c r="H101" s="210">
        <v>2</v>
      </c>
      <c r="I101" s="211"/>
      <c r="J101" s="212">
        <f>ROUND(I101*H101,2)</f>
        <v>0</v>
      </c>
      <c r="K101" s="208" t="s">
        <v>19</v>
      </c>
      <c r="L101" s="45"/>
      <c r="M101" s="213" t="s">
        <v>19</v>
      </c>
      <c r="N101" s="214" t="s">
        <v>48</v>
      </c>
      <c r="O101" s="85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7" t="s">
        <v>209</v>
      </c>
      <c r="AT101" s="217" t="s">
        <v>205</v>
      </c>
      <c r="AU101" s="217" t="s">
        <v>84</v>
      </c>
      <c r="AY101" s="18" t="s">
        <v>203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8" t="s">
        <v>120</v>
      </c>
      <c r="BK101" s="218">
        <f>ROUND(I101*H101,2)</f>
        <v>0</v>
      </c>
      <c r="BL101" s="18" t="s">
        <v>209</v>
      </c>
      <c r="BM101" s="217" t="s">
        <v>446</v>
      </c>
    </row>
    <row r="102" s="12" customFormat="1" ht="25.92" customHeight="1">
      <c r="A102" s="12"/>
      <c r="B102" s="190"/>
      <c r="C102" s="191"/>
      <c r="D102" s="192" t="s">
        <v>75</v>
      </c>
      <c r="E102" s="193" t="s">
        <v>2722</v>
      </c>
      <c r="F102" s="193" t="s">
        <v>2723</v>
      </c>
      <c r="G102" s="191"/>
      <c r="H102" s="191"/>
      <c r="I102" s="194"/>
      <c r="J102" s="195">
        <f>BK102</f>
        <v>0</v>
      </c>
      <c r="K102" s="191"/>
      <c r="L102" s="196"/>
      <c r="M102" s="197"/>
      <c r="N102" s="198"/>
      <c r="O102" s="198"/>
      <c r="P102" s="199">
        <f>SUM(P103:P104)</f>
        <v>0</v>
      </c>
      <c r="Q102" s="198"/>
      <c r="R102" s="199">
        <f>SUM(R103:R104)</f>
        <v>0</v>
      </c>
      <c r="S102" s="198"/>
      <c r="T102" s="200">
        <f>SUM(T103:T104)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1" t="s">
        <v>84</v>
      </c>
      <c r="AT102" s="202" t="s">
        <v>75</v>
      </c>
      <c r="AU102" s="202" t="s">
        <v>76</v>
      </c>
      <c r="AY102" s="201" t="s">
        <v>203</v>
      </c>
      <c r="BK102" s="203">
        <f>SUM(BK103:BK104)</f>
        <v>0</v>
      </c>
    </row>
    <row r="103" s="2" customFormat="1" ht="16.5" customHeight="1">
      <c r="A103" s="39"/>
      <c r="B103" s="40"/>
      <c r="C103" s="206" t="s">
        <v>319</v>
      </c>
      <c r="D103" s="206" t="s">
        <v>205</v>
      </c>
      <c r="E103" s="207" t="s">
        <v>2724</v>
      </c>
      <c r="F103" s="208" t="s">
        <v>2725</v>
      </c>
      <c r="G103" s="209" t="s">
        <v>927</v>
      </c>
      <c r="H103" s="210">
        <v>1</v>
      </c>
      <c r="I103" s="211"/>
      <c r="J103" s="212">
        <f>ROUND(I103*H103,2)</f>
        <v>0</v>
      </c>
      <c r="K103" s="208" t="s">
        <v>19</v>
      </c>
      <c r="L103" s="45"/>
      <c r="M103" s="213" t="s">
        <v>19</v>
      </c>
      <c r="N103" s="214" t="s">
        <v>48</v>
      </c>
      <c r="O103" s="85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7" t="s">
        <v>209</v>
      </c>
      <c r="AT103" s="217" t="s">
        <v>205</v>
      </c>
      <c r="AU103" s="217" t="s">
        <v>84</v>
      </c>
      <c r="AY103" s="18" t="s">
        <v>203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8" t="s">
        <v>120</v>
      </c>
      <c r="BK103" s="218">
        <f>ROUND(I103*H103,2)</f>
        <v>0</v>
      </c>
      <c r="BL103" s="18" t="s">
        <v>209</v>
      </c>
      <c r="BM103" s="217" t="s">
        <v>457</v>
      </c>
    </row>
    <row r="104" s="2" customFormat="1" ht="16.5" customHeight="1">
      <c r="A104" s="39"/>
      <c r="B104" s="40"/>
      <c r="C104" s="206" t="s">
        <v>159</v>
      </c>
      <c r="D104" s="206" t="s">
        <v>205</v>
      </c>
      <c r="E104" s="207" t="s">
        <v>2726</v>
      </c>
      <c r="F104" s="208" t="s">
        <v>2727</v>
      </c>
      <c r="G104" s="209" t="s">
        <v>927</v>
      </c>
      <c r="H104" s="210">
        <v>5.4000000000000004</v>
      </c>
      <c r="I104" s="211"/>
      <c r="J104" s="212">
        <f>ROUND(I104*H104,2)</f>
        <v>0</v>
      </c>
      <c r="K104" s="208" t="s">
        <v>19</v>
      </c>
      <c r="L104" s="45"/>
      <c r="M104" s="286" t="s">
        <v>19</v>
      </c>
      <c r="N104" s="287" t="s">
        <v>48</v>
      </c>
      <c r="O104" s="284"/>
      <c r="P104" s="288">
        <f>O104*H104</f>
        <v>0</v>
      </c>
      <c r="Q104" s="288">
        <v>0</v>
      </c>
      <c r="R104" s="288">
        <f>Q104*H104</f>
        <v>0</v>
      </c>
      <c r="S104" s="288">
        <v>0</v>
      </c>
      <c r="T104" s="289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7" t="s">
        <v>209</v>
      </c>
      <c r="AT104" s="217" t="s">
        <v>205</v>
      </c>
      <c r="AU104" s="217" t="s">
        <v>84</v>
      </c>
      <c r="AY104" s="18" t="s">
        <v>203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8" t="s">
        <v>120</v>
      </c>
      <c r="BK104" s="218">
        <f>ROUND(I104*H104,2)</f>
        <v>0</v>
      </c>
      <c r="BL104" s="18" t="s">
        <v>209</v>
      </c>
      <c r="BM104" s="217" t="s">
        <v>469</v>
      </c>
    </row>
    <row r="105" s="2" customFormat="1" ht="6.96" customHeight="1">
      <c r="A105" s="39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45"/>
      <c r="M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</sheetData>
  <sheetProtection sheet="1" autoFilter="0" formatColumns="0" formatRows="0" objects="1" scenarios="1" spinCount="100000" saltValue="p2FIgIHD/dEfCslhJL7WPTTKs/i/VVSUL8zF9z+pM4k2Lys1p6JJ9n9mKBzv4roIrikVyPHQ+/mVBqLXOAJJvg==" hashValue="h9mvMAk2Nay4D58Q1BsXipnQletSvYD3grErqQ4IhWhCwJ/LbXy60+cAlG+tIvHRKLH9l6o7YSU5bNdm+kOm5Q==" algorithmName="SHA-512" password="CC35"/>
  <autoFilter ref="C81:K10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hidden="1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hidden="1" s="1" customFormat="1" ht="24.96" customHeight="1">
      <c r="B4" s="21"/>
      <c r="D4" s="132" t="s">
        <v>124</v>
      </c>
      <c r="L4" s="21"/>
      <c r="M4" s="13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34" t="s">
        <v>16</v>
      </c>
      <c r="L6" s="21"/>
    </row>
    <row r="7" hidden="1" s="1" customFormat="1" ht="16.5" customHeight="1">
      <c r="B7" s="21"/>
      <c r="E7" s="135" t="str">
        <f>'Rekapitulace stavby'!K6</f>
        <v>Rehabilitace Hronov</v>
      </c>
      <c r="F7" s="134"/>
      <c r="G7" s="134"/>
      <c r="H7" s="134"/>
      <c r="L7" s="21"/>
    </row>
    <row r="8" hidden="1" s="2" customFormat="1" ht="12" customHeight="1">
      <c r="A8" s="39"/>
      <c r="B8" s="45"/>
      <c r="C8" s="39"/>
      <c r="D8" s="134" t="s">
        <v>137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37" t="s">
        <v>2728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34" t="s">
        <v>21</v>
      </c>
      <c r="E12" s="39"/>
      <c r="F12" s="138" t="s">
        <v>2192</v>
      </c>
      <c r="G12" s="39"/>
      <c r="H12" s="39"/>
      <c r="I12" s="134" t="s">
        <v>23</v>
      </c>
      <c r="J12" s="139" t="str">
        <f>'Rekapitulace stavby'!AN8</f>
        <v>3. 4. 2024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tr">
        <f>IF('Rekapitulace stavby'!AN10="","",'Rekapitulace stavby'!AN10)</f>
        <v>70889546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38" t="str">
        <f>IF('Rekapitulace stavby'!E11="","",'Rekapitulace stavby'!E11)</f>
        <v>Královéhradecký kraj</v>
      </c>
      <c r="F15" s="39"/>
      <c r="G15" s="39"/>
      <c r="H15" s="39"/>
      <c r="I15" s="134" t="s">
        <v>29</v>
      </c>
      <c r="J15" s="138" t="str">
        <f>IF('Rekapitulace stavby'!AN11="","",'Rekapitulace stavby'!AN11)</f>
        <v>CZ70889546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34" t="s">
        <v>31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34" t="s">
        <v>33</v>
      </c>
      <c r="E20" s="39"/>
      <c r="F20" s="39"/>
      <c r="G20" s="39"/>
      <c r="H20" s="39"/>
      <c r="I20" s="134" t="s">
        <v>26</v>
      </c>
      <c r="J20" s="138" t="str">
        <f>IF('Rekapitulace stavby'!AN16="","",'Rekapitulace stavby'!AN16)</f>
        <v>04475631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38" t="str">
        <f>IF('Rekapitulace stavby'!E17="","",'Rekapitulace stavby'!E17)</f>
        <v>CE-ING s.r.o.</v>
      </c>
      <c r="F21" s="39"/>
      <c r="G21" s="39"/>
      <c r="H21" s="39"/>
      <c r="I21" s="134" t="s">
        <v>29</v>
      </c>
      <c r="J21" s="138" t="str">
        <f>IF('Rekapitulace stavby'!AN17="","",'Rekapitulace stavby'!AN17)</f>
        <v>CZ04475631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34" t="s">
        <v>38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38" t="str">
        <f>IF('Rekapitulace stavby'!E20="","",'Rekapitulace stavby'!E20)</f>
        <v>Michael Hlušek</v>
      </c>
      <c r="F24" s="39"/>
      <c r="G24" s="39"/>
      <c r="H24" s="39"/>
      <c r="I24" s="134" t="s">
        <v>29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34" t="s">
        <v>40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45" t="s">
        <v>42</v>
      </c>
      <c r="E30" s="39"/>
      <c r="F30" s="39"/>
      <c r="G30" s="39"/>
      <c r="H30" s="39"/>
      <c r="I30" s="39"/>
      <c r="J30" s="146">
        <f>ROUND(J82,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47" t="s">
        <v>44</v>
      </c>
      <c r="G32" s="39"/>
      <c r="H32" s="39"/>
      <c r="I32" s="147" t="s">
        <v>43</v>
      </c>
      <c r="J32" s="147" t="s">
        <v>45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48" t="s">
        <v>46</v>
      </c>
      <c r="E33" s="134" t="s">
        <v>47</v>
      </c>
      <c r="F33" s="149">
        <f>ROUND((SUM(BE82:BE111)),  2)</f>
        <v>0</v>
      </c>
      <c r="G33" s="39"/>
      <c r="H33" s="39"/>
      <c r="I33" s="150">
        <v>0.20999999999999999</v>
      </c>
      <c r="J33" s="149">
        <f>ROUND(((SUM(BE82:BE111))*I33),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4" t="s">
        <v>48</v>
      </c>
      <c r="F34" s="149">
        <f>ROUND((SUM(BF82:BF111)),  2)</f>
        <v>0</v>
      </c>
      <c r="G34" s="39"/>
      <c r="H34" s="39"/>
      <c r="I34" s="150">
        <v>0.12</v>
      </c>
      <c r="J34" s="149">
        <f>ROUND(((SUM(BF82:BF111))*I34),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49</v>
      </c>
      <c r="F35" s="149">
        <f>ROUND((SUM(BG82:BG111)),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50</v>
      </c>
      <c r="F36" s="149">
        <f>ROUND((SUM(BH82:BH111)),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51</v>
      </c>
      <c r="F37" s="149">
        <f>ROUND((SUM(BI82:BI111)),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/>
    <row r="42" hidden="1"/>
    <row r="43" hidden="1"/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164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Rehabilitace Hronov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137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06,1 - Kanalizační přípojka - nezpůsobilý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3. 4. 2024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Královéhradecký kraj</v>
      </c>
      <c r="G54" s="41"/>
      <c r="H54" s="41"/>
      <c r="I54" s="33" t="s">
        <v>33</v>
      </c>
      <c r="J54" s="37" t="str">
        <f>E21</f>
        <v>CE-ING s.r.o.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Michael Hlušek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165</v>
      </c>
      <c r="D57" s="164"/>
      <c r="E57" s="164"/>
      <c r="F57" s="164"/>
      <c r="G57" s="164"/>
      <c r="H57" s="164"/>
      <c r="I57" s="164"/>
      <c r="J57" s="165" t="s">
        <v>166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74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167</v>
      </c>
    </row>
    <row r="60" s="9" customFormat="1" ht="24.96" customHeight="1">
      <c r="A60" s="9"/>
      <c r="B60" s="167"/>
      <c r="C60" s="168"/>
      <c r="D60" s="169" t="s">
        <v>2682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2683</v>
      </c>
      <c r="E61" s="170"/>
      <c r="F61" s="170"/>
      <c r="G61" s="170"/>
      <c r="H61" s="170"/>
      <c r="I61" s="170"/>
      <c r="J61" s="171">
        <f>J106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2684</v>
      </c>
      <c r="E62" s="170"/>
      <c r="F62" s="170"/>
      <c r="G62" s="170"/>
      <c r="H62" s="170"/>
      <c r="I62" s="170"/>
      <c r="J62" s="171">
        <f>J109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188</v>
      </c>
      <c r="D69" s="41"/>
      <c r="E69" s="41"/>
      <c r="F69" s="41"/>
      <c r="G69" s="41"/>
      <c r="H69" s="41"/>
      <c r="I69" s="41"/>
      <c r="J69" s="41"/>
      <c r="K69" s="41"/>
      <c r="L69" s="13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2" t="str">
        <f>E7</f>
        <v>Rehabilitace Hronov</v>
      </c>
      <c r="F72" s="33"/>
      <c r="G72" s="33"/>
      <c r="H72" s="33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137</v>
      </c>
      <c r="D73" s="41"/>
      <c r="E73" s="41"/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06,1 - Kanalizační přípojka - nezpůsobilý</v>
      </c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 xml:space="preserve"> </v>
      </c>
      <c r="G76" s="41"/>
      <c r="H76" s="41"/>
      <c r="I76" s="33" t="s">
        <v>23</v>
      </c>
      <c r="J76" s="73" t="str">
        <f>IF(J12="","",J12)</f>
        <v>3. 4. 2024</v>
      </c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25</v>
      </c>
      <c r="D78" s="41"/>
      <c r="E78" s="41"/>
      <c r="F78" s="28" t="str">
        <f>E15</f>
        <v>Královéhradecký kraj</v>
      </c>
      <c r="G78" s="41"/>
      <c r="H78" s="41"/>
      <c r="I78" s="33" t="s">
        <v>33</v>
      </c>
      <c r="J78" s="37" t="str">
        <f>E21</f>
        <v>CE-ING s.r.o.</v>
      </c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31</v>
      </c>
      <c r="D79" s="41"/>
      <c r="E79" s="41"/>
      <c r="F79" s="28" t="str">
        <f>IF(E18="","",E18)</f>
        <v>Vyplň údaj</v>
      </c>
      <c r="G79" s="41"/>
      <c r="H79" s="41"/>
      <c r="I79" s="33" t="s">
        <v>38</v>
      </c>
      <c r="J79" s="37" t="str">
        <f>E24</f>
        <v>Michael Hlušek</v>
      </c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9"/>
      <c r="B81" s="180"/>
      <c r="C81" s="181" t="s">
        <v>189</v>
      </c>
      <c r="D81" s="182" t="s">
        <v>61</v>
      </c>
      <c r="E81" s="182" t="s">
        <v>57</v>
      </c>
      <c r="F81" s="182" t="s">
        <v>58</v>
      </c>
      <c r="G81" s="182" t="s">
        <v>190</v>
      </c>
      <c r="H81" s="182" t="s">
        <v>191</v>
      </c>
      <c r="I81" s="182" t="s">
        <v>192</v>
      </c>
      <c r="J81" s="182" t="s">
        <v>166</v>
      </c>
      <c r="K81" s="183" t="s">
        <v>193</v>
      </c>
      <c r="L81" s="184"/>
      <c r="M81" s="93" t="s">
        <v>19</v>
      </c>
      <c r="N81" s="94" t="s">
        <v>46</v>
      </c>
      <c r="O81" s="94" t="s">
        <v>194</v>
      </c>
      <c r="P81" s="94" t="s">
        <v>195</v>
      </c>
      <c r="Q81" s="94" t="s">
        <v>196</v>
      </c>
      <c r="R81" s="94" t="s">
        <v>197</v>
      </c>
      <c r="S81" s="94" t="s">
        <v>198</v>
      </c>
      <c r="T81" s="95" t="s">
        <v>199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39"/>
      <c r="B82" s="40"/>
      <c r="C82" s="100" t="s">
        <v>200</v>
      </c>
      <c r="D82" s="41"/>
      <c r="E82" s="41"/>
      <c r="F82" s="41"/>
      <c r="G82" s="41"/>
      <c r="H82" s="41"/>
      <c r="I82" s="41"/>
      <c r="J82" s="185">
        <f>BK82</f>
        <v>0</v>
      </c>
      <c r="K82" s="41"/>
      <c r="L82" s="45"/>
      <c r="M82" s="96"/>
      <c r="N82" s="186"/>
      <c r="O82" s="97"/>
      <c r="P82" s="187">
        <f>P83+P106+P109</f>
        <v>0</v>
      </c>
      <c r="Q82" s="97"/>
      <c r="R82" s="187">
        <f>R83+R106+R109</f>
        <v>0</v>
      </c>
      <c r="S82" s="97"/>
      <c r="T82" s="188">
        <f>T83+T106+T109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75</v>
      </c>
      <c r="AU82" s="18" t="s">
        <v>167</v>
      </c>
      <c r="BK82" s="189">
        <f>BK83+BK106+BK109</f>
        <v>0</v>
      </c>
    </row>
    <row r="83" s="12" customFormat="1" ht="25.92" customHeight="1">
      <c r="A83" s="12"/>
      <c r="B83" s="190"/>
      <c r="C83" s="191"/>
      <c r="D83" s="192" t="s">
        <v>75</v>
      </c>
      <c r="E83" s="193" t="s">
        <v>2685</v>
      </c>
      <c r="F83" s="193" t="s">
        <v>204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SUM(P84:P105)</f>
        <v>0</v>
      </c>
      <c r="Q83" s="198"/>
      <c r="R83" s="199">
        <f>SUM(R84:R105)</f>
        <v>0</v>
      </c>
      <c r="S83" s="198"/>
      <c r="T83" s="200">
        <f>SUM(T84:T105)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84</v>
      </c>
      <c r="AT83" s="202" t="s">
        <v>75</v>
      </c>
      <c r="AU83" s="202" t="s">
        <v>76</v>
      </c>
      <c r="AY83" s="201" t="s">
        <v>203</v>
      </c>
      <c r="BK83" s="203">
        <f>SUM(BK84:BK105)</f>
        <v>0</v>
      </c>
    </row>
    <row r="84" s="2" customFormat="1" ht="16.5" customHeight="1">
      <c r="A84" s="39"/>
      <c r="B84" s="40"/>
      <c r="C84" s="206" t="s">
        <v>84</v>
      </c>
      <c r="D84" s="206" t="s">
        <v>205</v>
      </c>
      <c r="E84" s="207" t="s">
        <v>2729</v>
      </c>
      <c r="F84" s="208" t="s">
        <v>2730</v>
      </c>
      <c r="G84" s="209" t="s">
        <v>927</v>
      </c>
      <c r="H84" s="210">
        <v>5</v>
      </c>
      <c r="I84" s="211"/>
      <c r="J84" s="212">
        <f>ROUND(I84*H84,2)</f>
        <v>0</v>
      </c>
      <c r="K84" s="208" t="s">
        <v>19</v>
      </c>
      <c r="L84" s="45"/>
      <c r="M84" s="213" t="s">
        <v>19</v>
      </c>
      <c r="N84" s="214" t="s">
        <v>48</v>
      </c>
      <c r="O84" s="85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7" t="s">
        <v>209</v>
      </c>
      <c r="AT84" s="217" t="s">
        <v>205</v>
      </c>
      <c r="AU84" s="217" t="s">
        <v>84</v>
      </c>
      <c r="AY84" s="18" t="s">
        <v>203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8" t="s">
        <v>120</v>
      </c>
      <c r="BK84" s="218">
        <f>ROUND(I84*H84,2)</f>
        <v>0</v>
      </c>
      <c r="BL84" s="18" t="s">
        <v>209</v>
      </c>
      <c r="BM84" s="217" t="s">
        <v>120</v>
      </c>
    </row>
    <row r="85" s="2" customFormat="1" ht="16.5" customHeight="1">
      <c r="A85" s="39"/>
      <c r="B85" s="40"/>
      <c r="C85" s="206" t="s">
        <v>120</v>
      </c>
      <c r="D85" s="206" t="s">
        <v>205</v>
      </c>
      <c r="E85" s="207" t="s">
        <v>2731</v>
      </c>
      <c r="F85" s="208" t="s">
        <v>2732</v>
      </c>
      <c r="G85" s="209" t="s">
        <v>2688</v>
      </c>
      <c r="H85" s="210">
        <v>7.0499999999999998</v>
      </c>
      <c r="I85" s="211"/>
      <c r="J85" s="212">
        <f>ROUND(I85*H85,2)</f>
        <v>0</v>
      </c>
      <c r="K85" s="208" t="s">
        <v>19</v>
      </c>
      <c r="L85" s="45"/>
      <c r="M85" s="213" t="s">
        <v>19</v>
      </c>
      <c r="N85" s="214" t="s">
        <v>48</v>
      </c>
      <c r="O85" s="85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7" t="s">
        <v>209</v>
      </c>
      <c r="AT85" s="217" t="s">
        <v>205</v>
      </c>
      <c r="AU85" s="217" t="s">
        <v>84</v>
      </c>
      <c r="AY85" s="18" t="s">
        <v>203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8" t="s">
        <v>120</v>
      </c>
      <c r="BK85" s="218">
        <f>ROUND(I85*H85,2)</f>
        <v>0</v>
      </c>
      <c r="BL85" s="18" t="s">
        <v>209</v>
      </c>
      <c r="BM85" s="217" t="s">
        <v>209</v>
      </c>
    </row>
    <row r="86" s="2" customFormat="1" ht="16.5" customHeight="1">
      <c r="A86" s="39"/>
      <c r="B86" s="40"/>
      <c r="C86" s="206" t="s">
        <v>160</v>
      </c>
      <c r="D86" s="206" t="s">
        <v>205</v>
      </c>
      <c r="E86" s="207" t="s">
        <v>2733</v>
      </c>
      <c r="F86" s="208" t="s">
        <v>2734</v>
      </c>
      <c r="G86" s="209" t="s">
        <v>2688</v>
      </c>
      <c r="H86" s="210">
        <v>7.4000000000000004</v>
      </c>
      <c r="I86" s="211"/>
      <c r="J86" s="212">
        <f>ROUND(I86*H86,2)</f>
        <v>0</v>
      </c>
      <c r="K86" s="208" t="s">
        <v>19</v>
      </c>
      <c r="L86" s="45"/>
      <c r="M86" s="213" t="s">
        <v>19</v>
      </c>
      <c r="N86" s="214" t="s">
        <v>48</v>
      </c>
      <c r="O86" s="85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7" t="s">
        <v>209</v>
      </c>
      <c r="AT86" s="217" t="s">
        <v>205</v>
      </c>
      <c r="AU86" s="217" t="s">
        <v>84</v>
      </c>
      <c r="AY86" s="18" t="s">
        <v>203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8" t="s">
        <v>120</v>
      </c>
      <c r="BK86" s="218">
        <f>ROUND(I86*H86,2)</f>
        <v>0</v>
      </c>
      <c r="BL86" s="18" t="s">
        <v>209</v>
      </c>
      <c r="BM86" s="217" t="s">
        <v>236</v>
      </c>
    </row>
    <row r="87" s="2" customFormat="1" ht="33" customHeight="1">
      <c r="A87" s="39"/>
      <c r="B87" s="40"/>
      <c r="C87" s="206" t="s">
        <v>209</v>
      </c>
      <c r="D87" s="206" t="s">
        <v>205</v>
      </c>
      <c r="E87" s="207" t="s">
        <v>2686</v>
      </c>
      <c r="F87" s="208" t="s">
        <v>2687</v>
      </c>
      <c r="G87" s="209" t="s">
        <v>2688</v>
      </c>
      <c r="H87" s="210">
        <v>5.2400000000000002</v>
      </c>
      <c r="I87" s="211"/>
      <c r="J87" s="212">
        <f>ROUND(I87*H87,2)</f>
        <v>0</v>
      </c>
      <c r="K87" s="208" t="s">
        <v>19</v>
      </c>
      <c r="L87" s="45"/>
      <c r="M87" s="213" t="s">
        <v>19</v>
      </c>
      <c r="N87" s="214" t="s">
        <v>48</v>
      </c>
      <c r="O87" s="85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7" t="s">
        <v>209</v>
      </c>
      <c r="AT87" s="217" t="s">
        <v>205</v>
      </c>
      <c r="AU87" s="217" t="s">
        <v>84</v>
      </c>
      <c r="AY87" s="18" t="s">
        <v>203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8" t="s">
        <v>120</v>
      </c>
      <c r="BK87" s="218">
        <f>ROUND(I87*H87,2)</f>
        <v>0</v>
      </c>
      <c r="BL87" s="18" t="s">
        <v>209</v>
      </c>
      <c r="BM87" s="217" t="s">
        <v>246</v>
      </c>
    </row>
    <row r="88" s="2" customFormat="1" ht="16.5" customHeight="1">
      <c r="A88" s="39"/>
      <c r="B88" s="40"/>
      <c r="C88" s="206" t="s">
        <v>231</v>
      </c>
      <c r="D88" s="206" t="s">
        <v>205</v>
      </c>
      <c r="E88" s="207" t="s">
        <v>2689</v>
      </c>
      <c r="F88" s="208" t="s">
        <v>2690</v>
      </c>
      <c r="G88" s="209" t="s">
        <v>2688</v>
      </c>
      <c r="H88" s="210">
        <v>5.2400000000000002</v>
      </c>
      <c r="I88" s="211"/>
      <c r="J88" s="212">
        <f>ROUND(I88*H88,2)</f>
        <v>0</v>
      </c>
      <c r="K88" s="208" t="s">
        <v>19</v>
      </c>
      <c r="L88" s="45"/>
      <c r="M88" s="213" t="s">
        <v>19</v>
      </c>
      <c r="N88" s="214" t="s">
        <v>48</v>
      </c>
      <c r="O88" s="85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7" t="s">
        <v>209</v>
      </c>
      <c r="AT88" s="217" t="s">
        <v>205</v>
      </c>
      <c r="AU88" s="217" t="s">
        <v>84</v>
      </c>
      <c r="AY88" s="18" t="s">
        <v>203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8" t="s">
        <v>120</v>
      </c>
      <c r="BK88" s="218">
        <f>ROUND(I88*H88,2)</f>
        <v>0</v>
      </c>
      <c r="BL88" s="18" t="s">
        <v>209</v>
      </c>
      <c r="BM88" s="217" t="s">
        <v>257</v>
      </c>
    </row>
    <row r="89" s="2" customFormat="1" ht="16.5" customHeight="1">
      <c r="A89" s="39"/>
      <c r="B89" s="40"/>
      <c r="C89" s="206" t="s">
        <v>236</v>
      </c>
      <c r="D89" s="206" t="s">
        <v>205</v>
      </c>
      <c r="E89" s="207" t="s">
        <v>2735</v>
      </c>
      <c r="F89" s="208" t="s">
        <v>2736</v>
      </c>
      <c r="G89" s="209" t="s">
        <v>2737</v>
      </c>
      <c r="H89" s="210">
        <v>31</v>
      </c>
      <c r="I89" s="211"/>
      <c r="J89" s="212">
        <f>ROUND(I89*H89,2)</f>
        <v>0</v>
      </c>
      <c r="K89" s="208" t="s">
        <v>19</v>
      </c>
      <c r="L89" s="45"/>
      <c r="M89" s="213" t="s">
        <v>19</v>
      </c>
      <c r="N89" s="214" t="s">
        <v>48</v>
      </c>
      <c r="O89" s="85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7" t="s">
        <v>209</v>
      </c>
      <c r="AT89" s="217" t="s">
        <v>205</v>
      </c>
      <c r="AU89" s="217" t="s">
        <v>84</v>
      </c>
      <c r="AY89" s="18" t="s">
        <v>203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8" t="s">
        <v>120</v>
      </c>
      <c r="BK89" s="218">
        <f>ROUND(I89*H89,2)</f>
        <v>0</v>
      </c>
      <c r="BL89" s="18" t="s">
        <v>209</v>
      </c>
      <c r="BM89" s="217" t="s">
        <v>8</v>
      </c>
    </row>
    <row r="90" s="2" customFormat="1" ht="21.75" customHeight="1">
      <c r="A90" s="39"/>
      <c r="B90" s="40"/>
      <c r="C90" s="206" t="s">
        <v>241</v>
      </c>
      <c r="D90" s="206" t="s">
        <v>205</v>
      </c>
      <c r="E90" s="207" t="s">
        <v>2738</v>
      </c>
      <c r="F90" s="208" t="s">
        <v>2739</v>
      </c>
      <c r="G90" s="209" t="s">
        <v>2737</v>
      </c>
      <c r="H90" s="210">
        <v>31</v>
      </c>
      <c r="I90" s="211"/>
      <c r="J90" s="212">
        <f>ROUND(I90*H90,2)</f>
        <v>0</v>
      </c>
      <c r="K90" s="208" t="s">
        <v>19</v>
      </c>
      <c r="L90" s="45"/>
      <c r="M90" s="213" t="s">
        <v>19</v>
      </c>
      <c r="N90" s="214" t="s">
        <v>48</v>
      </c>
      <c r="O90" s="85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7" t="s">
        <v>209</v>
      </c>
      <c r="AT90" s="217" t="s">
        <v>205</v>
      </c>
      <c r="AU90" s="217" t="s">
        <v>84</v>
      </c>
      <c r="AY90" s="18" t="s">
        <v>203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8" t="s">
        <v>120</v>
      </c>
      <c r="BK90" s="218">
        <f>ROUND(I90*H90,2)</f>
        <v>0</v>
      </c>
      <c r="BL90" s="18" t="s">
        <v>209</v>
      </c>
      <c r="BM90" s="217" t="s">
        <v>278</v>
      </c>
    </row>
    <row r="91" s="2" customFormat="1" ht="16.5" customHeight="1">
      <c r="A91" s="39"/>
      <c r="B91" s="40"/>
      <c r="C91" s="206" t="s">
        <v>246</v>
      </c>
      <c r="D91" s="206" t="s">
        <v>205</v>
      </c>
      <c r="E91" s="207" t="s">
        <v>2691</v>
      </c>
      <c r="F91" s="208" t="s">
        <v>2692</v>
      </c>
      <c r="G91" s="209" t="s">
        <v>2688</v>
      </c>
      <c r="H91" s="210">
        <v>12.640000000000001</v>
      </c>
      <c r="I91" s="211"/>
      <c r="J91" s="212">
        <f>ROUND(I91*H91,2)</f>
        <v>0</v>
      </c>
      <c r="K91" s="208" t="s">
        <v>19</v>
      </c>
      <c r="L91" s="45"/>
      <c r="M91" s="213" t="s">
        <v>19</v>
      </c>
      <c r="N91" s="214" t="s">
        <v>48</v>
      </c>
      <c r="O91" s="85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7" t="s">
        <v>209</v>
      </c>
      <c r="AT91" s="217" t="s">
        <v>205</v>
      </c>
      <c r="AU91" s="217" t="s">
        <v>84</v>
      </c>
      <c r="AY91" s="18" t="s">
        <v>203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8" t="s">
        <v>120</v>
      </c>
      <c r="BK91" s="218">
        <f>ROUND(I91*H91,2)</f>
        <v>0</v>
      </c>
      <c r="BL91" s="18" t="s">
        <v>209</v>
      </c>
      <c r="BM91" s="217" t="s">
        <v>294</v>
      </c>
    </row>
    <row r="92" s="2" customFormat="1" ht="37.8" customHeight="1">
      <c r="A92" s="39"/>
      <c r="B92" s="40"/>
      <c r="C92" s="206" t="s">
        <v>252</v>
      </c>
      <c r="D92" s="206" t="s">
        <v>205</v>
      </c>
      <c r="E92" s="207" t="s">
        <v>2693</v>
      </c>
      <c r="F92" s="208" t="s">
        <v>2694</v>
      </c>
      <c r="G92" s="209" t="s">
        <v>2688</v>
      </c>
      <c r="H92" s="210">
        <v>2.2999999999999998</v>
      </c>
      <c r="I92" s="211"/>
      <c r="J92" s="212">
        <f>ROUND(I92*H92,2)</f>
        <v>0</v>
      </c>
      <c r="K92" s="208" t="s">
        <v>19</v>
      </c>
      <c r="L92" s="45"/>
      <c r="M92" s="213" t="s">
        <v>19</v>
      </c>
      <c r="N92" s="214" t="s">
        <v>48</v>
      </c>
      <c r="O92" s="85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7" t="s">
        <v>209</v>
      </c>
      <c r="AT92" s="217" t="s">
        <v>205</v>
      </c>
      <c r="AU92" s="217" t="s">
        <v>84</v>
      </c>
      <c r="AY92" s="18" t="s">
        <v>203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8" t="s">
        <v>120</v>
      </c>
      <c r="BK92" s="218">
        <f>ROUND(I92*H92,2)</f>
        <v>0</v>
      </c>
      <c r="BL92" s="18" t="s">
        <v>209</v>
      </c>
      <c r="BM92" s="217" t="s">
        <v>319</v>
      </c>
    </row>
    <row r="93" s="2" customFormat="1" ht="24.15" customHeight="1">
      <c r="A93" s="39"/>
      <c r="B93" s="40"/>
      <c r="C93" s="206" t="s">
        <v>257</v>
      </c>
      <c r="D93" s="206" t="s">
        <v>205</v>
      </c>
      <c r="E93" s="207" t="s">
        <v>232</v>
      </c>
      <c r="F93" s="208" t="s">
        <v>2695</v>
      </c>
      <c r="G93" s="209" t="s">
        <v>2688</v>
      </c>
      <c r="H93" s="210">
        <v>2.2999999999999998</v>
      </c>
      <c r="I93" s="211"/>
      <c r="J93" s="212">
        <f>ROUND(I93*H93,2)</f>
        <v>0</v>
      </c>
      <c r="K93" s="208" t="s">
        <v>19</v>
      </c>
      <c r="L93" s="45"/>
      <c r="M93" s="213" t="s">
        <v>19</v>
      </c>
      <c r="N93" s="214" t="s">
        <v>48</v>
      </c>
      <c r="O93" s="85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7" t="s">
        <v>209</v>
      </c>
      <c r="AT93" s="217" t="s">
        <v>205</v>
      </c>
      <c r="AU93" s="217" t="s">
        <v>84</v>
      </c>
      <c r="AY93" s="18" t="s">
        <v>203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8" t="s">
        <v>120</v>
      </c>
      <c r="BK93" s="218">
        <f>ROUND(I93*H93,2)</f>
        <v>0</v>
      </c>
      <c r="BL93" s="18" t="s">
        <v>209</v>
      </c>
      <c r="BM93" s="217" t="s">
        <v>332</v>
      </c>
    </row>
    <row r="94" s="2" customFormat="1" ht="16.5" customHeight="1">
      <c r="A94" s="39"/>
      <c r="B94" s="40"/>
      <c r="C94" s="206" t="s">
        <v>263</v>
      </c>
      <c r="D94" s="206" t="s">
        <v>205</v>
      </c>
      <c r="E94" s="207" t="s">
        <v>2696</v>
      </c>
      <c r="F94" s="208" t="s">
        <v>2697</v>
      </c>
      <c r="G94" s="209" t="s">
        <v>2688</v>
      </c>
      <c r="H94" s="210">
        <v>2.2999999999999998</v>
      </c>
      <c r="I94" s="211"/>
      <c r="J94" s="212">
        <f>ROUND(I94*H94,2)</f>
        <v>0</v>
      </c>
      <c r="K94" s="208" t="s">
        <v>19</v>
      </c>
      <c r="L94" s="45"/>
      <c r="M94" s="213" t="s">
        <v>19</v>
      </c>
      <c r="N94" s="214" t="s">
        <v>48</v>
      </c>
      <c r="O94" s="85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7" t="s">
        <v>209</v>
      </c>
      <c r="AT94" s="217" t="s">
        <v>205</v>
      </c>
      <c r="AU94" s="217" t="s">
        <v>84</v>
      </c>
      <c r="AY94" s="18" t="s">
        <v>203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120</v>
      </c>
      <c r="BK94" s="218">
        <f>ROUND(I94*H94,2)</f>
        <v>0</v>
      </c>
      <c r="BL94" s="18" t="s">
        <v>209</v>
      </c>
      <c r="BM94" s="217" t="s">
        <v>354</v>
      </c>
    </row>
    <row r="95" s="2" customFormat="1" ht="16.5" customHeight="1">
      <c r="A95" s="39"/>
      <c r="B95" s="40"/>
      <c r="C95" s="206" t="s">
        <v>8</v>
      </c>
      <c r="D95" s="206" t="s">
        <v>205</v>
      </c>
      <c r="E95" s="207" t="s">
        <v>2698</v>
      </c>
      <c r="F95" s="208" t="s">
        <v>2699</v>
      </c>
      <c r="G95" s="209" t="s">
        <v>2688</v>
      </c>
      <c r="H95" s="210">
        <v>2.2999999999999998</v>
      </c>
      <c r="I95" s="211"/>
      <c r="J95" s="212">
        <f>ROUND(I95*H95,2)</f>
        <v>0</v>
      </c>
      <c r="K95" s="208" t="s">
        <v>19</v>
      </c>
      <c r="L95" s="45"/>
      <c r="M95" s="213" t="s">
        <v>19</v>
      </c>
      <c r="N95" s="214" t="s">
        <v>48</v>
      </c>
      <c r="O95" s="85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7" t="s">
        <v>209</v>
      </c>
      <c r="AT95" s="217" t="s">
        <v>205</v>
      </c>
      <c r="AU95" s="217" t="s">
        <v>84</v>
      </c>
      <c r="AY95" s="18" t="s">
        <v>203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8" t="s">
        <v>120</v>
      </c>
      <c r="BK95" s="218">
        <f>ROUND(I95*H95,2)</f>
        <v>0</v>
      </c>
      <c r="BL95" s="18" t="s">
        <v>209</v>
      </c>
      <c r="BM95" s="217" t="s">
        <v>367</v>
      </c>
    </row>
    <row r="96" s="2" customFormat="1" ht="16.5" customHeight="1">
      <c r="A96" s="39"/>
      <c r="B96" s="40"/>
      <c r="C96" s="206" t="s">
        <v>272</v>
      </c>
      <c r="D96" s="206" t="s">
        <v>205</v>
      </c>
      <c r="E96" s="207" t="s">
        <v>2700</v>
      </c>
      <c r="F96" s="208" t="s">
        <v>2701</v>
      </c>
      <c r="G96" s="209" t="s">
        <v>2688</v>
      </c>
      <c r="H96" s="210">
        <v>2.2999999999999998</v>
      </c>
      <c r="I96" s="211"/>
      <c r="J96" s="212">
        <f>ROUND(I96*H96,2)</f>
        <v>0</v>
      </c>
      <c r="K96" s="208" t="s">
        <v>19</v>
      </c>
      <c r="L96" s="45"/>
      <c r="M96" s="213" t="s">
        <v>19</v>
      </c>
      <c r="N96" s="214" t="s">
        <v>48</v>
      </c>
      <c r="O96" s="85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7" t="s">
        <v>209</v>
      </c>
      <c r="AT96" s="217" t="s">
        <v>205</v>
      </c>
      <c r="AU96" s="217" t="s">
        <v>84</v>
      </c>
      <c r="AY96" s="18" t="s">
        <v>203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8" t="s">
        <v>120</v>
      </c>
      <c r="BK96" s="218">
        <f>ROUND(I96*H96,2)</f>
        <v>0</v>
      </c>
      <c r="BL96" s="18" t="s">
        <v>209</v>
      </c>
      <c r="BM96" s="217" t="s">
        <v>382</v>
      </c>
    </row>
    <row r="97" s="2" customFormat="1" ht="24.15" customHeight="1">
      <c r="A97" s="39"/>
      <c r="B97" s="40"/>
      <c r="C97" s="206" t="s">
        <v>278</v>
      </c>
      <c r="D97" s="206" t="s">
        <v>205</v>
      </c>
      <c r="E97" s="207" t="s">
        <v>2702</v>
      </c>
      <c r="F97" s="208" t="s">
        <v>2740</v>
      </c>
      <c r="G97" s="209" t="s">
        <v>2688</v>
      </c>
      <c r="H97" s="210">
        <v>2.2999999999999998</v>
      </c>
      <c r="I97" s="211"/>
      <c r="J97" s="212">
        <f>ROUND(I97*H97,2)</f>
        <v>0</v>
      </c>
      <c r="K97" s="208" t="s">
        <v>19</v>
      </c>
      <c r="L97" s="45"/>
      <c r="M97" s="213" t="s">
        <v>19</v>
      </c>
      <c r="N97" s="214" t="s">
        <v>48</v>
      </c>
      <c r="O97" s="85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7" t="s">
        <v>209</v>
      </c>
      <c r="AT97" s="217" t="s">
        <v>205</v>
      </c>
      <c r="AU97" s="217" t="s">
        <v>84</v>
      </c>
      <c r="AY97" s="18" t="s">
        <v>203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120</v>
      </c>
      <c r="BK97" s="218">
        <f>ROUND(I97*H97,2)</f>
        <v>0</v>
      </c>
      <c r="BL97" s="18" t="s">
        <v>209</v>
      </c>
      <c r="BM97" s="217" t="s">
        <v>398</v>
      </c>
    </row>
    <row r="98" s="2" customFormat="1" ht="24.15" customHeight="1">
      <c r="A98" s="39"/>
      <c r="B98" s="40"/>
      <c r="C98" s="206" t="s">
        <v>283</v>
      </c>
      <c r="D98" s="206" t="s">
        <v>205</v>
      </c>
      <c r="E98" s="207" t="s">
        <v>2704</v>
      </c>
      <c r="F98" s="208" t="s">
        <v>2705</v>
      </c>
      <c r="G98" s="209" t="s">
        <v>2688</v>
      </c>
      <c r="H98" s="210">
        <v>4.5</v>
      </c>
      <c r="I98" s="211"/>
      <c r="J98" s="212">
        <f>ROUND(I98*H98,2)</f>
        <v>0</v>
      </c>
      <c r="K98" s="208" t="s">
        <v>19</v>
      </c>
      <c r="L98" s="45"/>
      <c r="M98" s="213" t="s">
        <v>19</v>
      </c>
      <c r="N98" s="214" t="s">
        <v>48</v>
      </c>
      <c r="O98" s="85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7" t="s">
        <v>209</v>
      </c>
      <c r="AT98" s="217" t="s">
        <v>205</v>
      </c>
      <c r="AU98" s="217" t="s">
        <v>84</v>
      </c>
      <c r="AY98" s="18" t="s">
        <v>203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8" t="s">
        <v>120</v>
      </c>
      <c r="BK98" s="218">
        <f>ROUND(I98*H98,2)</f>
        <v>0</v>
      </c>
      <c r="BL98" s="18" t="s">
        <v>209</v>
      </c>
      <c r="BM98" s="217" t="s">
        <v>420</v>
      </c>
    </row>
    <row r="99" s="2" customFormat="1" ht="16.5" customHeight="1">
      <c r="A99" s="39"/>
      <c r="B99" s="40"/>
      <c r="C99" s="206" t="s">
        <v>294</v>
      </c>
      <c r="D99" s="206" t="s">
        <v>205</v>
      </c>
      <c r="E99" s="207" t="s">
        <v>2706</v>
      </c>
      <c r="F99" s="208" t="s">
        <v>2707</v>
      </c>
      <c r="G99" s="209" t="s">
        <v>2688</v>
      </c>
      <c r="H99" s="210">
        <v>2.25</v>
      </c>
      <c r="I99" s="211"/>
      <c r="J99" s="212">
        <f>ROUND(I99*H99,2)</f>
        <v>0</v>
      </c>
      <c r="K99" s="208" t="s">
        <v>19</v>
      </c>
      <c r="L99" s="45"/>
      <c r="M99" s="213" t="s">
        <v>19</v>
      </c>
      <c r="N99" s="214" t="s">
        <v>48</v>
      </c>
      <c r="O99" s="85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7" t="s">
        <v>209</v>
      </c>
      <c r="AT99" s="217" t="s">
        <v>205</v>
      </c>
      <c r="AU99" s="217" t="s">
        <v>84</v>
      </c>
      <c r="AY99" s="18" t="s">
        <v>203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8" t="s">
        <v>120</v>
      </c>
      <c r="BK99" s="218">
        <f>ROUND(I99*H99,2)</f>
        <v>0</v>
      </c>
      <c r="BL99" s="18" t="s">
        <v>209</v>
      </c>
      <c r="BM99" s="217" t="s">
        <v>432</v>
      </c>
    </row>
    <row r="100" s="2" customFormat="1" ht="16.5" customHeight="1">
      <c r="A100" s="39"/>
      <c r="B100" s="40"/>
      <c r="C100" s="206" t="s">
        <v>304</v>
      </c>
      <c r="D100" s="206" t="s">
        <v>205</v>
      </c>
      <c r="E100" s="207" t="s">
        <v>2708</v>
      </c>
      <c r="F100" s="208" t="s">
        <v>2741</v>
      </c>
      <c r="G100" s="209" t="s">
        <v>2688</v>
      </c>
      <c r="H100" s="210">
        <v>0.29999999999999999</v>
      </c>
      <c r="I100" s="211"/>
      <c r="J100" s="212">
        <f>ROUND(I100*H100,2)</f>
        <v>0</v>
      </c>
      <c r="K100" s="208" t="s">
        <v>19</v>
      </c>
      <c r="L100" s="45"/>
      <c r="M100" s="213" t="s">
        <v>19</v>
      </c>
      <c r="N100" s="214" t="s">
        <v>48</v>
      </c>
      <c r="O100" s="85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7" t="s">
        <v>209</v>
      </c>
      <c r="AT100" s="217" t="s">
        <v>205</v>
      </c>
      <c r="AU100" s="217" t="s">
        <v>84</v>
      </c>
      <c r="AY100" s="18" t="s">
        <v>203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8" t="s">
        <v>120</v>
      </c>
      <c r="BK100" s="218">
        <f>ROUND(I100*H100,2)</f>
        <v>0</v>
      </c>
      <c r="BL100" s="18" t="s">
        <v>209</v>
      </c>
      <c r="BM100" s="217" t="s">
        <v>446</v>
      </c>
    </row>
    <row r="101" s="2" customFormat="1" ht="16.5" customHeight="1">
      <c r="A101" s="39"/>
      <c r="B101" s="40"/>
      <c r="C101" s="206" t="s">
        <v>319</v>
      </c>
      <c r="D101" s="206" t="s">
        <v>205</v>
      </c>
      <c r="E101" s="207" t="s">
        <v>2742</v>
      </c>
      <c r="F101" s="208" t="s">
        <v>2743</v>
      </c>
      <c r="G101" s="209" t="s">
        <v>927</v>
      </c>
      <c r="H101" s="210">
        <v>18</v>
      </c>
      <c r="I101" s="211"/>
      <c r="J101" s="212">
        <f>ROUND(I101*H101,2)</f>
        <v>0</v>
      </c>
      <c r="K101" s="208" t="s">
        <v>19</v>
      </c>
      <c r="L101" s="45"/>
      <c r="M101" s="213" t="s">
        <v>19</v>
      </c>
      <c r="N101" s="214" t="s">
        <v>48</v>
      </c>
      <c r="O101" s="85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7" t="s">
        <v>209</v>
      </c>
      <c r="AT101" s="217" t="s">
        <v>205</v>
      </c>
      <c r="AU101" s="217" t="s">
        <v>84</v>
      </c>
      <c r="AY101" s="18" t="s">
        <v>203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8" t="s">
        <v>120</v>
      </c>
      <c r="BK101" s="218">
        <f>ROUND(I101*H101,2)</f>
        <v>0</v>
      </c>
      <c r="BL101" s="18" t="s">
        <v>209</v>
      </c>
      <c r="BM101" s="217" t="s">
        <v>457</v>
      </c>
    </row>
    <row r="102" s="2" customFormat="1" ht="16.5" customHeight="1">
      <c r="A102" s="39"/>
      <c r="B102" s="40"/>
      <c r="C102" s="206" t="s">
        <v>159</v>
      </c>
      <c r="D102" s="206" t="s">
        <v>205</v>
      </c>
      <c r="E102" s="207" t="s">
        <v>2744</v>
      </c>
      <c r="F102" s="208" t="s">
        <v>2745</v>
      </c>
      <c r="G102" s="209" t="s">
        <v>2746</v>
      </c>
      <c r="H102" s="210">
        <v>2</v>
      </c>
      <c r="I102" s="211"/>
      <c r="J102" s="212">
        <f>ROUND(I102*H102,2)</f>
        <v>0</v>
      </c>
      <c r="K102" s="208" t="s">
        <v>19</v>
      </c>
      <c r="L102" s="45"/>
      <c r="M102" s="213" t="s">
        <v>19</v>
      </c>
      <c r="N102" s="214" t="s">
        <v>48</v>
      </c>
      <c r="O102" s="85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7" t="s">
        <v>209</v>
      </c>
      <c r="AT102" s="217" t="s">
        <v>205</v>
      </c>
      <c r="AU102" s="217" t="s">
        <v>84</v>
      </c>
      <c r="AY102" s="18" t="s">
        <v>203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8" t="s">
        <v>120</v>
      </c>
      <c r="BK102" s="218">
        <f>ROUND(I102*H102,2)</f>
        <v>0</v>
      </c>
      <c r="BL102" s="18" t="s">
        <v>209</v>
      </c>
      <c r="BM102" s="217" t="s">
        <v>469</v>
      </c>
    </row>
    <row r="103" s="2" customFormat="1" ht="33" customHeight="1">
      <c r="A103" s="39"/>
      <c r="B103" s="40"/>
      <c r="C103" s="206" t="s">
        <v>332</v>
      </c>
      <c r="D103" s="206" t="s">
        <v>205</v>
      </c>
      <c r="E103" s="207" t="s">
        <v>2747</v>
      </c>
      <c r="F103" s="208" t="s">
        <v>2748</v>
      </c>
      <c r="G103" s="209" t="s">
        <v>2737</v>
      </c>
      <c r="H103" s="210">
        <v>5</v>
      </c>
      <c r="I103" s="211"/>
      <c r="J103" s="212">
        <f>ROUND(I103*H103,2)</f>
        <v>0</v>
      </c>
      <c r="K103" s="208" t="s">
        <v>19</v>
      </c>
      <c r="L103" s="45"/>
      <c r="M103" s="213" t="s">
        <v>19</v>
      </c>
      <c r="N103" s="214" t="s">
        <v>48</v>
      </c>
      <c r="O103" s="85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7" t="s">
        <v>209</v>
      </c>
      <c r="AT103" s="217" t="s">
        <v>205</v>
      </c>
      <c r="AU103" s="217" t="s">
        <v>84</v>
      </c>
      <c r="AY103" s="18" t="s">
        <v>203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8" t="s">
        <v>120</v>
      </c>
      <c r="BK103" s="218">
        <f>ROUND(I103*H103,2)</f>
        <v>0</v>
      </c>
      <c r="BL103" s="18" t="s">
        <v>209</v>
      </c>
      <c r="BM103" s="217" t="s">
        <v>481</v>
      </c>
    </row>
    <row r="104" s="2" customFormat="1" ht="16.5" customHeight="1">
      <c r="A104" s="39"/>
      <c r="B104" s="40"/>
      <c r="C104" s="206" t="s">
        <v>7</v>
      </c>
      <c r="D104" s="206" t="s">
        <v>205</v>
      </c>
      <c r="E104" s="207" t="s">
        <v>2749</v>
      </c>
      <c r="F104" s="208" t="s">
        <v>2750</v>
      </c>
      <c r="G104" s="209" t="s">
        <v>2751</v>
      </c>
      <c r="H104" s="210">
        <v>1</v>
      </c>
      <c r="I104" s="211"/>
      <c r="J104" s="212">
        <f>ROUND(I104*H104,2)</f>
        <v>0</v>
      </c>
      <c r="K104" s="208" t="s">
        <v>19</v>
      </c>
      <c r="L104" s="45"/>
      <c r="M104" s="213" t="s">
        <v>19</v>
      </c>
      <c r="N104" s="214" t="s">
        <v>48</v>
      </c>
      <c r="O104" s="85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7" t="s">
        <v>209</v>
      </c>
      <c r="AT104" s="217" t="s">
        <v>205</v>
      </c>
      <c r="AU104" s="217" t="s">
        <v>84</v>
      </c>
      <c r="AY104" s="18" t="s">
        <v>203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8" t="s">
        <v>120</v>
      </c>
      <c r="BK104" s="218">
        <f>ROUND(I104*H104,2)</f>
        <v>0</v>
      </c>
      <c r="BL104" s="18" t="s">
        <v>209</v>
      </c>
      <c r="BM104" s="217" t="s">
        <v>493</v>
      </c>
    </row>
    <row r="105" s="2" customFormat="1" ht="16.5" customHeight="1">
      <c r="A105" s="39"/>
      <c r="B105" s="40"/>
      <c r="C105" s="206" t="s">
        <v>354</v>
      </c>
      <c r="D105" s="206" t="s">
        <v>205</v>
      </c>
      <c r="E105" s="207" t="s">
        <v>2752</v>
      </c>
      <c r="F105" s="208" t="s">
        <v>2753</v>
      </c>
      <c r="G105" s="209" t="s">
        <v>2751</v>
      </c>
      <c r="H105" s="210">
        <v>1</v>
      </c>
      <c r="I105" s="211"/>
      <c r="J105" s="212">
        <f>ROUND(I105*H105,2)</f>
        <v>0</v>
      </c>
      <c r="K105" s="208" t="s">
        <v>19</v>
      </c>
      <c r="L105" s="45"/>
      <c r="M105" s="213" t="s">
        <v>19</v>
      </c>
      <c r="N105" s="214" t="s">
        <v>48</v>
      </c>
      <c r="O105" s="85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7" t="s">
        <v>209</v>
      </c>
      <c r="AT105" s="217" t="s">
        <v>205</v>
      </c>
      <c r="AU105" s="217" t="s">
        <v>84</v>
      </c>
      <c r="AY105" s="18" t="s">
        <v>203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8" t="s">
        <v>120</v>
      </c>
      <c r="BK105" s="218">
        <f>ROUND(I105*H105,2)</f>
        <v>0</v>
      </c>
      <c r="BL105" s="18" t="s">
        <v>209</v>
      </c>
      <c r="BM105" s="217" t="s">
        <v>505</v>
      </c>
    </row>
    <row r="106" s="12" customFormat="1" ht="25.92" customHeight="1">
      <c r="A106" s="12"/>
      <c r="B106" s="190"/>
      <c r="C106" s="191"/>
      <c r="D106" s="192" t="s">
        <v>75</v>
      </c>
      <c r="E106" s="193" t="s">
        <v>2710</v>
      </c>
      <c r="F106" s="193" t="s">
        <v>2711</v>
      </c>
      <c r="G106" s="191"/>
      <c r="H106" s="191"/>
      <c r="I106" s="194"/>
      <c r="J106" s="195">
        <f>BK106</f>
        <v>0</v>
      </c>
      <c r="K106" s="191"/>
      <c r="L106" s="196"/>
      <c r="M106" s="197"/>
      <c r="N106" s="198"/>
      <c r="O106" s="198"/>
      <c r="P106" s="199">
        <f>SUM(P107:P108)</f>
        <v>0</v>
      </c>
      <c r="Q106" s="198"/>
      <c r="R106" s="199">
        <f>SUM(R107:R108)</f>
        <v>0</v>
      </c>
      <c r="S106" s="198"/>
      <c r="T106" s="200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1" t="s">
        <v>84</v>
      </c>
      <c r="AT106" s="202" t="s">
        <v>75</v>
      </c>
      <c r="AU106" s="202" t="s">
        <v>76</v>
      </c>
      <c r="AY106" s="201" t="s">
        <v>203</v>
      </c>
      <c r="BK106" s="203">
        <f>SUM(BK107:BK108)</f>
        <v>0</v>
      </c>
    </row>
    <row r="107" s="2" customFormat="1" ht="16.5" customHeight="1">
      <c r="A107" s="39"/>
      <c r="B107" s="40"/>
      <c r="C107" s="206" t="s">
        <v>361</v>
      </c>
      <c r="D107" s="206" t="s">
        <v>205</v>
      </c>
      <c r="E107" s="207" t="s">
        <v>2754</v>
      </c>
      <c r="F107" s="208" t="s">
        <v>2755</v>
      </c>
      <c r="G107" s="209" t="s">
        <v>2298</v>
      </c>
      <c r="H107" s="210">
        <v>1</v>
      </c>
      <c r="I107" s="211"/>
      <c r="J107" s="212">
        <f>ROUND(I107*H107,2)</f>
        <v>0</v>
      </c>
      <c r="K107" s="208" t="s">
        <v>19</v>
      </c>
      <c r="L107" s="45"/>
      <c r="M107" s="213" t="s">
        <v>19</v>
      </c>
      <c r="N107" s="214" t="s">
        <v>48</v>
      </c>
      <c r="O107" s="85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7" t="s">
        <v>209</v>
      </c>
      <c r="AT107" s="217" t="s">
        <v>205</v>
      </c>
      <c r="AU107" s="217" t="s">
        <v>84</v>
      </c>
      <c r="AY107" s="18" t="s">
        <v>203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8" t="s">
        <v>120</v>
      </c>
      <c r="BK107" s="218">
        <f>ROUND(I107*H107,2)</f>
        <v>0</v>
      </c>
      <c r="BL107" s="18" t="s">
        <v>209</v>
      </c>
      <c r="BM107" s="217" t="s">
        <v>519</v>
      </c>
    </row>
    <row r="108" s="2" customFormat="1" ht="24.15" customHeight="1">
      <c r="A108" s="39"/>
      <c r="B108" s="40"/>
      <c r="C108" s="206" t="s">
        <v>367</v>
      </c>
      <c r="D108" s="206" t="s">
        <v>205</v>
      </c>
      <c r="E108" s="207" t="s">
        <v>2756</v>
      </c>
      <c r="F108" s="208" t="s">
        <v>2757</v>
      </c>
      <c r="G108" s="209" t="s">
        <v>2298</v>
      </c>
      <c r="H108" s="210">
        <v>1</v>
      </c>
      <c r="I108" s="211"/>
      <c r="J108" s="212">
        <f>ROUND(I108*H108,2)</f>
        <v>0</v>
      </c>
      <c r="K108" s="208" t="s">
        <v>19</v>
      </c>
      <c r="L108" s="45"/>
      <c r="M108" s="213" t="s">
        <v>19</v>
      </c>
      <c r="N108" s="214" t="s">
        <v>48</v>
      </c>
      <c r="O108" s="85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7" t="s">
        <v>209</v>
      </c>
      <c r="AT108" s="217" t="s">
        <v>205</v>
      </c>
      <c r="AU108" s="217" t="s">
        <v>84</v>
      </c>
      <c r="AY108" s="18" t="s">
        <v>203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8" t="s">
        <v>120</v>
      </c>
      <c r="BK108" s="218">
        <f>ROUND(I108*H108,2)</f>
        <v>0</v>
      </c>
      <c r="BL108" s="18" t="s">
        <v>209</v>
      </c>
      <c r="BM108" s="217" t="s">
        <v>533</v>
      </c>
    </row>
    <row r="109" s="12" customFormat="1" ht="25.92" customHeight="1">
      <c r="A109" s="12"/>
      <c r="B109" s="190"/>
      <c r="C109" s="191"/>
      <c r="D109" s="192" t="s">
        <v>75</v>
      </c>
      <c r="E109" s="193" t="s">
        <v>2722</v>
      </c>
      <c r="F109" s="193" t="s">
        <v>2723</v>
      </c>
      <c r="G109" s="191"/>
      <c r="H109" s="191"/>
      <c r="I109" s="194"/>
      <c r="J109" s="195">
        <f>BK109</f>
        <v>0</v>
      </c>
      <c r="K109" s="191"/>
      <c r="L109" s="196"/>
      <c r="M109" s="197"/>
      <c r="N109" s="198"/>
      <c r="O109" s="198"/>
      <c r="P109" s="199">
        <f>SUM(P110:P111)</f>
        <v>0</v>
      </c>
      <c r="Q109" s="198"/>
      <c r="R109" s="199">
        <f>SUM(R110:R111)</f>
        <v>0</v>
      </c>
      <c r="S109" s="198"/>
      <c r="T109" s="200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1" t="s">
        <v>84</v>
      </c>
      <c r="AT109" s="202" t="s">
        <v>75</v>
      </c>
      <c r="AU109" s="202" t="s">
        <v>76</v>
      </c>
      <c r="AY109" s="201" t="s">
        <v>203</v>
      </c>
      <c r="BK109" s="203">
        <f>SUM(BK110:BK111)</f>
        <v>0</v>
      </c>
    </row>
    <row r="110" s="2" customFormat="1" ht="16.5" customHeight="1">
      <c r="A110" s="39"/>
      <c r="B110" s="40"/>
      <c r="C110" s="206" t="s">
        <v>373</v>
      </c>
      <c r="D110" s="206" t="s">
        <v>205</v>
      </c>
      <c r="E110" s="207" t="s">
        <v>2758</v>
      </c>
      <c r="F110" s="208" t="s">
        <v>2759</v>
      </c>
      <c r="G110" s="209" t="s">
        <v>927</v>
      </c>
      <c r="H110" s="210">
        <v>4.7999999999999998</v>
      </c>
      <c r="I110" s="211"/>
      <c r="J110" s="212">
        <f>ROUND(I110*H110,2)</f>
        <v>0</v>
      </c>
      <c r="K110" s="208" t="s">
        <v>19</v>
      </c>
      <c r="L110" s="45"/>
      <c r="M110" s="213" t="s">
        <v>19</v>
      </c>
      <c r="N110" s="214" t="s">
        <v>48</v>
      </c>
      <c r="O110" s="85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7" t="s">
        <v>209</v>
      </c>
      <c r="AT110" s="217" t="s">
        <v>205</v>
      </c>
      <c r="AU110" s="217" t="s">
        <v>84</v>
      </c>
      <c r="AY110" s="18" t="s">
        <v>203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8" t="s">
        <v>120</v>
      </c>
      <c r="BK110" s="218">
        <f>ROUND(I110*H110,2)</f>
        <v>0</v>
      </c>
      <c r="BL110" s="18" t="s">
        <v>209</v>
      </c>
      <c r="BM110" s="217" t="s">
        <v>545</v>
      </c>
    </row>
    <row r="111" s="2" customFormat="1" ht="16.5" customHeight="1">
      <c r="A111" s="39"/>
      <c r="B111" s="40"/>
      <c r="C111" s="206" t="s">
        <v>382</v>
      </c>
      <c r="D111" s="206" t="s">
        <v>205</v>
      </c>
      <c r="E111" s="207" t="s">
        <v>2760</v>
      </c>
      <c r="F111" s="208" t="s">
        <v>2761</v>
      </c>
      <c r="G111" s="209" t="s">
        <v>927</v>
      </c>
      <c r="H111" s="210">
        <v>4.7999999999999998</v>
      </c>
      <c r="I111" s="211"/>
      <c r="J111" s="212">
        <f>ROUND(I111*H111,2)</f>
        <v>0</v>
      </c>
      <c r="K111" s="208" t="s">
        <v>19</v>
      </c>
      <c r="L111" s="45"/>
      <c r="M111" s="286" t="s">
        <v>19</v>
      </c>
      <c r="N111" s="287" t="s">
        <v>48</v>
      </c>
      <c r="O111" s="284"/>
      <c r="P111" s="288">
        <f>O111*H111</f>
        <v>0</v>
      </c>
      <c r="Q111" s="288">
        <v>0</v>
      </c>
      <c r="R111" s="288">
        <f>Q111*H111</f>
        <v>0</v>
      </c>
      <c r="S111" s="288">
        <v>0</v>
      </c>
      <c r="T111" s="289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7" t="s">
        <v>209</v>
      </c>
      <c r="AT111" s="217" t="s">
        <v>205</v>
      </c>
      <c r="AU111" s="217" t="s">
        <v>84</v>
      </c>
      <c r="AY111" s="18" t="s">
        <v>203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8" t="s">
        <v>120</v>
      </c>
      <c r="BK111" s="218">
        <f>ROUND(I111*H111,2)</f>
        <v>0</v>
      </c>
      <c r="BL111" s="18" t="s">
        <v>209</v>
      </c>
      <c r="BM111" s="217" t="s">
        <v>565</v>
      </c>
    </row>
    <row r="112" s="2" customFormat="1" ht="6.96" customHeight="1">
      <c r="A112" s="39"/>
      <c r="B112" s="60"/>
      <c r="C112" s="61"/>
      <c r="D112" s="61"/>
      <c r="E112" s="61"/>
      <c r="F112" s="61"/>
      <c r="G112" s="61"/>
      <c r="H112" s="61"/>
      <c r="I112" s="61"/>
      <c r="J112" s="61"/>
      <c r="K112" s="61"/>
      <c r="L112" s="45"/>
      <c r="M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</sheetData>
  <sheetProtection sheet="1" autoFilter="0" formatColumns="0" formatRows="0" objects="1" scenarios="1" spinCount="100000" saltValue="KYhNnQ3ITMiyK2fD08wHxAj84Kbh5fBIzognTnn9ae4C3RjEESOFLkqBRpdF5fM9oh95P1XvEASf3SpSEJnksg==" hashValue="2+y3Vrp0L4F3DtkyNnOFBUnWgtdgG7UyGUbPNlreNSHhbxk9A8GFrML0TFO6wHOMFSnVZYGQWLP8mm94uoafpw==" algorithmName="SHA-512" password="CC35"/>
  <autoFilter ref="C81:K11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hidden="1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hidden="1" s="1" customFormat="1" ht="24.96" customHeight="1">
      <c r="B4" s="21"/>
      <c r="D4" s="132" t="s">
        <v>124</v>
      </c>
      <c r="L4" s="21"/>
      <c r="M4" s="13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34" t="s">
        <v>16</v>
      </c>
      <c r="L6" s="21"/>
    </row>
    <row r="7" hidden="1" s="1" customFormat="1" ht="16.5" customHeight="1">
      <c r="B7" s="21"/>
      <c r="E7" s="135" t="str">
        <f>'Rekapitulace stavby'!K6</f>
        <v>Rehabilitace Hronov</v>
      </c>
      <c r="F7" s="134"/>
      <c r="G7" s="134"/>
      <c r="H7" s="134"/>
      <c r="L7" s="21"/>
    </row>
    <row r="8" hidden="1" s="2" customFormat="1" ht="12" customHeight="1">
      <c r="A8" s="39"/>
      <c r="B8" s="45"/>
      <c r="C8" s="39"/>
      <c r="D8" s="134" t="s">
        <v>137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37" t="s">
        <v>2762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34" t="s">
        <v>21</v>
      </c>
      <c r="E12" s="39"/>
      <c r="F12" s="138" t="s">
        <v>2192</v>
      </c>
      <c r="G12" s="39"/>
      <c r="H12" s="39"/>
      <c r="I12" s="134" t="s">
        <v>23</v>
      </c>
      <c r="J12" s="139" t="str">
        <f>'Rekapitulace stavby'!AN8</f>
        <v>3. 4. 2024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tr">
        <f>IF('Rekapitulace stavby'!AN10="","",'Rekapitulace stavby'!AN10)</f>
        <v>70889546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38" t="str">
        <f>IF('Rekapitulace stavby'!E11="","",'Rekapitulace stavby'!E11)</f>
        <v>Královéhradecký kraj</v>
      </c>
      <c r="F15" s="39"/>
      <c r="G15" s="39"/>
      <c r="H15" s="39"/>
      <c r="I15" s="134" t="s">
        <v>29</v>
      </c>
      <c r="J15" s="138" t="str">
        <f>IF('Rekapitulace stavby'!AN11="","",'Rekapitulace stavby'!AN11)</f>
        <v>CZ70889546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34" t="s">
        <v>31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34" t="s">
        <v>33</v>
      </c>
      <c r="E20" s="39"/>
      <c r="F20" s="39"/>
      <c r="G20" s="39"/>
      <c r="H20" s="39"/>
      <c r="I20" s="134" t="s">
        <v>26</v>
      </c>
      <c r="J20" s="138" t="str">
        <f>IF('Rekapitulace stavby'!AN16="","",'Rekapitulace stavby'!AN16)</f>
        <v>04475631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38" t="str">
        <f>IF('Rekapitulace stavby'!E17="","",'Rekapitulace stavby'!E17)</f>
        <v>CE-ING s.r.o.</v>
      </c>
      <c r="F21" s="39"/>
      <c r="G21" s="39"/>
      <c r="H21" s="39"/>
      <c r="I21" s="134" t="s">
        <v>29</v>
      </c>
      <c r="J21" s="138" t="str">
        <f>IF('Rekapitulace stavby'!AN17="","",'Rekapitulace stavby'!AN17)</f>
        <v>CZ04475631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34" t="s">
        <v>38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38" t="str">
        <f>IF('Rekapitulace stavby'!E20="","",'Rekapitulace stavby'!E20)</f>
        <v>Michael Hlušek</v>
      </c>
      <c r="F24" s="39"/>
      <c r="G24" s="39"/>
      <c r="H24" s="39"/>
      <c r="I24" s="134" t="s">
        <v>29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34" t="s">
        <v>40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45" t="s">
        <v>42</v>
      </c>
      <c r="E30" s="39"/>
      <c r="F30" s="39"/>
      <c r="G30" s="39"/>
      <c r="H30" s="39"/>
      <c r="I30" s="39"/>
      <c r="J30" s="146">
        <f>ROUND(J84,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47" t="s">
        <v>44</v>
      </c>
      <c r="G32" s="39"/>
      <c r="H32" s="39"/>
      <c r="I32" s="147" t="s">
        <v>43</v>
      </c>
      <c r="J32" s="147" t="s">
        <v>45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48" t="s">
        <v>46</v>
      </c>
      <c r="E33" s="134" t="s">
        <v>47</v>
      </c>
      <c r="F33" s="149">
        <f>ROUND((SUM(BE84:BE187)),  2)</f>
        <v>0</v>
      </c>
      <c r="G33" s="39"/>
      <c r="H33" s="39"/>
      <c r="I33" s="150">
        <v>0.20999999999999999</v>
      </c>
      <c r="J33" s="149">
        <f>ROUND(((SUM(BE84:BE187))*I33),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4" t="s">
        <v>48</v>
      </c>
      <c r="F34" s="149">
        <f>ROUND((SUM(BF84:BF187)),  2)</f>
        <v>0</v>
      </c>
      <c r="G34" s="39"/>
      <c r="H34" s="39"/>
      <c r="I34" s="150">
        <v>0.12</v>
      </c>
      <c r="J34" s="149">
        <f>ROUND(((SUM(BF84:BF187))*I34),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49</v>
      </c>
      <c r="F35" s="149">
        <f>ROUND((SUM(BG84:BG187)),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50</v>
      </c>
      <c r="F36" s="149">
        <f>ROUND((SUM(BH84:BH187)),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51</v>
      </c>
      <c r="F37" s="149">
        <f>ROUND((SUM(BI84:BI187)),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/>
    <row r="42" hidden="1"/>
    <row r="43" hidden="1"/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164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Rehabilitace Hronov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137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07 - Silnoproud - hlavní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3. 4. 2024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Královéhradecký kraj</v>
      </c>
      <c r="G54" s="41"/>
      <c r="H54" s="41"/>
      <c r="I54" s="33" t="s">
        <v>33</v>
      </c>
      <c r="J54" s="37" t="str">
        <f>E21</f>
        <v>CE-ING s.r.o.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Michael Hlušek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165</v>
      </c>
      <c r="D57" s="164"/>
      <c r="E57" s="164"/>
      <c r="F57" s="164"/>
      <c r="G57" s="164"/>
      <c r="H57" s="164"/>
      <c r="I57" s="164"/>
      <c r="J57" s="165" t="s">
        <v>166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74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167</v>
      </c>
    </row>
    <row r="60" s="9" customFormat="1" ht="24.96" customHeight="1">
      <c r="A60" s="9"/>
      <c r="B60" s="167"/>
      <c r="C60" s="168"/>
      <c r="D60" s="169" t="s">
        <v>2763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2764</v>
      </c>
      <c r="E61" s="170"/>
      <c r="F61" s="170"/>
      <c r="G61" s="170"/>
      <c r="H61" s="170"/>
      <c r="I61" s="170"/>
      <c r="J61" s="171">
        <f>J106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73"/>
      <c r="C62" s="174"/>
      <c r="D62" s="175" t="s">
        <v>2765</v>
      </c>
      <c r="E62" s="176"/>
      <c r="F62" s="176"/>
      <c r="G62" s="176"/>
      <c r="H62" s="176"/>
      <c r="I62" s="176"/>
      <c r="J62" s="177">
        <f>J107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2766</v>
      </c>
      <c r="E63" s="176"/>
      <c r="F63" s="176"/>
      <c r="G63" s="176"/>
      <c r="H63" s="176"/>
      <c r="I63" s="176"/>
      <c r="J63" s="177">
        <f>J127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187</v>
      </c>
      <c r="E64" s="170"/>
      <c r="F64" s="170"/>
      <c r="G64" s="170"/>
      <c r="H64" s="170"/>
      <c r="I64" s="170"/>
      <c r="J64" s="171">
        <f>J180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188</v>
      </c>
      <c r="D71" s="41"/>
      <c r="E71" s="41"/>
      <c r="F71" s="41"/>
      <c r="G71" s="41"/>
      <c r="H71" s="41"/>
      <c r="I71" s="41"/>
      <c r="J71" s="41"/>
      <c r="K71" s="41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2" t="str">
        <f>E7</f>
        <v>Rehabilitace Hronov</v>
      </c>
      <c r="F74" s="33"/>
      <c r="G74" s="33"/>
      <c r="H74" s="33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137</v>
      </c>
      <c r="D75" s="41"/>
      <c r="E75" s="41"/>
      <c r="F75" s="41"/>
      <c r="G75" s="41"/>
      <c r="H75" s="41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07 - Silnoproud - hlavní</v>
      </c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 xml:space="preserve"> </v>
      </c>
      <c r="G78" s="41"/>
      <c r="H78" s="41"/>
      <c r="I78" s="33" t="s">
        <v>23</v>
      </c>
      <c r="J78" s="73" t="str">
        <f>IF(J12="","",J12)</f>
        <v>3. 4. 2024</v>
      </c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>Královéhradecký kraj</v>
      </c>
      <c r="G80" s="41"/>
      <c r="H80" s="41"/>
      <c r="I80" s="33" t="s">
        <v>33</v>
      </c>
      <c r="J80" s="37" t="str">
        <f>E21</f>
        <v>CE-ING s.r.o.</v>
      </c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31</v>
      </c>
      <c r="D81" s="41"/>
      <c r="E81" s="41"/>
      <c r="F81" s="28" t="str">
        <f>IF(E18="","",E18)</f>
        <v>Vyplň údaj</v>
      </c>
      <c r="G81" s="41"/>
      <c r="H81" s="41"/>
      <c r="I81" s="33" t="s">
        <v>38</v>
      </c>
      <c r="J81" s="37" t="str">
        <f>E24</f>
        <v>Michael Hlušek</v>
      </c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9"/>
      <c r="B83" s="180"/>
      <c r="C83" s="181" t="s">
        <v>189</v>
      </c>
      <c r="D83" s="182" t="s">
        <v>61</v>
      </c>
      <c r="E83" s="182" t="s">
        <v>57</v>
      </c>
      <c r="F83" s="182" t="s">
        <v>58</v>
      </c>
      <c r="G83" s="182" t="s">
        <v>190</v>
      </c>
      <c r="H83" s="182" t="s">
        <v>191</v>
      </c>
      <c r="I83" s="182" t="s">
        <v>192</v>
      </c>
      <c r="J83" s="182" t="s">
        <v>166</v>
      </c>
      <c r="K83" s="183" t="s">
        <v>193</v>
      </c>
      <c r="L83" s="184"/>
      <c r="M83" s="93" t="s">
        <v>19</v>
      </c>
      <c r="N83" s="94" t="s">
        <v>46</v>
      </c>
      <c r="O83" s="94" t="s">
        <v>194</v>
      </c>
      <c r="P83" s="94" t="s">
        <v>195</v>
      </c>
      <c r="Q83" s="94" t="s">
        <v>196</v>
      </c>
      <c r="R83" s="94" t="s">
        <v>197</v>
      </c>
      <c r="S83" s="94" t="s">
        <v>198</v>
      </c>
      <c r="T83" s="95" t="s">
        <v>199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39"/>
      <c r="B84" s="40"/>
      <c r="C84" s="100" t="s">
        <v>200</v>
      </c>
      <c r="D84" s="41"/>
      <c r="E84" s="41"/>
      <c r="F84" s="41"/>
      <c r="G84" s="41"/>
      <c r="H84" s="41"/>
      <c r="I84" s="41"/>
      <c r="J84" s="185">
        <f>BK84</f>
        <v>0</v>
      </c>
      <c r="K84" s="41"/>
      <c r="L84" s="45"/>
      <c r="M84" s="96"/>
      <c r="N84" s="186"/>
      <c r="O84" s="97"/>
      <c r="P84" s="187">
        <f>P85+P86+P87+P106+P180</f>
        <v>0</v>
      </c>
      <c r="Q84" s="97"/>
      <c r="R84" s="187">
        <f>R85+R86+R87+R106+R180</f>
        <v>0</v>
      </c>
      <c r="S84" s="97"/>
      <c r="T84" s="188">
        <f>T85+T86+T87+T106+T180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75</v>
      </c>
      <c r="AU84" s="18" t="s">
        <v>167</v>
      </c>
      <c r="BK84" s="189">
        <f>BK85+BK86+BK87+BK106+BK180</f>
        <v>0</v>
      </c>
    </row>
    <row r="85" s="2" customFormat="1" ht="16.5" customHeight="1">
      <c r="A85" s="39"/>
      <c r="B85" s="40"/>
      <c r="C85" s="206" t="s">
        <v>84</v>
      </c>
      <c r="D85" s="206" t="s">
        <v>205</v>
      </c>
      <c r="E85" s="207" t="s">
        <v>2767</v>
      </c>
      <c r="F85" s="208" t="s">
        <v>2768</v>
      </c>
      <c r="G85" s="209" t="s">
        <v>2769</v>
      </c>
      <c r="H85" s="210">
        <v>96</v>
      </c>
      <c r="I85" s="211"/>
      <c r="J85" s="212">
        <f>ROUND(I85*H85,2)</f>
        <v>0</v>
      </c>
      <c r="K85" s="208" t="s">
        <v>19</v>
      </c>
      <c r="L85" s="45"/>
      <c r="M85" s="213" t="s">
        <v>19</v>
      </c>
      <c r="N85" s="214" t="s">
        <v>48</v>
      </c>
      <c r="O85" s="85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7" t="s">
        <v>209</v>
      </c>
      <c r="AT85" s="217" t="s">
        <v>205</v>
      </c>
      <c r="AU85" s="217" t="s">
        <v>76</v>
      </c>
      <c r="AY85" s="18" t="s">
        <v>203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8" t="s">
        <v>120</v>
      </c>
      <c r="BK85" s="218">
        <f>ROUND(I85*H85,2)</f>
        <v>0</v>
      </c>
      <c r="BL85" s="18" t="s">
        <v>209</v>
      </c>
      <c r="BM85" s="217" t="s">
        <v>120</v>
      </c>
    </row>
    <row r="86" s="2" customFormat="1" ht="16.5" customHeight="1">
      <c r="A86" s="39"/>
      <c r="B86" s="40"/>
      <c r="C86" s="206" t="s">
        <v>120</v>
      </c>
      <c r="D86" s="206" t="s">
        <v>205</v>
      </c>
      <c r="E86" s="207" t="s">
        <v>2770</v>
      </c>
      <c r="F86" s="208" t="s">
        <v>2771</v>
      </c>
      <c r="G86" s="209" t="s">
        <v>2769</v>
      </c>
      <c r="H86" s="210">
        <v>598</v>
      </c>
      <c r="I86" s="211"/>
      <c r="J86" s="212">
        <f>ROUND(I86*H86,2)</f>
        <v>0</v>
      </c>
      <c r="K86" s="208" t="s">
        <v>19</v>
      </c>
      <c r="L86" s="45"/>
      <c r="M86" s="213" t="s">
        <v>19</v>
      </c>
      <c r="N86" s="214" t="s">
        <v>48</v>
      </c>
      <c r="O86" s="85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7" t="s">
        <v>209</v>
      </c>
      <c r="AT86" s="217" t="s">
        <v>205</v>
      </c>
      <c r="AU86" s="217" t="s">
        <v>76</v>
      </c>
      <c r="AY86" s="18" t="s">
        <v>203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8" t="s">
        <v>120</v>
      </c>
      <c r="BK86" s="218">
        <f>ROUND(I86*H86,2)</f>
        <v>0</v>
      </c>
      <c r="BL86" s="18" t="s">
        <v>209</v>
      </c>
      <c r="BM86" s="217" t="s">
        <v>209</v>
      </c>
    </row>
    <row r="87" s="12" customFormat="1" ht="25.92" customHeight="1">
      <c r="A87" s="12"/>
      <c r="B87" s="190"/>
      <c r="C87" s="191"/>
      <c r="D87" s="192" t="s">
        <v>75</v>
      </c>
      <c r="E87" s="193" t="s">
        <v>2772</v>
      </c>
      <c r="F87" s="193" t="s">
        <v>2773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SUM(P88:P105)</f>
        <v>0</v>
      </c>
      <c r="Q87" s="198"/>
      <c r="R87" s="199">
        <f>SUM(R88:R105)</f>
        <v>0</v>
      </c>
      <c r="S87" s="198"/>
      <c r="T87" s="200">
        <f>SUM(T88:T105)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84</v>
      </c>
      <c r="AT87" s="202" t="s">
        <v>75</v>
      </c>
      <c r="AU87" s="202" t="s">
        <v>76</v>
      </c>
      <c r="AY87" s="201" t="s">
        <v>203</v>
      </c>
      <c r="BK87" s="203">
        <f>SUM(BK88:BK105)</f>
        <v>0</v>
      </c>
    </row>
    <row r="88" s="2" customFormat="1" ht="24.15" customHeight="1">
      <c r="A88" s="39"/>
      <c r="B88" s="40"/>
      <c r="C88" s="206" t="s">
        <v>160</v>
      </c>
      <c r="D88" s="206" t="s">
        <v>205</v>
      </c>
      <c r="E88" s="207" t="s">
        <v>2774</v>
      </c>
      <c r="F88" s="208" t="s">
        <v>2775</v>
      </c>
      <c r="G88" s="209" t="s">
        <v>2776</v>
      </c>
      <c r="H88" s="210">
        <v>5</v>
      </c>
      <c r="I88" s="211"/>
      <c r="J88" s="212">
        <f>ROUND(I88*H88,2)</f>
        <v>0</v>
      </c>
      <c r="K88" s="208" t="s">
        <v>19</v>
      </c>
      <c r="L88" s="45"/>
      <c r="M88" s="213" t="s">
        <v>19</v>
      </c>
      <c r="N88" s="214" t="s">
        <v>48</v>
      </c>
      <c r="O88" s="85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7" t="s">
        <v>209</v>
      </c>
      <c r="AT88" s="217" t="s">
        <v>205</v>
      </c>
      <c r="AU88" s="217" t="s">
        <v>84</v>
      </c>
      <c r="AY88" s="18" t="s">
        <v>203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8" t="s">
        <v>120</v>
      </c>
      <c r="BK88" s="218">
        <f>ROUND(I88*H88,2)</f>
        <v>0</v>
      </c>
      <c r="BL88" s="18" t="s">
        <v>209</v>
      </c>
      <c r="BM88" s="217" t="s">
        <v>257</v>
      </c>
    </row>
    <row r="89" s="2" customFormat="1" ht="16.5" customHeight="1">
      <c r="A89" s="39"/>
      <c r="B89" s="40"/>
      <c r="C89" s="206" t="s">
        <v>209</v>
      </c>
      <c r="D89" s="206" t="s">
        <v>205</v>
      </c>
      <c r="E89" s="207" t="s">
        <v>2777</v>
      </c>
      <c r="F89" s="208" t="s">
        <v>2778</v>
      </c>
      <c r="G89" s="209" t="s">
        <v>2776</v>
      </c>
      <c r="H89" s="210">
        <v>25</v>
      </c>
      <c r="I89" s="211"/>
      <c r="J89" s="212">
        <f>ROUND(I89*H89,2)</f>
        <v>0</v>
      </c>
      <c r="K89" s="208" t="s">
        <v>19</v>
      </c>
      <c r="L89" s="45"/>
      <c r="M89" s="213" t="s">
        <v>19</v>
      </c>
      <c r="N89" s="214" t="s">
        <v>48</v>
      </c>
      <c r="O89" s="85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7" t="s">
        <v>209</v>
      </c>
      <c r="AT89" s="217" t="s">
        <v>205</v>
      </c>
      <c r="AU89" s="217" t="s">
        <v>84</v>
      </c>
      <c r="AY89" s="18" t="s">
        <v>203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8" t="s">
        <v>120</v>
      </c>
      <c r="BK89" s="218">
        <f>ROUND(I89*H89,2)</f>
        <v>0</v>
      </c>
      <c r="BL89" s="18" t="s">
        <v>209</v>
      </c>
      <c r="BM89" s="217" t="s">
        <v>8</v>
      </c>
    </row>
    <row r="90" s="2" customFormat="1" ht="16.5" customHeight="1">
      <c r="A90" s="39"/>
      <c r="B90" s="40"/>
      <c r="C90" s="206" t="s">
        <v>231</v>
      </c>
      <c r="D90" s="206" t="s">
        <v>205</v>
      </c>
      <c r="E90" s="207" t="s">
        <v>2779</v>
      </c>
      <c r="F90" s="208" t="s">
        <v>2780</v>
      </c>
      <c r="G90" s="209" t="s">
        <v>555</v>
      </c>
      <c r="H90" s="210">
        <v>10</v>
      </c>
      <c r="I90" s="211"/>
      <c r="J90" s="212">
        <f>ROUND(I90*H90,2)</f>
        <v>0</v>
      </c>
      <c r="K90" s="208" t="s">
        <v>19</v>
      </c>
      <c r="L90" s="45"/>
      <c r="M90" s="213" t="s">
        <v>19</v>
      </c>
      <c r="N90" s="214" t="s">
        <v>48</v>
      </c>
      <c r="O90" s="85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7" t="s">
        <v>209</v>
      </c>
      <c r="AT90" s="217" t="s">
        <v>205</v>
      </c>
      <c r="AU90" s="217" t="s">
        <v>84</v>
      </c>
      <c r="AY90" s="18" t="s">
        <v>203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8" t="s">
        <v>120</v>
      </c>
      <c r="BK90" s="218">
        <f>ROUND(I90*H90,2)</f>
        <v>0</v>
      </c>
      <c r="BL90" s="18" t="s">
        <v>209</v>
      </c>
      <c r="BM90" s="217" t="s">
        <v>278</v>
      </c>
    </row>
    <row r="91" s="2" customFormat="1" ht="16.5" customHeight="1">
      <c r="A91" s="39"/>
      <c r="B91" s="40"/>
      <c r="C91" s="206" t="s">
        <v>236</v>
      </c>
      <c r="D91" s="206" t="s">
        <v>205</v>
      </c>
      <c r="E91" s="207" t="s">
        <v>2781</v>
      </c>
      <c r="F91" s="208" t="s">
        <v>2782</v>
      </c>
      <c r="G91" s="209" t="s">
        <v>2776</v>
      </c>
      <c r="H91" s="210">
        <v>5</v>
      </c>
      <c r="I91" s="211"/>
      <c r="J91" s="212">
        <f>ROUND(I91*H91,2)</f>
        <v>0</v>
      </c>
      <c r="K91" s="208" t="s">
        <v>19</v>
      </c>
      <c r="L91" s="45"/>
      <c r="M91" s="213" t="s">
        <v>19</v>
      </c>
      <c r="N91" s="214" t="s">
        <v>48</v>
      </c>
      <c r="O91" s="85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7" t="s">
        <v>209</v>
      </c>
      <c r="AT91" s="217" t="s">
        <v>205</v>
      </c>
      <c r="AU91" s="217" t="s">
        <v>84</v>
      </c>
      <c r="AY91" s="18" t="s">
        <v>203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8" t="s">
        <v>120</v>
      </c>
      <c r="BK91" s="218">
        <f>ROUND(I91*H91,2)</f>
        <v>0</v>
      </c>
      <c r="BL91" s="18" t="s">
        <v>209</v>
      </c>
      <c r="BM91" s="217" t="s">
        <v>294</v>
      </c>
    </row>
    <row r="92" s="2" customFormat="1" ht="16.5" customHeight="1">
      <c r="A92" s="39"/>
      <c r="B92" s="40"/>
      <c r="C92" s="206" t="s">
        <v>241</v>
      </c>
      <c r="D92" s="206" t="s">
        <v>205</v>
      </c>
      <c r="E92" s="207" t="s">
        <v>2783</v>
      </c>
      <c r="F92" s="208" t="s">
        <v>2784</v>
      </c>
      <c r="G92" s="209" t="s">
        <v>2776</v>
      </c>
      <c r="H92" s="210">
        <v>5</v>
      </c>
      <c r="I92" s="211"/>
      <c r="J92" s="212">
        <f>ROUND(I92*H92,2)</f>
        <v>0</v>
      </c>
      <c r="K92" s="208" t="s">
        <v>19</v>
      </c>
      <c r="L92" s="45"/>
      <c r="M92" s="213" t="s">
        <v>19</v>
      </c>
      <c r="N92" s="214" t="s">
        <v>48</v>
      </c>
      <c r="O92" s="85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7" t="s">
        <v>209</v>
      </c>
      <c r="AT92" s="217" t="s">
        <v>205</v>
      </c>
      <c r="AU92" s="217" t="s">
        <v>84</v>
      </c>
      <c r="AY92" s="18" t="s">
        <v>203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8" t="s">
        <v>120</v>
      </c>
      <c r="BK92" s="218">
        <f>ROUND(I92*H92,2)</f>
        <v>0</v>
      </c>
      <c r="BL92" s="18" t="s">
        <v>209</v>
      </c>
      <c r="BM92" s="217" t="s">
        <v>319</v>
      </c>
    </row>
    <row r="93" s="2" customFormat="1" ht="16.5" customHeight="1">
      <c r="A93" s="39"/>
      <c r="B93" s="40"/>
      <c r="C93" s="206" t="s">
        <v>246</v>
      </c>
      <c r="D93" s="206" t="s">
        <v>205</v>
      </c>
      <c r="E93" s="207" t="s">
        <v>2785</v>
      </c>
      <c r="F93" s="208" t="s">
        <v>2786</v>
      </c>
      <c r="G93" s="209" t="s">
        <v>2776</v>
      </c>
      <c r="H93" s="210">
        <v>5</v>
      </c>
      <c r="I93" s="211"/>
      <c r="J93" s="212">
        <f>ROUND(I93*H93,2)</f>
        <v>0</v>
      </c>
      <c r="K93" s="208" t="s">
        <v>19</v>
      </c>
      <c r="L93" s="45"/>
      <c r="M93" s="213" t="s">
        <v>19</v>
      </c>
      <c r="N93" s="214" t="s">
        <v>48</v>
      </c>
      <c r="O93" s="85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7" t="s">
        <v>209</v>
      </c>
      <c r="AT93" s="217" t="s">
        <v>205</v>
      </c>
      <c r="AU93" s="217" t="s">
        <v>84</v>
      </c>
      <c r="AY93" s="18" t="s">
        <v>203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8" t="s">
        <v>120</v>
      </c>
      <c r="BK93" s="218">
        <f>ROUND(I93*H93,2)</f>
        <v>0</v>
      </c>
      <c r="BL93" s="18" t="s">
        <v>209</v>
      </c>
      <c r="BM93" s="217" t="s">
        <v>332</v>
      </c>
    </row>
    <row r="94" s="2" customFormat="1" ht="16.5" customHeight="1">
      <c r="A94" s="39"/>
      <c r="B94" s="40"/>
      <c r="C94" s="206" t="s">
        <v>252</v>
      </c>
      <c r="D94" s="206" t="s">
        <v>205</v>
      </c>
      <c r="E94" s="207" t="s">
        <v>2787</v>
      </c>
      <c r="F94" s="208" t="s">
        <v>2788</v>
      </c>
      <c r="G94" s="209" t="s">
        <v>2776</v>
      </c>
      <c r="H94" s="210">
        <v>1</v>
      </c>
      <c r="I94" s="211"/>
      <c r="J94" s="212">
        <f>ROUND(I94*H94,2)</f>
        <v>0</v>
      </c>
      <c r="K94" s="208" t="s">
        <v>19</v>
      </c>
      <c r="L94" s="45"/>
      <c r="M94" s="213" t="s">
        <v>19</v>
      </c>
      <c r="N94" s="214" t="s">
        <v>48</v>
      </c>
      <c r="O94" s="85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7" t="s">
        <v>209</v>
      </c>
      <c r="AT94" s="217" t="s">
        <v>205</v>
      </c>
      <c r="AU94" s="217" t="s">
        <v>84</v>
      </c>
      <c r="AY94" s="18" t="s">
        <v>203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120</v>
      </c>
      <c r="BK94" s="218">
        <f>ROUND(I94*H94,2)</f>
        <v>0</v>
      </c>
      <c r="BL94" s="18" t="s">
        <v>209</v>
      </c>
      <c r="BM94" s="217" t="s">
        <v>354</v>
      </c>
    </row>
    <row r="95" s="2" customFormat="1" ht="16.5" customHeight="1">
      <c r="A95" s="39"/>
      <c r="B95" s="40"/>
      <c r="C95" s="206" t="s">
        <v>257</v>
      </c>
      <c r="D95" s="206" t="s">
        <v>205</v>
      </c>
      <c r="E95" s="207" t="s">
        <v>2789</v>
      </c>
      <c r="F95" s="208" t="s">
        <v>2790</v>
      </c>
      <c r="G95" s="209" t="s">
        <v>2776</v>
      </c>
      <c r="H95" s="210">
        <v>2</v>
      </c>
      <c r="I95" s="211"/>
      <c r="J95" s="212">
        <f>ROUND(I95*H95,2)</f>
        <v>0</v>
      </c>
      <c r="K95" s="208" t="s">
        <v>19</v>
      </c>
      <c r="L95" s="45"/>
      <c r="M95" s="213" t="s">
        <v>19</v>
      </c>
      <c r="N95" s="214" t="s">
        <v>48</v>
      </c>
      <c r="O95" s="85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7" t="s">
        <v>209</v>
      </c>
      <c r="AT95" s="217" t="s">
        <v>205</v>
      </c>
      <c r="AU95" s="217" t="s">
        <v>84</v>
      </c>
      <c r="AY95" s="18" t="s">
        <v>203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8" t="s">
        <v>120</v>
      </c>
      <c r="BK95" s="218">
        <f>ROUND(I95*H95,2)</f>
        <v>0</v>
      </c>
      <c r="BL95" s="18" t="s">
        <v>209</v>
      </c>
      <c r="BM95" s="217" t="s">
        <v>367</v>
      </c>
    </row>
    <row r="96" s="2" customFormat="1" ht="16.5" customHeight="1">
      <c r="A96" s="39"/>
      <c r="B96" s="40"/>
      <c r="C96" s="206" t="s">
        <v>263</v>
      </c>
      <c r="D96" s="206" t="s">
        <v>205</v>
      </c>
      <c r="E96" s="207" t="s">
        <v>2791</v>
      </c>
      <c r="F96" s="208" t="s">
        <v>2792</v>
      </c>
      <c r="G96" s="209" t="s">
        <v>2776</v>
      </c>
      <c r="H96" s="210">
        <v>50</v>
      </c>
      <c r="I96" s="211"/>
      <c r="J96" s="212">
        <f>ROUND(I96*H96,2)</f>
        <v>0</v>
      </c>
      <c r="K96" s="208" t="s">
        <v>19</v>
      </c>
      <c r="L96" s="45"/>
      <c r="M96" s="213" t="s">
        <v>19</v>
      </c>
      <c r="N96" s="214" t="s">
        <v>48</v>
      </c>
      <c r="O96" s="85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7" t="s">
        <v>209</v>
      </c>
      <c r="AT96" s="217" t="s">
        <v>205</v>
      </c>
      <c r="AU96" s="217" t="s">
        <v>84</v>
      </c>
      <c r="AY96" s="18" t="s">
        <v>203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8" t="s">
        <v>120</v>
      </c>
      <c r="BK96" s="218">
        <f>ROUND(I96*H96,2)</f>
        <v>0</v>
      </c>
      <c r="BL96" s="18" t="s">
        <v>209</v>
      </c>
      <c r="BM96" s="217" t="s">
        <v>382</v>
      </c>
    </row>
    <row r="97" s="2" customFormat="1" ht="16.5" customHeight="1">
      <c r="A97" s="39"/>
      <c r="B97" s="40"/>
      <c r="C97" s="206" t="s">
        <v>8</v>
      </c>
      <c r="D97" s="206" t="s">
        <v>205</v>
      </c>
      <c r="E97" s="207" t="s">
        <v>2793</v>
      </c>
      <c r="F97" s="208" t="s">
        <v>2794</v>
      </c>
      <c r="G97" s="209" t="s">
        <v>2776</v>
      </c>
      <c r="H97" s="210">
        <v>5</v>
      </c>
      <c r="I97" s="211"/>
      <c r="J97" s="212">
        <f>ROUND(I97*H97,2)</f>
        <v>0</v>
      </c>
      <c r="K97" s="208" t="s">
        <v>19</v>
      </c>
      <c r="L97" s="45"/>
      <c r="M97" s="213" t="s">
        <v>19</v>
      </c>
      <c r="N97" s="214" t="s">
        <v>48</v>
      </c>
      <c r="O97" s="85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7" t="s">
        <v>209</v>
      </c>
      <c r="AT97" s="217" t="s">
        <v>205</v>
      </c>
      <c r="AU97" s="217" t="s">
        <v>84</v>
      </c>
      <c r="AY97" s="18" t="s">
        <v>203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120</v>
      </c>
      <c r="BK97" s="218">
        <f>ROUND(I97*H97,2)</f>
        <v>0</v>
      </c>
      <c r="BL97" s="18" t="s">
        <v>209</v>
      </c>
      <c r="BM97" s="217" t="s">
        <v>398</v>
      </c>
    </row>
    <row r="98" s="2" customFormat="1" ht="16.5" customHeight="1">
      <c r="A98" s="39"/>
      <c r="B98" s="40"/>
      <c r="C98" s="206" t="s">
        <v>272</v>
      </c>
      <c r="D98" s="206" t="s">
        <v>205</v>
      </c>
      <c r="E98" s="207" t="s">
        <v>2795</v>
      </c>
      <c r="F98" s="208" t="s">
        <v>2796</v>
      </c>
      <c r="G98" s="209" t="s">
        <v>2776</v>
      </c>
      <c r="H98" s="210">
        <v>4</v>
      </c>
      <c r="I98" s="211"/>
      <c r="J98" s="212">
        <f>ROUND(I98*H98,2)</f>
        <v>0</v>
      </c>
      <c r="K98" s="208" t="s">
        <v>19</v>
      </c>
      <c r="L98" s="45"/>
      <c r="M98" s="213" t="s">
        <v>19</v>
      </c>
      <c r="N98" s="214" t="s">
        <v>48</v>
      </c>
      <c r="O98" s="85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7" t="s">
        <v>209</v>
      </c>
      <c r="AT98" s="217" t="s">
        <v>205</v>
      </c>
      <c r="AU98" s="217" t="s">
        <v>84</v>
      </c>
      <c r="AY98" s="18" t="s">
        <v>203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8" t="s">
        <v>120</v>
      </c>
      <c r="BK98" s="218">
        <f>ROUND(I98*H98,2)</f>
        <v>0</v>
      </c>
      <c r="BL98" s="18" t="s">
        <v>209</v>
      </c>
      <c r="BM98" s="217" t="s">
        <v>420</v>
      </c>
    </row>
    <row r="99" s="2" customFormat="1" ht="16.5" customHeight="1">
      <c r="A99" s="39"/>
      <c r="B99" s="40"/>
      <c r="C99" s="206" t="s">
        <v>278</v>
      </c>
      <c r="D99" s="206" t="s">
        <v>205</v>
      </c>
      <c r="E99" s="207" t="s">
        <v>2797</v>
      </c>
      <c r="F99" s="208" t="s">
        <v>2798</v>
      </c>
      <c r="G99" s="209" t="s">
        <v>2776</v>
      </c>
      <c r="H99" s="210">
        <v>12</v>
      </c>
      <c r="I99" s="211"/>
      <c r="J99" s="212">
        <f>ROUND(I99*H99,2)</f>
        <v>0</v>
      </c>
      <c r="K99" s="208" t="s">
        <v>19</v>
      </c>
      <c r="L99" s="45"/>
      <c r="M99" s="213" t="s">
        <v>19</v>
      </c>
      <c r="N99" s="214" t="s">
        <v>48</v>
      </c>
      <c r="O99" s="85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7" t="s">
        <v>209</v>
      </c>
      <c r="AT99" s="217" t="s">
        <v>205</v>
      </c>
      <c r="AU99" s="217" t="s">
        <v>84</v>
      </c>
      <c r="AY99" s="18" t="s">
        <v>203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8" t="s">
        <v>120</v>
      </c>
      <c r="BK99" s="218">
        <f>ROUND(I99*H99,2)</f>
        <v>0</v>
      </c>
      <c r="BL99" s="18" t="s">
        <v>209</v>
      </c>
      <c r="BM99" s="217" t="s">
        <v>432</v>
      </c>
    </row>
    <row r="100" s="2" customFormat="1" ht="16.5" customHeight="1">
      <c r="A100" s="39"/>
      <c r="B100" s="40"/>
      <c r="C100" s="206" t="s">
        <v>283</v>
      </c>
      <c r="D100" s="206" t="s">
        <v>205</v>
      </c>
      <c r="E100" s="207" t="s">
        <v>2799</v>
      </c>
      <c r="F100" s="208" t="s">
        <v>2800</v>
      </c>
      <c r="G100" s="209" t="s">
        <v>2776</v>
      </c>
      <c r="H100" s="210">
        <v>6</v>
      </c>
      <c r="I100" s="211"/>
      <c r="J100" s="212">
        <f>ROUND(I100*H100,2)</f>
        <v>0</v>
      </c>
      <c r="K100" s="208" t="s">
        <v>19</v>
      </c>
      <c r="L100" s="45"/>
      <c r="M100" s="213" t="s">
        <v>19</v>
      </c>
      <c r="N100" s="214" t="s">
        <v>48</v>
      </c>
      <c r="O100" s="85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7" t="s">
        <v>209</v>
      </c>
      <c r="AT100" s="217" t="s">
        <v>205</v>
      </c>
      <c r="AU100" s="217" t="s">
        <v>84</v>
      </c>
      <c r="AY100" s="18" t="s">
        <v>203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8" t="s">
        <v>120</v>
      </c>
      <c r="BK100" s="218">
        <f>ROUND(I100*H100,2)</f>
        <v>0</v>
      </c>
      <c r="BL100" s="18" t="s">
        <v>209</v>
      </c>
      <c r="BM100" s="217" t="s">
        <v>446</v>
      </c>
    </row>
    <row r="101" s="2" customFormat="1" ht="16.5" customHeight="1">
      <c r="A101" s="39"/>
      <c r="B101" s="40"/>
      <c r="C101" s="206" t="s">
        <v>294</v>
      </c>
      <c r="D101" s="206" t="s">
        <v>205</v>
      </c>
      <c r="E101" s="207" t="s">
        <v>2801</v>
      </c>
      <c r="F101" s="208" t="s">
        <v>2802</v>
      </c>
      <c r="G101" s="209" t="s">
        <v>2776</v>
      </c>
      <c r="H101" s="210">
        <v>1</v>
      </c>
      <c r="I101" s="211"/>
      <c r="J101" s="212">
        <f>ROUND(I101*H101,2)</f>
        <v>0</v>
      </c>
      <c r="K101" s="208" t="s">
        <v>19</v>
      </c>
      <c r="L101" s="45"/>
      <c r="M101" s="213" t="s">
        <v>19</v>
      </c>
      <c r="N101" s="214" t="s">
        <v>48</v>
      </c>
      <c r="O101" s="85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7" t="s">
        <v>209</v>
      </c>
      <c r="AT101" s="217" t="s">
        <v>205</v>
      </c>
      <c r="AU101" s="217" t="s">
        <v>84</v>
      </c>
      <c r="AY101" s="18" t="s">
        <v>203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8" t="s">
        <v>120</v>
      </c>
      <c r="BK101" s="218">
        <f>ROUND(I101*H101,2)</f>
        <v>0</v>
      </c>
      <c r="BL101" s="18" t="s">
        <v>209</v>
      </c>
      <c r="BM101" s="217" t="s">
        <v>457</v>
      </c>
    </row>
    <row r="102" s="2" customFormat="1" ht="16.5" customHeight="1">
      <c r="A102" s="39"/>
      <c r="B102" s="40"/>
      <c r="C102" s="206" t="s">
        <v>304</v>
      </c>
      <c r="D102" s="206" t="s">
        <v>205</v>
      </c>
      <c r="E102" s="207" t="s">
        <v>2803</v>
      </c>
      <c r="F102" s="208" t="s">
        <v>2804</v>
      </c>
      <c r="G102" s="209" t="s">
        <v>2776</v>
      </c>
      <c r="H102" s="210">
        <v>2</v>
      </c>
      <c r="I102" s="211"/>
      <c r="J102" s="212">
        <f>ROUND(I102*H102,2)</f>
        <v>0</v>
      </c>
      <c r="K102" s="208" t="s">
        <v>19</v>
      </c>
      <c r="L102" s="45"/>
      <c r="M102" s="213" t="s">
        <v>19</v>
      </c>
      <c r="N102" s="214" t="s">
        <v>48</v>
      </c>
      <c r="O102" s="85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7" t="s">
        <v>209</v>
      </c>
      <c r="AT102" s="217" t="s">
        <v>205</v>
      </c>
      <c r="AU102" s="217" t="s">
        <v>84</v>
      </c>
      <c r="AY102" s="18" t="s">
        <v>203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8" t="s">
        <v>120</v>
      </c>
      <c r="BK102" s="218">
        <f>ROUND(I102*H102,2)</f>
        <v>0</v>
      </c>
      <c r="BL102" s="18" t="s">
        <v>209</v>
      </c>
      <c r="BM102" s="217" t="s">
        <v>469</v>
      </c>
    </row>
    <row r="103" s="2" customFormat="1" ht="16.5" customHeight="1">
      <c r="A103" s="39"/>
      <c r="B103" s="40"/>
      <c r="C103" s="206" t="s">
        <v>319</v>
      </c>
      <c r="D103" s="206" t="s">
        <v>205</v>
      </c>
      <c r="E103" s="207" t="s">
        <v>2805</v>
      </c>
      <c r="F103" s="208" t="s">
        <v>2806</v>
      </c>
      <c r="G103" s="209" t="s">
        <v>2776</v>
      </c>
      <c r="H103" s="210">
        <v>4</v>
      </c>
      <c r="I103" s="211"/>
      <c r="J103" s="212">
        <f>ROUND(I103*H103,2)</f>
        <v>0</v>
      </c>
      <c r="K103" s="208" t="s">
        <v>19</v>
      </c>
      <c r="L103" s="45"/>
      <c r="M103" s="213" t="s">
        <v>19</v>
      </c>
      <c r="N103" s="214" t="s">
        <v>48</v>
      </c>
      <c r="O103" s="85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7" t="s">
        <v>209</v>
      </c>
      <c r="AT103" s="217" t="s">
        <v>205</v>
      </c>
      <c r="AU103" s="217" t="s">
        <v>84</v>
      </c>
      <c r="AY103" s="18" t="s">
        <v>203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8" t="s">
        <v>120</v>
      </c>
      <c r="BK103" s="218">
        <f>ROUND(I103*H103,2)</f>
        <v>0</v>
      </c>
      <c r="BL103" s="18" t="s">
        <v>209</v>
      </c>
      <c r="BM103" s="217" t="s">
        <v>652</v>
      </c>
    </row>
    <row r="104" s="2" customFormat="1" ht="16.5" customHeight="1">
      <c r="A104" s="39"/>
      <c r="B104" s="40"/>
      <c r="C104" s="206" t="s">
        <v>159</v>
      </c>
      <c r="D104" s="206" t="s">
        <v>205</v>
      </c>
      <c r="E104" s="207" t="s">
        <v>2807</v>
      </c>
      <c r="F104" s="208" t="s">
        <v>2808</v>
      </c>
      <c r="G104" s="209" t="s">
        <v>2776</v>
      </c>
      <c r="H104" s="210">
        <v>9</v>
      </c>
      <c r="I104" s="211"/>
      <c r="J104" s="212">
        <f>ROUND(I104*H104,2)</f>
        <v>0</v>
      </c>
      <c r="K104" s="208" t="s">
        <v>19</v>
      </c>
      <c r="L104" s="45"/>
      <c r="M104" s="213" t="s">
        <v>19</v>
      </c>
      <c r="N104" s="214" t="s">
        <v>48</v>
      </c>
      <c r="O104" s="85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7" t="s">
        <v>209</v>
      </c>
      <c r="AT104" s="217" t="s">
        <v>205</v>
      </c>
      <c r="AU104" s="217" t="s">
        <v>84</v>
      </c>
      <c r="AY104" s="18" t="s">
        <v>203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8" t="s">
        <v>120</v>
      </c>
      <c r="BK104" s="218">
        <f>ROUND(I104*H104,2)</f>
        <v>0</v>
      </c>
      <c r="BL104" s="18" t="s">
        <v>209</v>
      </c>
      <c r="BM104" s="217" t="s">
        <v>481</v>
      </c>
    </row>
    <row r="105" s="2" customFormat="1" ht="16.5" customHeight="1">
      <c r="A105" s="39"/>
      <c r="B105" s="40"/>
      <c r="C105" s="206" t="s">
        <v>332</v>
      </c>
      <c r="D105" s="206" t="s">
        <v>205</v>
      </c>
      <c r="E105" s="207" t="s">
        <v>2809</v>
      </c>
      <c r="F105" s="208" t="s">
        <v>2810</v>
      </c>
      <c r="G105" s="209" t="s">
        <v>2776</v>
      </c>
      <c r="H105" s="210">
        <v>9</v>
      </c>
      <c r="I105" s="211"/>
      <c r="J105" s="212">
        <f>ROUND(I105*H105,2)</f>
        <v>0</v>
      </c>
      <c r="K105" s="208" t="s">
        <v>19</v>
      </c>
      <c r="L105" s="45"/>
      <c r="M105" s="213" t="s">
        <v>19</v>
      </c>
      <c r="N105" s="214" t="s">
        <v>48</v>
      </c>
      <c r="O105" s="85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7" t="s">
        <v>209</v>
      </c>
      <c r="AT105" s="217" t="s">
        <v>205</v>
      </c>
      <c r="AU105" s="217" t="s">
        <v>84</v>
      </c>
      <c r="AY105" s="18" t="s">
        <v>203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8" t="s">
        <v>120</v>
      </c>
      <c r="BK105" s="218">
        <f>ROUND(I105*H105,2)</f>
        <v>0</v>
      </c>
      <c r="BL105" s="18" t="s">
        <v>209</v>
      </c>
      <c r="BM105" s="217" t="s">
        <v>493</v>
      </c>
    </row>
    <row r="106" s="12" customFormat="1" ht="25.92" customHeight="1">
      <c r="A106" s="12"/>
      <c r="B106" s="190"/>
      <c r="C106" s="191"/>
      <c r="D106" s="192" t="s">
        <v>75</v>
      </c>
      <c r="E106" s="193" t="s">
        <v>2811</v>
      </c>
      <c r="F106" s="193" t="s">
        <v>2812</v>
      </c>
      <c r="G106" s="191"/>
      <c r="H106" s="191"/>
      <c r="I106" s="194"/>
      <c r="J106" s="195">
        <f>BK106</f>
        <v>0</v>
      </c>
      <c r="K106" s="191"/>
      <c r="L106" s="196"/>
      <c r="M106" s="197"/>
      <c r="N106" s="198"/>
      <c r="O106" s="198"/>
      <c r="P106" s="199">
        <f>P107+P127</f>
        <v>0</v>
      </c>
      <c r="Q106" s="198"/>
      <c r="R106" s="199">
        <f>R107+R127</f>
        <v>0</v>
      </c>
      <c r="S106" s="198"/>
      <c r="T106" s="200">
        <f>T107+T127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1" t="s">
        <v>84</v>
      </c>
      <c r="AT106" s="202" t="s">
        <v>75</v>
      </c>
      <c r="AU106" s="202" t="s">
        <v>76</v>
      </c>
      <c r="AY106" s="201" t="s">
        <v>203</v>
      </c>
      <c r="BK106" s="203">
        <f>BK107+BK127</f>
        <v>0</v>
      </c>
    </row>
    <row r="107" s="12" customFormat="1" ht="22.8" customHeight="1">
      <c r="A107" s="12"/>
      <c r="B107" s="190"/>
      <c r="C107" s="191"/>
      <c r="D107" s="192" t="s">
        <v>75</v>
      </c>
      <c r="E107" s="204" t="s">
        <v>2813</v>
      </c>
      <c r="F107" s="204" t="s">
        <v>2814</v>
      </c>
      <c r="G107" s="191"/>
      <c r="H107" s="191"/>
      <c r="I107" s="194"/>
      <c r="J107" s="205">
        <f>BK107</f>
        <v>0</v>
      </c>
      <c r="K107" s="191"/>
      <c r="L107" s="196"/>
      <c r="M107" s="197"/>
      <c r="N107" s="198"/>
      <c r="O107" s="198"/>
      <c r="P107" s="199">
        <f>SUM(P108:P126)</f>
        <v>0</v>
      </c>
      <c r="Q107" s="198"/>
      <c r="R107" s="199">
        <f>SUM(R108:R126)</f>
        <v>0</v>
      </c>
      <c r="S107" s="198"/>
      <c r="T107" s="200">
        <f>SUM(T108:T126)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1" t="s">
        <v>84</v>
      </c>
      <c r="AT107" s="202" t="s">
        <v>75</v>
      </c>
      <c r="AU107" s="202" t="s">
        <v>84</v>
      </c>
      <c r="AY107" s="201" t="s">
        <v>203</v>
      </c>
      <c r="BK107" s="203">
        <f>SUM(BK108:BK126)</f>
        <v>0</v>
      </c>
    </row>
    <row r="108" s="2" customFormat="1" ht="16.5" customHeight="1">
      <c r="A108" s="39"/>
      <c r="B108" s="40"/>
      <c r="C108" s="206" t="s">
        <v>7</v>
      </c>
      <c r="D108" s="206" t="s">
        <v>205</v>
      </c>
      <c r="E108" s="207" t="s">
        <v>2815</v>
      </c>
      <c r="F108" s="208" t="s">
        <v>2816</v>
      </c>
      <c r="G108" s="209" t="s">
        <v>555</v>
      </c>
      <c r="H108" s="210">
        <v>60</v>
      </c>
      <c r="I108" s="211"/>
      <c r="J108" s="212">
        <f>ROUND(I108*H108,2)</f>
        <v>0</v>
      </c>
      <c r="K108" s="208" t="s">
        <v>19</v>
      </c>
      <c r="L108" s="45"/>
      <c r="M108" s="213" t="s">
        <v>19</v>
      </c>
      <c r="N108" s="214" t="s">
        <v>48</v>
      </c>
      <c r="O108" s="85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7" t="s">
        <v>209</v>
      </c>
      <c r="AT108" s="217" t="s">
        <v>205</v>
      </c>
      <c r="AU108" s="217" t="s">
        <v>120</v>
      </c>
      <c r="AY108" s="18" t="s">
        <v>203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8" t="s">
        <v>120</v>
      </c>
      <c r="BK108" s="218">
        <f>ROUND(I108*H108,2)</f>
        <v>0</v>
      </c>
      <c r="BL108" s="18" t="s">
        <v>209</v>
      </c>
      <c r="BM108" s="217" t="s">
        <v>2817</v>
      </c>
    </row>
    <row r="109" s="2" customFormat="1" ht="16.5" customHeight="1">
      <c r="A109" s="39"/>
      <c r="B109" s="40"/>
      <c r="C109" s="206" t="s">
        <v>354</v>
      </c>
      <c r="D109" s="206" t="s">
        <v>205</v>
      </c>
      <c r="E109" s="207" t="s">
        <v>2818</v>
      </c>
      <c r="F109" s="208" t="s">
        <v>2819</v>
      </c>
      <c r="G109" s="209" t="s">
        <v>555</v>
      </c>
      <c r="H109" s="210">
        <v>15</v>
      </c>
      <c r="I109" s="211"/>
      <c r="J109" s="212">
        <f>ROUND(I109*H109,2)</f>
        <v>0</v>
      </c>
      <c r="K109" s="208" t="s">
        <v>19</v>
      </c>
      <c r="L109" s="45"/>
      <c r="M109" s="213" t="s">
        <v>19</v>
      </c>
      <c r="N109" s="214" t="s">
        <v>48</v>
      </c>
      <c r="O109" s="85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7" t="s">
        <v>209</v>
      </c>
      <c r="AT109" s="217" t="s">
        <v>205</v>
      </c>
      <c r="AU109" s="217" t="s">
        <v>120</v>
      </c>
      <c r="AY109" s="18" t="s">
        <v>203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120</v>
      </c>
      <c r="BK109" s="218">
        <f>ROUND(I109*H109,2)</f>
        <v>0</v>
      </c>
      <c r="BL109" s="18" t="s">
        <v>209</v>
      </c>
      <c r="BM109" s="217" t="s">
        <v>2820</v>
      </c>
    </row>
    <row r="110" s="2" customFormat="1" ht="16.5" customHeight="1">
      <c r="A110" s="39"/>
      <c r="B110" s="40"/>
      <c r="C110" s="206" t="s">
        <v>361</v>
      </c>
      <c r="D110" s="206" t="s">
        <v>205</v>
      </c>
      <c r="E110" s="207" t="s">
        <v>2821</v>
      </c>
      <c r="F110" s="208" t="s">
        <v>2822</v>
      </c>
      <c r="G110" s="209" t="s">
        <v>555</v>
      </c>
      <c r="H110" s="210">
        <v>63</v>
      </c>
      <c r="I110" s="211"/>
      <c r="J110" s="212">
        <f>ROUND(I110*H110,2)</f>
        <v>0</v>
      </c>
      <c r="K110" s="208" t="s">
        <v>19</v>
      </c>
      <c r="L110" s="45"/>
      <c r="M110" s="213" t="s">
        <v>19</v>
      </c>
      <c r="N110" s="214" t="s">
        <v>48</v>
      </c>
      <c r="O110" s="85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7" t="s">
        <v>209</v>
      </c>
      <c r="AT110" s="217" t="s">
        <v>205</v>
      </c>
      <c r="AU110" s="217" t="s">
        <v>120</v>
      </c>
      <c r="AY110" s="18" t="s">
        <v>203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8" t="s">
        <v>120</v>
      </c>
      <c r="BK110" s="218">
        <f>ROUND(I110*H110,2)</f>
        <v>0</v>
      </c>
      <c r="BL110" s="18" t="s">
        <v>209</v>
      </c>
      <c r="BM110" s="217" t="s">
        <v>2823</v>
      </c>
    </row>
    <row r="111" s="2" customFormat="1" ht="16.5" customHeight="1">
      <c r="A111" s="39"/>
      <c r="B111" s="40"/>
      <c r="C111" s="206" t="s">
        <v>367</v>
      </c>
      <c r="D111" s="206" t="s">
        <v>205</v>
      </c>
      <c r="E111" s="207" t="s">
        <v>2824</v>
      </c>
      <c r="F111" s="208" t="s">
        <v>2825</v>
      </c>
      <c r="G111" s="209" t="s">
        <v>555</v>
      </c>
      <c r="H111" s="210">
        <v>52</v>
      </c>
      <c r="I111" s="211"/>
      <c r="J111" s="212">
        <f>ROUND(I111*H111,2)</f>
        <v>0</v>
      </c>
      <c r="K111" s="208" t="s">
        <v>19</v>
      </c>
      <c r="L111" s="45"/>
      <c r="M111" s="213" t="s">
        <v>19</v>
      </c>
      <c r="N111" s="214" t="s">
        <v>48</v>
      </c>
      <c r="O111" s="85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7" t="s">
        <v>209</v>
      </c>
      <c r="AT111" s="217" t="s">
        <v>205</v>
      </c>
      <c r="AU111" s="217" t="s">
        <v>120</v>
      </c>
      <c r="AY111" s="18" t="s">
        <v>203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8" t="s">
        <v>120</v>
      </c>
      <c r="BK111" s="218">
        <f>ROUND(I111*H111,2)</f>
        <v>0</v>
      </c>
      <c r="BL111" s="18" t="s">
        <v>209</v>
      </c>
      <c r="BM111" s="217" t="s">
        <v>2826</v>
      </c>
    </row>
    <row r="112" s="2" customFormat="1" ht="16.5" customHeight="1">
      <c r="A112" s="39"/>
      <c r="B112" s="40"/>
      <c r="C112" s="206" t="s">
        <v>373</v>
      </c>
      <c r="D112" s="206" t="s">
        <v>205</v>
      </c>
      <c r="E112" s="207" t="s">
        <v>2827</v>
      </c>
      <c r="F112" s="208" t="s">
        <v>2828</v>
      </c>
      <c r="G112" s="209" t="s">
        <v>2776</v>
      </c>
      <c r="H112" s="210">
        <v>36</v>
      </c>
      <c r="I112" s="211"/>
      <c r="J112" s="212">
        <f>ROUND(I112*H112,2)</f>
        <v>0</v>
      </c>
      <c r="K112" s="208" t="s">
        <v>19</v>
      </c>
      <c r="L112" s="45"/>
      <c r="M112" s="213" t="s">
        <v>19</v>
      </c>
      <c r="N112" s="214" t="s">
        <v>48</v>
      </c>
      <c r="O112" s="85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7" t="s">
        <v>209</v>
      </c>
      <c r="AT112" s="217" t="s">
        <v>205</v>
      </c>
      <c r="AU112" s="217" t="s">
        <v>120</v>
      </c>
      <c r="AY112" s="18" t="s">
        <v>203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8" t="s">
        <v>120</v>
      </c>
      <c r="BK112" s="218">
        <f>ROUND(I112*H112,2)</f>
        <v>0</v>
      </c>
      <c r="BL112" s="18" t="s">
        <v>209</v>
      </c>
      <c r="BM112" s="217" t="s">
        <v>2829</v>
      </c>
    </row>
    <row r="113" s="2" customFormat="1" ht="16.5" customHeight="1">
      <c r="A113" s="39"/>
      <c r="B113" s="40"/>
      <c r="C113" s="206" t="s">
        <v>382</v>
      </c>
      <c r="D113" s="206" t="s">
        <v>205</v>
      </c>
      <c r="E113" s="207" t="s">
        <v>2830</v>
      </c>
      <c r="F113" s="208" t="s">
        <v>2831</v>
      </c>
      <c r="G113" s="209" t="s">
        <v>2776</v>
      </c>
      <c r="H113" s="210">
        <v>21</v>
      </c>
      <c r="I113" s="211"/>
      <c r="J113" s="212">
        <f>ROUND(I113*H113,2)</f>
        <v>0</v>
      </c>
      <c r="K113" s="208" t="s">
        <v>19</v>
      </c>
      <c r="L113" s="45"/>
      <c r="M113" s="213" t="s">
        <v>19</v>
      </c>
      <c r="N113" s="214" t="s">
        <v>48</v>
      </c>
      <c r="O113" s="85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7" t="s">
        <v>209</v>
      </c>
      <c r="AT113" s="217" t="s">
        <v>205</v>
      </c>
      <c r="AU113" s="217" t="s">
        <v>120</v>
      </c>
      <c r="AY113" s="18" t="s">
        <v>203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8" t="s">
        <v>120</v>
      </c>
      <c r="BK113" s="218">
        <f>ROUND(I113*H113,2)</f>
        <v>0</v>
      </c>
      <c r="BL113" s="18" t="s">
        <v>209</v>
      </c>
      <c r="BM113" s="217" t="s">
        <v>2832</v>
      </c>
    </row>
    <row r="114" s="2" customFormat="1" ht="16.5" customHeight="1">
      <c r="A114" s="39"/>
      <c r="B114" s="40"/>
      <c r="C114" s="206" t="s">
        <v>390</v>
      </c>
      <c r="D114" s="206" t="s">
        <v>205</v>
      </c>
      <c r="E114" s="207" t="s">
        <v>2833</v>
      </c>
      <c r="F114" s="208" t="s">
        <v>2834</v>
      </c>
      <c r="G114" s="209" t="s">
        <v>2776</v>
      </c>
      <c r="H114" s="210">
        <v>42</v>
      </c>
      <c r="I114" s="211"/>
      <c r="J114" s="212">
        <f>ROUND(I114*H114,2)</f>
        <v>0</v>
      </c>
      <c r="K114" s="208" t="s">
        <v>19</v>
      </c>
      <c r="L114" s="45"/>
      <c r="M114" s="213" t="s">
        <v>19</v>
      </c>
      <c r="N114" s="214" t="s">
        <v>48</v>
      </c>
      <c r="O114" s="85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7" t="s">
        <v>209</v>
      </c>
      <c r="AT114" s="217" t="s">
        <v>205</v>
      </c>
      <c r="AU114" s="217" t="s">
        <v>120</v>
      </c>
      <c r="AY114" s="18" t="s">
        <v>203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8" t="s">
        <v>120</v>
      </c>
      <c r="BK114" s="218">
        <f>ROUND(I114*H114,2)</f>
        <v>0</v>
      </c>
      <c r="BL114" s="18" t="s">
        <v>209</v>
      </c>
      <c r="BM114" s="217" t="s">
        <v>2835</v>
      </c>
    </row>
    <row r="115" s="2" customFormat="1" ht="16.5" customHeight="1">
      <c r="A115" s="39"/>
      <c r="B115" s="40"/>
      <c r="C115" s="206" t="s">
        <v>398</v>
      </c>
      <c r="D115" s="206" t="s">
        <v>205</v>
      </c>
      <c r="E115" s="207" t="s">
        <v>2836</v>
      </c>
      <c r="F115" s="208" t="s">
        <v>2837</v>
      </c>
      <c r="G115" s="209" t="s">
        <v>2776</v>
      </c>
      <c r="H115" s="210">
        <v>3</v>
      </c>
      <c r="I115" s="211"/>
      <c r="J115" s="212">
        <f>ROUND(I115*H115,2)</f>
        <v>0</v>
      </c>
      <c r="K115" s="208" t="s">
        <v>19</v>
      </c>
      <c r="L115" s="45"/>
      <c r="M115" s="213" t="s">
        <v>19</v>
      </c>
      <c r="N115" s="214" t="s">
        <v>48</v>
      </c>
      <c r="O115" s="85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7" t="s">
        <v>209</v>
      </c>
      <c r="AT115" s="217" t="s">
        <v>205</v>
      </c>
      <c r="AU115" s="217" t="s">
        <v>120</v>
      </c>
      <c r="AY115" s="18" t="s">
        <v>203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8" t="s">
        <v>120</v>
      </c>
      <c r="BK115" s="218">
        <f>ROUND(I115*H115,2)</f>
        <v>0</v>
      </c>
      <c r="BL115" s="18" t="s">
        <v>209</v>
      </c>
      <c r="BM115" s="217" t="s">
        <v>2838</v>
      </c>
    </row>
    <row r="116" s="2" customFormat="1" ht="16.5" customHeight="1">
      <c r="A116" s="39"/>
      <c r="B116" s="40"/>
      <c r="C116" s="206" t="s">
        <v>406</v>
      </c>
      <c r="D116" s="206" t="s">
        <v>205</v>
      </c>
      <c r="E116" s="207" t="s">
        <v>2839</v>
      </c>
      <c r="F116" s="208" t="s">
        <v>2840</v>
      </c>
      <c r="G116" s="209" t="s">
        <v>2776</v>
      </c>
      <c r="H116" s="210">
        <v>4</v>
      </c>
      <c r="I116" s="211"/>
      <c r="J116" s="212">
        <f>ROUND(I116*H116,2)</f>
        <v>0</v>
      </c>
      <c r="K116" s="208" t="s">
        <v>19</v>
      </c>
      <c r="L116" s="45"/>
      <c r="M116" s="213" t="s">
        <v>19</v>
      </c>
      <c r="N116" s="214" t="s">
        <v>48</v>
      </c>
      <c r="O116" s="85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7" t="s">
        <v>209</v>
      </c>
      <c r="AT116" s="217" t="s">
        <v>205</v>
      </c>
      <c r="AU116" s="217" t="s">
        <v>120</v>
      </c>
      <c r="AY116" s="18" t="s">
        <v>203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8" t="s">
        <v>120</v>
      </c>
      <c r="BK116" s="218">
        <f>ROUND(I116*H116,2)</f>
        <v>0</v>
      </c>
      <c r="BL116" s="18" t="s">
        <v>209</v>
      </c>
      <c r="BM116" s="217" t="s">
        <v>2841</v>
      </c>
    </row>
    <row r="117" s="2" customFormat="1" ht="16.5" customHeight="1">
      <c r="A117" s="39"/>
      <c r="B117" s="40"/>
      <c r="C117" s="206" t="s">
        <v>420</v>
      </c>
      <c r="D117" s="206" t="s">
        <v>205</v>
      </c>
      <c r="E117" s="207" t="s">
        <v>2842</v>
      </c>
      <c r="F117" s="208" t="s">
        <v>2843</v>
      </c>
      <c r="G117" s="209" t="s">
        <v>2776</v>
      </c>
      <c r="H117" s="210">
        <v>8</v>
      </c>
      <c r="I117" s="211"/>
      <c r="J117" s="212">
        <f>ROUND(I117*H117,2)</f>
        <v>0</v>
      </c>
      <c r="K117" s="208" t="s">
        <v>19</v>
      </c>
      <c r="L117" s="45"/>
      <c r="M117" s="213" t="s">
        <v>19</v>
      </c>
      <c r="N117" s="214" t="s">
        <v>48</v>
      </c>
      <c r="O117" s="85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7" t="s">
        <v>209</v>
      </c>
      <c r="AT117" s="217" t="s">
        <v>205</v>
      </c>
      <c r="AU117" s="217" t="s">
        <v>120</v>
      </c>
      <c r="AY117" s="18" t="s">
        <v>203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8" t="s">
        <v>120</v>
      </c>
      <c r="BK117" s="218">
        <f>ROUND(I117*H117,2)</f>
        <v>0</v>
      </c>
      <c r="BL117" s="18" t="s">
        <v>209</v>
      </c>
      <c r="BM117" s="217" t="s">
        <v>2844</v>
      </c>
    </row>
    <row r="118" s="2" customFormat="1" ht="16.5" customHeight="1">
      <c r="A118" s="39"/>
      <c r="B118" s="40"/>
      <c r="C118" s="206" t="s">
        <v>426</v>
      </c>
      <c r="D118" s="206" t="s">
        <v>205</v>
      </c>
      <c r="E118" s="207" t="s">
        <v>2845</v>
      </c>
      <c r="F118" s="208" t="s">
        <v>2846</v>
      </c>
      <c r="G118" s="209" t="s">
        <v>2776</v>
      </c>
      <c r="H118" s="210">
        <v>12</v>
      </c>
      <c r="I118" s="211"/>
      <c r="J118" s="212">
        <f>ROUND(I118*H118,2)</f>
        <v>0</v>
      </c>
      <c r="K118" s="208" t="s">
        <v>19</v>
      </c>
      <c r="L118" s="45"/>
      <c r="M118" s="213" t="s">
        <v>19</v>
      </c>
      <c r="N118" s="214" t="s">
        <v>48</v>
      </c>
      <c r="O118" s="85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7" t="s">
        <v>209</v>
      </c>
      <c r="AT118" s="217" t="s">
        <v>205</v>
      </c>
      <c r="AU118" s="217" t="s">
        <v>120</v>
      </c>
      <c r="AY118" s="18" t="s">
        <v>203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8" t="s">
        <v>120</v>
      </c>
      <c r="BK118" s="218">
        <f>ROUND(I118*H118,2)</f>
        <v>0</v>
      </c>
      <c r="BL118" s="18" t="s">
        <v>209</v>
      </c>
      <c r="BM118" s="217" t="s">
        <v>2847</v>
      </c>
    </row>
    <row r="119" s="2" customFormat="1" ht="16.5" customHeight="1">
      <c r="A119" s="39"/>
      <c r="B119" s="40"/>
      <c r="C119" s="206" t="s">
        <v>432</v>
      </c>
      <c r="D119" s="206" t="s">
        <v>205</v>
      </c>
      <c r="E119" s="207" t="s">
        <v>2848</v>
      </c>
      <c r="F119" s="208" t="s">
        <v>2849</v>
      </c>
      <c r="G119" s="209" t="s">
        <v>2776</v>
      </c>
      <c r="H119" s="210">
        <v>2</v>
      </c>
      <c r="I119" s="211"/>
      <c r="J119" s="212">
        <f>ROUND(I119*H119,2)</f>
        <v>0</v>
      </c>
      <c r="K119" s="208" t="s">
        <v>19</v>
      </c>
      <c r="L119" s="45"/>
      <c r="M119" s="213" t="s">
        <v>19</v>
      </c>
      <c r="N119" s="214" t="s">
        <v>48</v>
      </c>
      <c r="O119" s="85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7" t="s">
        <v>209</v>
      </c>
      <c r="AT119" s="217" t="s">
        <v>205</v>
      </c>
      <c r="AU119" s="217" t="s">
        <v>120</v>
      </c>
      <c r="AY119" s="18" t="s">
        <v>203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8" t="s">
        <v>120</v>
      </c>
      <c r="BK119" s="218">
        <f>ROUND(I119*H119,2)</f>
        <v>0</v>
      </c>
      <c r="BL119" s="18" t="s">
        <v>209</v>
      </c>
      <c r="BM119" s="217" t="s">
        <v>2850</v>
      </c>
    </row>
    <row r="120" s="2" customFormat="1" ht="16.5" customHeight="1">
      <c r="A120" s="39"/>
      <c r="B120" s="40"/>
      <c r="C120" s="206" t="s">
        <v>440</v>
      </c>
      <c r="D120" s="206" t="s">
        <v>205</v>
      </c>
      <c r="E120" s="207" t="s">
        <v>2851</v>
      </c>
      <c r="F120" s="208" t="s">
        <v>2852</v>
      </c>
      <c r="G120" s="209" t="s">
        <v>2776</v>
      </c>
      <c r="H120" s="210">
        <v>4</v>
      </c>
      <c r="I120" s="211"/>
      <c r="J120" s="212">
        <f>ROUND(I120*H120,2)</f>
        <v>0</v>
      </c>
      <c r="K120" s="208" t="s">
        <v>19</v>
      </c>
      <c r="L120" s="45"/>
      <c r="M120" s="213" t="s">
        <v>19</v>
      </c>
      <c r="N120" s="214" t="s">
        <v>48</v>
      </c>
      <c r="O120" s="85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7" t="s">
        <v>209</v>
      </c>
      <c r="AT120" s="217" t="s">
        <v>205</v>
      </c>
      <c r="AU120" s="217" t="s">
        <v>120</v>
      </c>
      <c r="AY120" s="18" t="s">
        <v>203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8" t="s">
        <v>120</v>
      </c>
      <c r="BK120" s="218">
        <f>ROUND(I120*H120,2)</f>
        <v>0</v>
      </c>
      <c r="BL120" s="18" t="s">
        <v>209</v>
      </c>
      <c r="BM120" s="217" t="s">
        <v>2853</v>
      </c>
    </row>
    <row r="121" s="2" customFormat="1" ht="16.5" customHeight="1">
      <c r="A121" s="39"/>
      <c r="B121" s="40"/>
      <c r="C121" s="206" t="s">
        <v>446</v>
      </c>
      <c r="D121" s="206" t="s">
        <v>205</v>
      </c>
      <c r="E121" s="207" t="s">
        <v>2854</v>
      </c>
      <c r="F121" s="208" t="s">
        <v>2855</v>
      </c>
      <c r="G121" s="209" t="s">
        <v>2776</v>
      </c>
      <c r="H121" s="210">
        <v>4</v>
      </c>
      <c r="I121" s="211"/>
      <c r="J121" s="212">
        <f>ROUND(I121*H121,2)</f>
        <v>0</v>
      </c>
      <c r="K121" s="208" t="s">
        <v>19</v>
      </c>
      <c r="L121" s="45"/>
      <c r="M121" s="213" t="s">
        <v>19</v>
      </c>
      <c r="N121" s="214" t="s">
        <v>48</v>
      </c>
      <c r="O121" s="85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7" t="s">
        <v>209</v>
      </c>
      <c r="AT121" s="217" t="s">
        <v>205</v>
      </c>
      <c r="AU121" s="217" t="s">
        <v>120</v>
      </c>
      <c r="AY121" s="18" t="s">
        <v>203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8" t="s">
        <v>120</v>
      </c>
      <c r="BK121" s="218">
        <f>ROUND(I121*H121,2)</f>
        <v>0</v>
      </c>
      <c r="BL121" s="18" t="s">
        <v>209</v>
      </c>
      <c r="BM121" s="217" t="s">
        <v>2856</v>
      </c>
    </row>
    <row r="122" s="2" customFormat="1" ht="16.5" customHeight="1">
      <c r="A122" s="39"/>
      <c r="B122" s="40"/>
      <c r="C122" s="206" t="s">
        <v>451</v>
      </c>
      <c r="D122" s="206" t="s">
        <v>205</v>
      </c>
      <c r="E122" s="207" t="s">
        <v>2857</v>
      </c>
      <c r="F122" s="208" t="s">
        <v>2858</v>
      </c>
      <c r="G122" s="209" t="s">
        <v>2776</v>
      </c>
      <c r="H122" s="210">
        <v>2</v>
      </c>
      <c r="I122" s="211"/>
      <c r="J122" s="212">
        <f>ROUND(I122*H122,2)</f>
        <v>0</v>
      </c>
      <c r="K122" s="208" t="s">
        <v>19</v>
      </c>
      <c r="L122" s="45"/>
      <c r="M122" s="213" t="s">
        <v>19</v>
      </c>
      <c r="N122" s="214" t="s">
        <v>48</v>
      </c>
      <c r="O122" s="85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7" t="s">
        <v>209</v>
      </c>
      <c r="AT122" s="217" t="s">
        <v>205</v>
      </c>
      <c r="AU122" s="217" t="s">
        <v>120</v>
      </c>
      <c r="AY122" s="18" t="s">
        <v>203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8" t="s">
        <v>120</v>
      </c>
      <c r="BK122" s="218">
        <f>ROUND(I122*H122,2)</f>
        <v>0</v>
      </c>
      <c r="BL122" s="18" t="s">
        <v>209</v>
      </c>
      <c r="BM122" s="217" t="s">
        <v>2859</v>
      </c>
    </row>
    <row r="123" s="2" customFormat="1" ht="16.5" customHeight="1">
      <c r="A123" s="39"/>
      <c r="B123" s="40"/>
      <c r="C123" s="206" t="s">
        <v>457</v>
      </c>
      <c r="D123" s="206" t="s">
        <v>205</v>
      </c>
      <c r="E123" s="207" t="s">
        <v>2860</v>
      </c>
      <c r="F123" s="208" t="s">
        <v>2861</v>
      </c>
      <c r="G123" s="209" t="s">
        <v>2776</v>
      </c>
      <c r="H123" s="210">
        <v>8</v>
      </c>
      <c r="I123" s="211"/>
      <c r="J123" s="212">
        <f>ROUND(I123*H123,2)</f>
        <v>0</v>
      </c>
      <c r="K123" s="208" t="s">
        <v>19</v>
      </c>
      <c r="L123" s="45"/>
      <c r="M123" s="213" t="s">
        <v>19</v>
      </c>
      <c r="N123" s="214" t="s">
        <v>48</v>
      </c>
      <c r="O123" s="85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7" t="s">
        <v>209</v>
      </c>
      <c r="AT123" s="217" t="s">
        <v>205</v>
      </c>
      <c r="AU123" s="217" t="s">
        <v>120</v>
      </c>
      <c r="AY123" s="18" t="s">
        <v>203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8" t="s">
        <v>120</v>
      </c>
      <c r="BK123" s="218">
        <f>ROUND(I123*H123,2)</f>
        <v>0</v>
      </c>
      <c r="BL123" s="18" t="s">
        <v>209</v>
      </c>
      <c r="BM123" s="217" t="s">
        <v>2862</v>
      </c>
    </row>
    <row r="124" s="2" customFormat="1" ht="16.5" customHeight="1">
      <c r="A124" s="39"/>
      <c r="B124" s="40"/>
      <c r="C124" s="206" t="s">
        <v>463</v>
      </c>
      <c r="D124" s="206" t="s">
        <v>205</v>
      </c>
      <c r="E124" s="207" t="s">
        <v>2863</v>
      </c>
      <c r="F124" s="208" t="s">
        <v>2864</v>
      </c>
      <c r="G124" s="209" t="s">
        <v>2776</v>
      </c>
      <c r="H124" s="210">
        <v>3</v>
      </c>
      <c r="I124" s="211"/>
      <c r="J124" s="212">
        <f>ROUND(I124*H124,2)</f>
        <v>0</v>
      </c>
      <c r="K124" s="208" t="s">
        <v>19</v>
      </c>
      <c r="L124" s="45"/>
      <c r="M124" s="213" t="s">
        <v>19</v>
      </c>
      <c r="N124" s="214" t="s">
        <v>48</v>
      </c>
      <c r="O124" s="85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7" t="s">
        <v>209</v>
      </c>
      <c r="AT124" s="217" t="s">
        <v>205</v>
      </c>
      <c r="AU124" s="217" t="s">
        <v>120</v>
      </c>
      <c r="AY124" s="18" t="s">
        <v>203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8" t="s">
        <v>120</v>
      </c>
      <c r="BK124" s="218">
        <f>ROUND(I124*H124,2)</f>
        <v>0</v>
      </c>
      <c r="BL124" s="18" t="s">
        <v>209</v>
      </c>
      <c r="BM124" s="217" t="s">
        <v>2865</v>
      </c>
    </row>
    <row r="125" s="2" customFormat="1" ht="16.5" customHeight="1">
      <c r="A125" s="39"/>
      <c r="B125" s="40"/>
      <c r="C125" s="206" t="s">
        <v>469</v>
      </c>
      <c r="D125" s="206" t="s">
        <v>205</v>
      </c>
      <c r="E125" s="207" t="s">
        <v>2866</v>
      </c>
      <c r="F125" s="208" t="s">
        <v>2867</v>
      </c>
      <c r="G125" s="209" t="s">
        <v>2776</v>
      </c>
      <c r="H125" s="210">
        <v>4</v>
      </c>
      <c r="I125" s="211"/>
      <c r="J125" s="212">
        <f>ROUND(I125*H125,2)</f>
        <v>0</v>
      </c>
      <c r="K125" s="208" t="s">
        <v>19</v>
      </c>
      <c r="L125" s="45"/>
      <c r="M125" s="213" t="s">
        <v>19</v>
      </c>
      <c r="N125" s="214" t="s">
        <v>48</v>
      </c>
      <c r="O125" s="85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7" t="s">
        <v>209</v>
      </c>
      <c r="AT125" s="217" t="s">
        <v>205</v>
      </c>
      <c r="AU125" s="217" t="s">
        <v>120</v>
      </c>
      <c r="AY125" s="18" t="s">
        <v>203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8" t="s">
        <v>120</v>
      </c>
      <c r="BK125" s="218">
        <f>ROUND(I125*H125,2)</f>
        <v>0</v>
      </c>
      <c r="BL125" s="18" t="s">
        <v>209</v>
      </c>
      <c r="BM125" s="217" t="s">
        <v>2868</v>
      </c>
    </row>
    <row r="126" s="2" customFormat="1" ht="16.5" customHeight="1">
      <c r="A126" s="39"/>
      <c r="B126" s="40"/>
      <c r="C126" s="206" t="s">
        <v>475</v>
      </c>
      <c r="D126" s="206" t="s">
        <v>205</v>
      </c>
      <c r="E126" s="207" t="s">
        <v>2869</v>
      </c>
      <c r="F126" s="208" t="s">
        <v>2870</v>
      </c>
      <c r="G126" s="209" t="s">
        <v>19</v>
      </c>
      <c r="H126" s="210">
        <v>3</v>
      </c>
      <c r="I126" s="211"/>
      <c r="J126" s="212">
        <f>ROUND(I126*H126,2)</f>
        <v>0</v>
      </c>
      <c r="K126" s="208" t="s">
        <v>19</v>
      </c>
      <c r="L126" s="45"/>
      <c r="M126" s="213" t="s">
        <v>19</v>
      </c>
      <c r="N126" s="214" t="s">
        <v>48</v>
      </c>
      <c r="O126" s="85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7" t="s">
        <v>209</v>
      </c>
      <c r="AT126" s="217" t="s">
        <v>205</v>
      </c>
      <c r="AU126" s="217" t="s">
        <v>120</v>
      </c>
      <c r="AY126" s="18" t="s">
        <v>203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8" t="s">
        <v>120</v>
      </c>
      <c r="BK126" s="218">
        <f>ROUND(I126*H126,2)</f>
        <v>0</v>
      </c>
      <c r="BL126" s="18" t="s">
        <v>209</v>
      </c>
      <c r="BM126" s="217" t="s">
        <v>2871</v>
      </c>
    </row>
    <row r="127" s="12" customFormat="1" ht="22.8" customHeight="1">
      <c r="A127" s="12"/>
      <c r="B127" s="190"/>
      <c r="C127" s="191"/>
      <c r="D127" s="192" t="s">
        <v>75</v>
      </c>
      <c r="E127" s="204" t="s">
        <v>2872</v>
      </c>
      <c r="F127" s="204" t="s">
        <v>2873</v>
      </c>
      <c r="G127" s="191"/>
      <c r="H127" s="191"/>
      <c r="I127" s="194"/>
      <c r="J127" s="205">
        <f>BK127</f>
        <v>0</v>
      </c>
      <c r="K127" s="191"/>
      <c r="L127" s="196"/>
      <c r="M127" s="197"/>
      <c r="N127" s="198"/>
      <c r="O127" s="198"/>
      <c r="P127" s="199">
        <f>SUM(P128:P179)</f>
        <v>0</v>
      </c>
      <c r="Q127" s="198"/>
      <c r="R127" s="199">
        <f>SUM(R128:R179)</f>
        <v>0</v>
      </c>
      <c r="S127" s="198"/>
      <c r="T127" s="200">
        <f>SUM(T128:T179)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1" t="s">
        <v>84</v>
      </c>
      <c r="AT127" s="202" t="s">
        <v>75</v>
      </c>
      <c r="AU127" s="202" t="s">
        <v>84</v>
      </c>
      <c r="AY127" s="201" t="s">
        <v>203</v>
      </c>
      <c r="BK127" s="203">
        <f>SUM(BK128:BK179)</f>
        <v>0</v>
      </c>
    </row>
    <row r="128" s="2" customFormat="1" ht="16.5" customHeight="1">
      <c r="A128" s="39"/>
      <c r="B128" s="40"/>
      <c r="C128" s="206" t="s">
        <v>481</v>
      </c>
      <c r="D128" s="206" t="s">
        <v>205</v>
      </c>
      <c r="E128" s="207" t="s">
        <v>2874</v>
      </c>
      <c r="F128" s="208" t="s">
        <v>2875</v>
      </c>
      <c r="G128" s="209" t="s">
        <v>2776</v>
      </c>
      <c r="H128" s="210">
        <v>3</v>
      </c>
      <c r="I128" s="211"/>
      <c r="J128" s="212">
        <f>ROUND(I128*H128,2)</f>
        <v>0</v>
      </c>
      <c r="K128" s="208" t="s">
        <v>19</v>
      </c>
      <c r="L128" s="45"/>
      <c r="M128" s="213" t="s">
        <v>19</v>
      </c>
      <c r="N128" s="214" t="s">
        <v>48</v>
      </c>
      <c r="O128" s="85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7" t="s">
        <v>209</v>
      </c>
      <c r="AT128" s="217" t="s">
        <v>205</v>
      </c>
      <c r="AU128" s="217" t="s">
        <v>120</v>
      </c>
      <c r="AY128" s="18" t="s">
        <v>203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8" t="s">
        <v>120</v>
      </c>
      <c r="BK128" s="218">
        <f>ROUND(I128*H128,2)</f>
        <v>0</v>
      </c>
      <c r="BL128" s="18" t="s">
        <v>209</v>
      </c>
      <c r="BM128" s="217" t="s">
        <v>1710</v>
      </c>
    </row>
    <row r="129" s="2" customFormat="1" ht="16.5" customHeight="1">
      <c r="A129" s="39"/>
      <c r="B129" s="40"/>
      <c r="C129" s="206" t="s">
        <v>487</v>
      </c>
      <c r="D129" s="206" t="s">
        <v>205</v>
      </c>
      <c r="E129" s="207" t="s">
        <v>2876</v>
      </c>
      <c r="F129" s="208" t="s">
        <v>2877</v>
      </c>
      <c r="G129" s="209" t="s">
        <v>2776</v>
      </c>
      <c r="H129" s="210">
        <v>150</v>
      </c>
      <c r="I129" s="211"/>
      <c r="J129" s="212">
        <f>ROUND(I129*H129,2)</f>
        <v>0</v>
      </c>
      <c r="K129" s="208" t="s">
        <v>19</v>
      </c>
      <c r="L129" s="45"/>
      <c r="M129" s="213" t="s">
        <v>19</v>
      </c>
      <c r="N129" s="214" t="s">
        <v>48</v>
      </c>
      <c r="O129" s="85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7" t="s">
        <v>209</v>
      </c>
      <c r="AT129" s="217" t="s">
        <v>205</v>
      </c>
      <c r="AU129" s="217" t="s">
        <v>120</v>
      </c>
      <c r="AY129" s="18" t="s">
        <v>203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120</v>
      </c>
      <c r="BK129" s="218">
        <f>ROUND(I129*H129,2)</f>
        <v>0</v>
      </c>
      <c r="BL129" s="18" t="s">
        <v>209</v>
      </c>
      <c r="BM129" s="217" t="s">
        <v>1720</v>
      </c>
    </row>
    <row r="130" s="2" customFormat="1" ht="16.5" customHeight="1">
      <c r="A130" s="39"/>
      <c r="B130" s="40"/>
      <c r="C130" s="206" t="s">
        <v>493</v>
      </c>
      <c r="D130" s="206" t="s">
        <v>205</v>
      </c>
      <c r="E130" s="207" t="s">
        <v>2878</v>
      </c>
      <c r="F130" s="208" t="s">
        <v>2879</v>
      </c>
      <c r="G130" s="209" t="s">
        <v>2776</v>
      </c>
      <c r="H130" s="210">
        <v>44</v>
      </c>
      <c r="I130" s="211"/>
      <c r="J130" s="212">
        <f>ROUND(I130*H130,2)</f>
        <v>0</v>
      </c>
      <c r="K130" s="208" t="s">
        <v>19</v>
      </c>
      <c r="L130" s="45"/>
      <c r="M130" s="213" t="s">
        <v>19</v>
      </c>
      <c r="N130" s="214" t="s">
        <v>48</v>
      </c>
      <c r="O130" s="85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7" t="s">
        <v>209</v>
      </c>
      <c r="AT130" s="217" t="s">
        <v>205</v>
      </c>
      <c r="AU130" s="217" t="s">
        <v>120</v>
      </c>
      <c r="AY130" s="18" t="s">
        <v>203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8" t="s">
        <v>120</v>
      </c>
      <c r="BK130" s="218">
        <f>ROUND(I130*H130,2)</f>
        <v>0</v>
      </c>
      <c r="BL130" s="18" t="s">
        <v>209</v>
      </c>
      <c r="BM130" s="217" t="s">
        <v>1732</v>
      </c>
    </row>
    <row r="131" s="2" customFormat="1" ht="21.75" customHeight="1">
      <c r="A131" s="39"/>
      <c r="B131" s="40"/>
      <c r="C131" s="206" t="s">
        <v>498</v>
      </c>
      <c r="D131" s="206" t="s">
        <v>205</v>
      </c>
      <c r="E131" s="207" t="s">
        <v>2880</v>
      </c>
      <c r="F131" s="208" t="s">
        <v>2881</v>
      </c>
      <c r="G131" s="209" t="s">
        <v>2776</v>
      </c>
      <c r="H131" s="210">
        <v>6</v>
      </c>
      <c r="I131" s="211"/>
      <c r="J131" s="212">
        <f>ROUND(I131*H131,2)</f>
        <v>0</v>
      </c>
      <c r="K131" s="208" t="s">
        <v>19</v>
      </c>
      <c r="L131" s="45"/>
      <c r="M131" s="213" t="s">
        <v>19</v>
      </c>
      <c r="N131" s="214" t="s">
        <v>48</v>
      </c>
      <c r="O131" s="85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7" t="s">
        <v>209</v>
      </c>
      <c r="AT131" s="217" t="s">
        <v>205</v>
      </c>
      <c r="AU131" s="217" t="s">
        <v>120</v>
      </c>
      <c r="AY131" s="18" t="s">
        <v>203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120</v>
      </c>
      <c r="BK131" s="218">
        <f>ROUND(I131*H131,2)</f>
        <v>0</v>
      </c>
      <c r="BL131" s="18" t="s">
        <v>209</v>
      </c>
      <c r="BM131" s="217" t="s">
        <v>1740</v>
      </c>
    </row>
    <row r="132" s="2" customFormat="1" ht="16.5" customHeight="1">
      <c r="A132" s="39"/>
      <c r="B132" s="40"/>
      <c r="C132" s="206" t="s">
        <v>505</v>
      </c>
      <c r="D132" s="206" t="s">
        <v>205</v>
      </c>
      <c r="E132" s="207" t="s">
        <v>2882</v>
      </c>
      <c r="F132" s="208" t="s">
        <v>2883</v>
      </c>
      <c r="G132" s="209" t="s">
        <v>555</v>
      </c>
      <c r="H132" s="210">
        <v>40</v>
      </c>
      <c r="I132" s="211"/>
      <c r="J132" s="212">
        <f>ROUND(I132*H132,2)</f>
        <v>0</v>
      </c>
      <c r="K132" s="208" t="s">
        <v>19</v>
      </c>
      <c r="L132" s="45"/>
      <c r="M132" s="213" t="s">
        <v>19</v>
      </c>
      <c r="N132" s="214" t="s">
        <v>48</v>
      </c>
      <c r="O132" s="85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7" t="s">
        <v>209</v>
      </c>
      <c r="AT132" s="217" t="s">
        <v>205</v>
      </c>
      <c r="AU132" s="217" t="s">
        <v>120</v>
      </c>
      <c r="AY132" s="18" t="s">
        <v>203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8" t="s">
        <v>120</v>
      </c>
      <c r="BK132" s="218">
        <f>ROUND(I132*H132,2)</f>
        <v>0</v>
      </c>
      <c r="BL132" s="18" t="s">
        <v>209</v>
      </c>
      <c r="BM132" s="217" t="s">
        <v>1749</v>
      </c>
    </row>
    <row r="133" s="2" customFormat="1" ht="16.5" customHeight="1">
      <c r="A133" s="39"/>
      <c r="B133" s="40"/>
      <c r="C133" s="206" t="s">
        <v>514</v>
      </c>
      <c r="D133" s="206" t="s">
        <v>205</v>
      </c>
      <c r="E133" s="207" t="s">
        <v>2884</v>
      </c>
      <c r="F133" s="208" t="s">
        <v>2885</v>
      </c>
      <c r="G133" s="209" t="s">
        <v>555</v>
      </c>
      <c r="H133" s="210">
        <v>24</v>
      </c>
      <c r="I133" s="211"/>
      <c r="J133" s="212">
        <f>ROUND(I133*H133,2)</f>
        <v>0</v>
      </c>
      <c r="K133" s="208" t="s">
        <v>19</v>
      </c>
      <c r="L133" s="45"/>
      <c r="M133" s="213" t="s">
        <v>19</v>
      </c>
      <c r="N133" s="214" t="s">
        <v>48</v>
      </c>
      <c r="O133" s="85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7" t="s">
        <v>209</v>
      </c>
      <c r="AT133" s="217" t="s">
        <v>205</v>
      </c>
      <c r="AU133" s="217" t="s">
        <v>120</v>
      </c>
      <c r="AY133" s="18" t="s">
        <v>203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120</v>
      </c>
      <c r="BK133" s="218">
        <f>ROUND(I133*H133,2)</f>
        <v>0</v>
      </c>
      <c r="BL133" s="18" t="s">
        <v>209</v>
      </c>
      <c r="BM133" s="217" t="s">
        <v>1758</v>
      </c>
    </row>
    <row r="134" s="2" customFormat="1" ht="16.5" customHeight="1">
      <c r="A134" s="39"/>
      <c r="B134" s="40"/>
      <c r="C134" s="206" t="s">
        <v>519</v>
      </c>
      <c r="D134" s="206" t="s">
        <v>205</v>
      </c>
      <c r="E134" s="207" t="s">
        <v>2886</v>
      </c>
      <c r="F134" s="208" t="s">
        <v>2887</v>
      </c>
      <c r="G134" s="209" t="s">
        <v>555</v>
      </c>
      <c r="H134" s="210">
        <v>8</v>
      </c>
      <c r="I134" s="211"/>
      <c r="J134" s="212">
        <f>ROUND(I134*H134,2)</f>
        <v>0</v>
      </c>
      <c r="K134" s="208" t="s">
        <v>19</v>
      </c>
      <c r="L134" s="45"/>
      <c r="M134" s="213" t="s">
        <v>19</v>
      </c>
      <c r="N134" s="214" t="s">
        <v>48</v>
      </c>
      <c r="O134" s="85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7" t="s">
        <v>209</v>
      </c>
      <c r="AT134" s="217" t="s">
        <v>205</v>
      </c>
      <c r="AU134" s="217" t="s">
        <v>120</v>
      </c>
      <c r="AY134" s="18" t="s">
        <v>203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8" t="s">
        <v>120</v>
      </c>
      <c r="BK134" s="218">
        <f>ROUND(I134*H134,2)</f>
        <v>0</v>
      </c>
      <c r="BL134" s="18" t="s">
        <v>209</v>
      </c>
      <c r="BM134" s="217" t="s">
        <v>1769</v>
      </c>
    </row>
    <row r="135" s="2" customFormat="1" ht="16.5" customHeight="1">
      <c r="A135" s="39"/>
      <c r="B135" s="40"/>
      <c r="C135" s="206" t="s">
        <v>525</v>
      </c>
      <c r="D135" s="206" t="s">
        <v>205</v>
      </c>
      <c r="E135" s="207" t="s">
        <v>2888</v>
      </c>
      <c r="F135" s="208" t="s">
        <v>2889</v>
      </c>
      <c r="G135" s="209" t="s">
        <v>555</v>
      </c>
      <c r="H135" s="210">
        <v>195</v>
      </c>
      <c r="I135" s="211"/>
      <c r="J135" s="212">
        <f>ROUND(I135*H135,2)</f>
        <v>0</v>
      </c>
      <c r="K135" s="208" t="s">
        <v>19</v>
      </c>
      <c r="L135" s="45"/>
      <c r="M135" s="213" t="s">
        <v>19</v>
      </c>
      <c r="N135" s="214" t="s">
        <v>48</v>
      </c>
      <c r="O135" s="85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7" t="s">
        <v>209</v>
      </c>
      <c r="AT135" s="217" t="s">
        <v>205</v>
      </c>
      <c r="AU135" s="217" t="s">
        <v>120</v>
      </c>
      <c r="AY135" s="18" t="s">
        <v>203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120</v>
      </c>
      <c r="BK135" s="218">
        <f>ROUND(I135*H135,2)</f>
        <v>0</v>
      </c>
      <c r="BL135" s="18" t="s">
        <v>209</v>
      </c>
      <c r="BM135" s="217" t="s">
        <v>1782</v>
      </c>
    </row>
    <row r="136" s="2" customFormat="1" ht="16.5" customHeight="1">
      <c r="A136" s="39"/>
      <c r="B136" s="40"/>
      <c r="C136" s="206" t="s">
        <v>533</v>
      </c>
      <c r="D136" s="206" t="s">
        <v>205</v>
      </c>
      <c r="E136" s="207" t="s">
        <v>2890</v>
      </c>
      <c r="F136" s="208" t="s">
        <v>2891</v>
      </c>
      <c r="G136" s="209" t="s">
        <v>555</v>
      </c>
      <c r="H136" s="210">
        <v>144</v>
      </c>
      <c r="I136" s="211"/>
      <c r="J136" s="212">
        <f>ROUND(I136*H136,2)</f>
        <v>0</v>
      </c>
      <c r="K136" s="208" t="s">
        <v>19</v>
      </c>
      <c r="L136" s="45"/>
      <c r="M136" s="213" t="s">
        <v>19</v>
      </c>
      <c r="N136" s="214" t="s">
        <v>48</v>
      </c>
      <c r="O136" s="85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7" t="s">
        <v>209</v>
      </c>
      <c r="AT136" s="217" t="s">
        <v>205</v>
      </c>
      <c r="AU136" s="217" t="s">
        <v>120</v>
      </c>
      <c r="AY136" s="18" t="s">
        <v>203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8" t="s">
        <v>120</v>
      </c>
      <c r="BK136" s="218">
        <f>ROUND(I136*H136,2)</f>
        <v>0</v>
      </c>
      <c r="BL136" s="18" t="s">
        <v>209</v>
      </c>
      <c r="BM136" s="217" t="s">
        <v>1793</v>
      </c>
    </row>
    <row r="137" s="2" customFormat="1" ht="16.5" customHeight="1">
      <c r="A137" s="39"/>
      <c r="B137" s="40"/>
      <c r="C137" s="206" t="s">
        <v>539</v>
      </c>
      <c r="D137" s="206" t="s">
        <v>205</v>
      </c>
      <c r="E137" s="207" t="s">
        <v>2892</v>
      </c>
      <c r="F137" s="208" t="s">
        <v>2893</v>
      </c>
      <c r="G137" s="209" t="s">
        <v>555</v>
      </c>
      <c r="H137" s="210">
        <v>756</v>
      </c>
      <c r="I137" s="211"/>
      <c r="J137" s="212">
        <f>ROUND(I137*H137,2)</f>
        <v>0</v>
      </c>
      <c r="K137" s="208" t="s">
        <v>19</v>
      </c>
      <c r="L137" s="45"/>
      <c r="M137" s="213" t="s">
        <v>19</v>
      </c>
      <c r="N137" s="214" t="s">
        <v>48</v>
      </c>
      <c r="O137" s="85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7" t="s">
        <v>209</v>
      </c>
      <c r="AT137" s="217" t="s">
        <v>205</v>
      </c>
      <c r="AU137" s="217" t="s">
        <v>120</v>
      </c>
      <c r="AY137" s="18" t="s">
        <v>203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8" t="s">
        <v>120</v>
      </c>
      <c r="BK137" s="218">
        <f>ROUND(I137*H137,2)</f>
        <v>0</v>
      </c>
      <c r="BL137" s="18" t="s">
        <v>209</v>
      </c>
      <c r="BM137" s="217" t="s">
        <v>1801</v>
      </c>
    </row>
    <row r="138" s="2" customFormat="1" ht="16.5" customHeight="1">
      <c r="A138" s="39"/>
      <c r="B138" s="40"/>
      <c r="C138" s="206" t="s">
        <v>545</v>
      </c>
      <c r="D138" s="206" t="s">
        <v>205</v>
      </c>
      <c r="E138" s="207" t="s">
        <v>2894</v>
      </c>
      <c r="F138" s="208" t="s">
        <v>2895</v>
      </c>
      <c r="G138" s="209" t="s">
        <v>555</v>
      </c>
      <c r="H138" s="210">
        <v>98</v>
      </c>
      <c r="I138" s="211"/>
      <c r="J138" s="212">
        <f>ROUND(I138*H138,2)</f>
        <v>0</v>
      </c>
      <c r="K138" s="208" t="s">
        <v>19</v>
      </c>
      <c r="L138" s="45"/>
      <c r="M138" s="213" t="s">
        <v>19</v>
      </c>
      <c r="N138" s="214" t="s">
        <v>48</v>
      </c>
      <c r="O138" s="85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7" t="s">
        <v>209</v>
      </c>
      <c r="AT138" s="217" t="s">
        <v>205</v>
      </c>
      <c r="AU138" s="217" t="s">
        <v>120</v>
      </c>
      <c r="AY138" s="18" t="s">
        <v>203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120</v>
      </c>
      <c r="BK138" s="218">
        <f>ROUND(I138*H138,2)</f>
        <v>0</v>
      </c>
      <c r="BL138" s="18" t="s">
        <v>209</v>
      </c>
      <c r="BM138" s="217" t="s">
        <v>1809</v>
      </c>
    </row>
    <row r="139" s="2" customFormat="1" ht="16.5" customHeight="1">
      <c r="A139" s="39"/>
      <c r="B139" s="40"/>
      <c r="C139" s="206" t="s">
        <v>552</v>
      </c>
      <c r="D139" s="206" t="s">
        <v>205</v>
      </c>
      <c r="E139" s="207" t="s">
        <v>2896</v>
      </c>
      <c r="F139" s="208" t="s">
        <v>2897</v>
      </c>
      <c r="G139" s="209" t="s">
        <v>555</v>
      </c>
      <c r="H139" s="210">
        <v>971</v>
      </c>
      <c r="I139" s="211"/>
      <c r="J139" s="212">
        <f>ROUND(I139*H139,2)</f>
        <v>0</v>
      </c>
      <c r="K139" s="208" t="s">
        <v>19</v>
      </c>
      <c r="L139" s="45"/>
      <c r="M139" s="213" t="s">
        <v>19</v>
      </c>
      <c r="N139" s="214" t="s">
        <v>48</v>
      </c>
      <c r="O139" s="85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7" t="s">
        <v>209</v>
      </c>
      <c r="AT139" s="217" t="s">
        <v>205</v>
      </c>
      <c r="AU139" s="217" t="s">
        <v>120</v>
      </c>
      <c r="AY139" s="18" t="s">
        <v>203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8" t="s">
        <v>120</v>
      </c>
      <c r="BK139" s="218">
        <f>ROUND(I139*H139,2)</f>
        <v>0</v>
      </c>
      <c r="BL139" s="18" t="s">
        <v>209</v>
      </c>
      <c r="BM139" s="217" t="s">
        <v>1817</v>
      </c>
    </row>
    <row r="140" s="2" customFormat="1" ht="16.5" customHeight="1">
      <c r="A140" s="39"/>
      <c r="B140" s="40"/>
      <c r="C140" s="206" t="s">
        <v>565</v>
      </c>
      <c r="D140" s="206" t="s">
        <v>205</v>
      </c>
      <c r="E140" s="207" t="s">
        <v>2898</v>
      </c>
      <c r="F140" s="208" t="s">
        <v>2899</v>
      </c>
      <c r="G140" s="209" t="s">
        <v>555</v>
      </c>
      <c r="H140" s="210">
        <v>108</v>
      </c>
      <c r="I140" s="211"/>
      <c r="J140" s="212">
        <f>ROUND(I140*H140,2)</f>
        <v>0</v>
      </c>
      <c r="K140" s="208" t="s">
        <v>19</v>
      </c>
      <c r="L140" s="45"/>
      <c r="M140" s="213" t="s">
        <v>19</v>
      </c>
      <c r="N140" s="214" t="s">
        <v>48</v>
      </c>
      <c r="O140" s="85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7" t="s">
        <v>209</v>
      </c>
      <c r="AT140" s="217" t="s">
        <v>205</v>
      </c>
      <c r="AU140" s="217" t="s">
        <v>120</v>
      </c>
      <c r="AY140" s="18" t="s">
        <v>203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8" t="s">
        <v>120</v>
      </c>
      <c r="BK140" s="218">
        <f>ROUND(I140*H140,2)</f>
        <v>0</v>
      </c>
      <c r="BL140" s="18" t="s">
        <v>209</v>
      </c>
      <c r="BM140" s="217" t="s">
        <v>1825</v>
      </c>
    </row>
    <row r="141" s="2" customFormat="1" ht="16.5" customHeight="1">
      <c r="A141" s="39"/>
      <c r="B141" s="40"/>
      <c r="C141" s="206" t="s">
        <v>572</v>
      </c>
      <c r="D141" s="206" t="s">
        <v>205</v>
      </c>
      <c r="E141" s="207" t="s">
        <v>2900</v>
      </c>
      <c r="F141" s="208" t="s">
        <v>2901</v>
      </c>
      <c r="G141" s="209" t="s">
        <v>555</v>
      </c>
      <c r="H141" s="210">
        <v>95</v>
      </c>
      <c r="I141" s="211"/>
      <c r="J141" s="212">
        <f>ROUND(I141*H141,2)</f>
        <v>0</v>
      </c>
      <c r="K141" s="208" t="s">
        <v>19</v>
      </c>
      <c r="L141" s="45"/>
      <c r="M141" s="213" t="s">
        <v>19</v>
      </c>
      <c r="N141" s="214" t="s">
        <v>48</v>
      </c>
      <c r="O141" s="85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7" t="s">
        <v>209</v>
      </c>
      <c r="AT141" s="217" t="s">
        <v>205</v>
      </c>
      <c r="AU141" s="217" t="s">
        <v>120</v>
      </c>
      <c r="AY141" s="18" t="s">
        <v>203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8" t="s">
        <v>120</v>
      </c>
      <c r="BK141" s="218">
        <f>ROUND(I141*H141,2)</f>
        <v>0</v>
      </c>
      <c r="BL141" s="18" t="s">
        <v>209</v>
      </c>
      <c r="BM141" s="217" t="s">
        <v>1831</v>
      </c>
    </row>
    <row r="142" s="2" customFormat="1" ht="16.5" customHeight="1">
      <c r="A142" s="39"/>
      <c r="B142" s="40"/>
      <c r="C142" s="206" t="s">
        <v>578</v>
      </c>
      <c r="D142" s="206" t="s">
        <v>205</v>
      </c>
      <c r="E142" s="207" t="s">
        <v>2902</v>
      </c>
      <c r="F142" s="208" t="s">
        <v>2903</v>
      </c>
      <c r="G142" s="209" t="s">
        <v>555</v>
      </c>
      <c r="H142" s="210">
        <v>10</v>
      </c>
      <c r="I142" s="211"/>
      <c r="J142" s="212">
        <f>ROUND(I142*H142,2)</f>
        <v>0</v>
      </c>
      <c r="K142" s="208" t="s">
        <v>19</v>
      </c>
      <c r="L142" s="45"/>
      <c r="M142" s="213" t="s">
        <v>19</v>
      </c>
      <c r="N142" s="214" t="s">
        <v>48</v>
      </c>
      <c r="O142" s="85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7" t="s">
        <v>209</v>
      </c>
      <c r="AT142" s="217" t="s">
        <v>205</v>
      </c>
      <c r="AU142" s="217" t="s">
        <v>120</v>
      </c>
      <c r="AY142" s="18" t="s">
        <v>203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8" t="s">
        <v>120</v>
      </c>
      <c r="BK142" s="218">
        <f>ROUND(I142*H142,2)</f>
        <v>0</v>
      </c>
      <c r="BL142" s="18" t="s">
        <v>209</v>
      </c>
      <c r="BM142" s="217" t="s">
        <v>1841</v>
      </c>
    </row>
    <row r="143" s="2" customFormat="1" ht="16.5" customHeight="1">
      <c r="A143" s="39"/>
      <c r="B143" s="40"/>
      <c r="C143" s="206" t="s">
        <v>587</v>
      </c>
      <c r="D143" s="206" t="s">
        <v>205</v>
      </c>
      <c r="E143" s="207" t="s">
        <v>2904</v>
      </c>
      <c r="F143" s="208" t="s">
        <v>2905</v>
      </c>
      <c r="G143" s="209" t="s">
        <v>555</v>
      </c>
      <c r="H143" s="210">
        <v>28</v>
      </c>
      <c r="I143" s="211"/>
      <c r="J143" s="212">
        <f>ROUND(I143*H143,2)</f>
        <v>0</v>
      </c>
      <c r="K143" s="208" t="s">
        <v>19</v>
      </c>
      <c r="L143" s="45"/>
      <c r="M143" s="213" t="s">
        <v>19</v>
      </c>
      <c r="N143" s="214" t="s">
        <v>48</v>
      </c>
      <c r="O143" s="85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7" t="s">
        <v>209</v>
      </c>
      <c r="AT143" s="217" t="s">
        <v>205</v>
      </c>
      <c r="AU143" s="217" t="s">
        <v>120</v>
      </c>
      <c r="AY143" s="18" t="s">
        <v>203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8" t="s">
        <v>120</v>
      </c>
      <c r="BK143" s="218">
        <f>ROUND(I143*H143,2)</f>
        <v>0</v>
      </c>
      <c r="BL143" s="18" t="s">
        <v>209</v>
      </c>
      <c r="BM143" s="217" t="s">
        <v>1851</v>
      </c>
    </row>
    <row r="144" s="2" customFormat="1" ht="16.5" customHeight="1">
      <c r="A144" s="39"/>
      <c r="B144" s="40"/>
      <c r="C144" s="206" t="s">
        <v>593</v>
      </c>
      <c r="D144" s="206" t="s">
        <v>205</v>
      </c>
      <c r="E144" s="207" t="s">
        <v>2906</v>
      </c>
      <c r="F144" s="208" t="s">
        <v>2907</v>
      </c>
      <c r="G144" s="209" t="s">
        <v>555</v>
      </c>
      <c r="H144" s="210">
        <v>1</v>
      </c>
      <c r="I144" s="211"/>
      <c r="J144" s="212">
        <f>ROUND(I144*H144,2)</f>
        <v>0</v>
      </c>
      <c r="K144" s="208" t="s">
        <v>19</v>
      </c>
      <c r="L144" s="45"/>
      <c r="M144" s="213" t="s">
        <v>19</v>
      </c>
      <c r="N144" s="214" t="s">
        <v>48</v>
      </c>
      <c r="O144" s="85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7" t="s">
        <v>209</v>
      </c>
      <c r="AT144" s="217" t="s">
        <v>205</v>
      </c>
      <c r="AU144" s="217" t="s">
        <v>120</v>
      </c>
      <c r="AY144" s="18" t="s">
        <v>203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8" t="s">
        <v>120</v>
      </c>
      <c r="BK144" s="218">
        <f>ROUND(I144*H144,2)</f>
        <v>0</v>
      </c>
      <c r="BL144" s="18" t="s">
        <v>209</v>
      </c>
      <c r="BM144" s="217" t="s">
        <v>1861</v>
      </c>
    </row>
    <row r="145" s="2" customFormat="1" ht="16.5" customHeight="1">
      <c r="A145" s="39"/>
      <c r="B145" s="40"/>
      <c r="C145" s="206" t="s">
        <v>600</v>
      </c>
      <c r="D145" s="206" t="s">
        <v>205</v>
      </c>
      <c r="E145" s="207" t="s">
        <v>2908</v>
      </c>
      <c r="F145" s="208" t="s">
        <v>2909</v>
      </c>
      <c r="G145" s="209" t="s">
        <v>555</v>
      </c>
      <c r="H145" s="210">
        <v>1</v>
      </c>
      <c r="I145" s="211"/>
      <c r="J145" s="212">
        <f>ROUND(I145*H145,2)</f>
        <v>0</v>
      </c>
      <c r="K145" s="208" t="s">
        <v>19</v>
      </c>
      <c r="L145" s="45"/>
      <c r="M145" s="213" t="s">
        <v>19</v>
      </c>
      <c r="N145" s="214" t="s">
        <v>48</v>
      </c>
      <c r="O145" s="85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7" t="s">
        <v>209</v>
      </c>
      <c r="AT145" s="217" t="s">
        <v>205</v>
      </c>
      <c r="AU145" s="217" t="s">
        <v>120</v>
      </c>
      <c r="AY145" s="18" t="s">
        <v>203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8" t="s">
        <v>120</v>
      </c>
      <c r="BK145" s="218">
        <f>ROUND(I145*H145,2)</f>
        <v>0</v>
      </c>
      <c r="BL145" s="18" t="s">
        <v>209</v>
      </c>
      <c r="BM145" s="217" t="s">
        <v>1872</v>
      </c>
    </row>
    <row r="146" s="2" customFormat="1" ht="16.5" customHeight="1">
      <c r="A146" s="39"/>
      <c r="B146" s="40"/>
      <c r="C146" s="206" t="s">
        <v>606</v>
      </c>
      <c r="D146" s="206" t="s">
        <v>205</v>
      </c>
      <c r="E146" s="207" t="s">
        <v>2910</v>
      </c>
      <c r="F146" s="208" t="s">
        <v>2911</v>
      </c>
      <c r="G146" s="209" t="s">
        <v>555</v>
      </c>
      <c r="H146" s="210">
        <v>1</v>
      </c>
      <c r="I146" s="211"/>
      <c r="J146" s="212">
        <f>ROUND(I146*H146,2)</f>
        <v>0</v>
      </c>
      <c r="K146" s="208" t="s">
        <v>19</v>
      </c>
      <c r="L146" s="45"/>
      <c r="M146" s="213" t="s">
        <v>19</v>
      </c>
      <c r="N146" s="214" t="s">
        <v>48</v>
      </c>
      <c r="O146" s="85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7" t="s">
        <v>209</v>
      </c>
      <c r="AT146" s="217" t="s">
        <v>205</v>
      </c>
      <c r="AU146" s="217" t="s">
        <v>120</v>
      </c>
      <c r="AY146" s="18" t="s">
        <v>203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8" t="s">
        <v>120</v>
      </c>
      <c r="BK146" s="218">
        <f>ROUND(I146*H146,2)</f>
        <v>0</v>
      </c>
      <c r="BL146" s="18" t="s">
        <v>209</v>
      </c>
      <c r="BM146" s="217" t="s">
        <v>1882</v>
      </c>
    </row>
    <row r="147" s="2" customFormat="1" ht="16.5" customHeight="1">
      <c r="A147" s="39"/>
      <c r="B147" s="40"/>
      <c r="C147" s="206" t="s">
        <v>613</v>
      </c>
      <c r="D147" s="206" t="s">
        <v>205</v>
      </c>
      <c r="E147" s="207" t="s">
        <v>2912</v>
      </c>
      <c r="F147" s="208" t="s">
        <v>2913</v>
      </c>
      <c r="G147" s="209" t="s">
        <v>555</v>
      </c>
      <c r="H147" s="210">
        <v>1</v>
      </c>
      <c r="I147" s="211"/>
      <c r="J147" s="212">
        <f>ROUND(I147*H147,2)</f>
        <v>0</v>
      </c>
      <c r="K147" s="208" t="s">
        <v>19</v>
      </c>
      <c r="L147" s="45"/>
      <c r="M147" s="213" t="s">
        <v>19</v>
      </c>
      <c r="N147" s="214" t="s">
        <v>48</v>
      </c>
      <c r="O147" s="85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7" t="s">
        <v>209</v>
      </c>
      <c r="AT147" s="217" t="s">
        <v>205</v>
      </c>
      <c r="AU147" s="217" t="s">
        <v>120</v>
      </c>
      <c r="AY147" s="18" t="s">
        <v>203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120</v>
      </c>
      <c r="BK147" s="218">
        <f>ROUND(I147*H147,2)</f>
        <v>0</v>
      </c>
      <c r="BL147" s="18" t="s">
        <v>209</v>
      </c>
      <c r="BM147" s="217" t="s">
        <v>1893</v>
      </c>
    </row>
    <row r="148" s="2" customFormat="1" ht="16.5" customHeight="1">
      <c r="A148" s="39"/>
      <c r="B148" s="40"/>
      <c r="C148" s="206" t="s">
        <v>619</v>
      </c>
      <c r="D148" s="206" t="s">
        <v>205</v>
      </c>
      <c r="E148" s="207" t="s">
        <v>2914</v>
      </c>
      <c r="F148" s="208" t="s">
        <v>2915</v>
      </c>
      <c r="G148" s="209" t="s">
        <v>555</v>
      </c>
      <c r="H148" s="210">
        <v>1</v>
      </c>
      <c r="I148" s="211"/>
      <c r="J148" s="212">
        <f>ROUND(I148*H148,2)</f>
        <v>0</v>
      </c>
      <c r="K148" s="208" t="s">
        <v>19</v>
      </c>
      <c r="L148" s="45"/>
      <c r="M148" s="213" t="s">
        <v>19</v>
      </c>
      <c r="N148" s="214" t="s">
        <v>48</v>
      </c>
      <c r="O148" s="85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7" t="s">
        <v>209</v>
      </c>
      <c r="AT148" s="217" t="s">
        <v>205</v>
      </c>
      <c r="AU148" s="217" t="s">
        <v>120</v>
      </c>
      <c r="AY148" s="18" t="s">
        <v>203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8" t="s">
        <v>120</v>
      </c>
      <c r="BK148" s="218">
        <f>ROUND(I148*H148,2)</f>
        <v>0</v>
      </c>
      <c r="BL148" s="18" t="s">
        <v>209</v>
      </c>
      <c r="BM148" s="217" t="s">
        <v>1910</v>
      </c>
    </row>
    <row r="149" s="2" customFormat="1" ht="16.5" customHeight="1">
      <c r="A149" s="39"/>
      <c r="B149" s="40"/>
      <c r="C149" s="206" t="s">
        <v>624</v>
      </c>
      <c r="D149" s="206" t="s">
        <v>205</v>
      </c>
      <c r="E149" s="207" t="s">
        <v>2916</v>
      </c>
      <c r="F149" s="208" t="s">
        <v>2917</v>
      </c>
      <c r="G149" s="209" t="s">
        <v>2776</v>
      </c>
      <c r="H149" s="210">
        <v>1</v>
      </c>
      <c r="I149" s="211"/>
      <c r="J149" s="212">
        <f>ROUND(I149*H149,2)</f>
        <v>0</v>
      </c>
      <c r="K149" s="208" t="s">
        <v>19</v>
      </c>
      <c r="L149" s="45"/>
      <c r="M149" s="213" t="s">
        <v>19</v>
      </c>
      <c r="N149" s="214" t="s">
        <v>48</v>
      </c>
      <c r="O149" s="85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7" t="s">
        <v>209</v>
      </c>
      <c r="AT149" s="217" t="s">
        <v>205</v>
      </c>
      <c r="AU149" s="217" t="s">
        <v>120</v>
      </c>
      <c r="AY149" s="18" t="s">
        <v>203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8" t="s">
        <v>120</v>
      </c>
      <c r="BK149" s="218">
        <f>ROUND(I149*H149,2)</f>
        <v>0</v>
      </c>
      <c r="BL149" s="18" t="s">
        <v>209</v>
      </c>
      <c r="BM149" s="217" t="s">
        <v>1922</v>
      </c>
    </row>
    <row r="150" s="2" customFormat="1" ht="16.5" customHeight="1">
      <c r="A150" s="39"/>
      <c r="B150" s="40"/>
      <c r="C150" s="206" t="s">
        <v>629</v>
      </c>
      <c r="D150" s="206" t="s">
        <v>205</v>
      </c>
      <c r="E150" s="207" t="s">
        <v>2918</v>
      </c>
      <c r="F150" s="208" t="s">
        <v>2919</v>
      </c>
      <c r="G150" s="209" t="s">
        <v>2776</v>
      </c>
      <c r="H150" s="210">
        <v>1</v>
      </c>
      <c r="I150" s="211"/>
      <c r="J150" s="212">
        <f>ROUND(I150*H150,2)</f>
        <v>0</v>
      </c>
      <c r="K150" s="208" t="s">
        <v>19</v>
      </c>
      <c r="L150" s="45"/>
      <c r="M150" s="213" t="s">
        <v>19</v>
      </c>
      <c r="N150" s="214" t="s">
        <v>48</v>
      </c>
      <c r="O150" s="85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7" t="s">
        <v>209</v>
      </c>
      <c r="AT150" s="217" t="s">
        <v>205</v>
      </c>
      <c r="AU150" s="217" t="s">
        <v>120</v>
      </c>
      <c r="AY150" s="18" t="s">
        <v>203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120</v>
      </c>
      <c r="BK150" s="218">
        <f>ROUND(I150*H150,2)</f>
        <v>0</v>
      </c>
      <c r="BL150" s="18" t="s">
        <v>209</v>
      </c>
      <c r="BM150" s="217" t="s">
        <v>1935</v>
      </c>
    </row>
    <row r="151" s="2" customFormat="1" ht="24.15" customHeight="1">
      <c r="A151" s="39"/>
      <c r="B151" s="40"/>
      <c r="C151" s="206" t="s">
        <v>635</v>
      </c>
      <c r="D151" s="206" t="s">
        <v>205</v>
      </c>
      <c r="E151" s="207" t="s">
        <v>2920</v>
      </c>
      <c r="F151" s="208" t="s">
        <v>2921</v>
      </c>
      <c r="G151" s="209" t="s">
        <v>2776</v>
      </c>
      <c r="H151" s="210">
        <v>3</v>
      </c>
      <c r="I151" s="211"/>
      <c r="J151" s="212">
        <f>ROUND(I151*H151,2)</f>
        <v>0</v>
      </c>
      <c r="K151" s="208" t="s">
        <v>19</v>
      </c>
      <c r="L151" s="45"/>
      <c r="M151" s="213" t="s">
        <v>19</v>
      </c>
      <c r="N151" s="214" t="s">
        <v>48</v>
      </c>
      <c r="O151" s="85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7" t="s">
        <v>209</v>
      </c>
      <c r="AT151" s="217" t="s">
        <v>205</v>
      </c>
      <c r="AU151" s="217" t="s">
        <v>120</v>
      </c>
      <c r="AY151" s="18" t="s">
        <v>203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8" t="s">
        <v>120</v>
      </c>
      <c r="BK151" s="218">
        <f>ROUND(I151*H151,2)</f>
        <v>0</v>
      </c>
      <c r="BL151" s="18" t="s">
        <v>209</v>
      </c>
      <c r="BM151" s="217" t="s">
        <v>1949</v>
      </c>
    </row>
    <row r="152" s="2" customFormat="1" ht="16.5" customHeight="1">
      <c r="A152" s="39"/>
      <c r="B152" s="40"/>
      <c r="C152" s="206" t="s">
        <v>640</v>
      </c>
      <c r="D152" s="206" t="s">
        <v>205</v>
      </c>
      <c r="E152" s="207" t="s">
        <v>2922</v>
      </c>
      <c r="F152" s="208" t="s">
        <v>2923</v>
      </c>
      <c r="G152" s="209" t="s">
        <v>2776</v>
      </c>
      <c r="H152" s="210">
        <v>13</v>
      </c>
      <c r="I152" s="211"/>
      <c r="J152" s="212">
        <f>ROUND(I152*H152,2)</f>
        <v>0</v>
      </c>
      <c r="K152" s="208" t="s">
        <v>19</v>
      </c>
      <c r="L152" s="45"/>
      <c r="M152" s="213" t="s">
        <v>19</v>
      </c>
      <c r="N152" s="214" t="s">
        <v>48</v>
      </c>
      <c r="O152" s="85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7" t="s">
        <v>209</v>
      </c>
      <c r="AT152" s="217" t="s">
        <v>205</v>
      </c>
      <c r="AU152" s="217" t="s">
        <v>120</v>
      </c>
      <c r="AY152" s="18" t="s">
        <v>203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120</v>
      </c>
      <c r="BK152" s="218">
        <f>ROUND(I152*H152,2)</f>
        <v>0</v>
      </c>
      <c r="BL152" s="18" t="s">
        <v>209</v>
      </c>
      <c r="BM152" s="217" t="s">
        <v>1964</v>
      </c>
    </row>
    <row r="153" s="2" customFormat="1" ht="16.5" customHeight="1">
      <c r="A153" s="39"/>
      <c r="B153" s="40"/>
      <c r="C153" s="206" t="s">
        <v>645</v>
      </c>
      <c r="D153" s="206" t="s">
        <v>205</v>
      </c>
      <c r="E153" s="207" t="s">
        <v>2924</v>
      </c>
      <c r="F153" s="208" t="s">
        <v>2925</v>
      </c>
      <c r="G153" s="209" t="s">
        <v>2776</v>
      </c>
      <c r="H153" s="210">
        <v>3</v>
      </c>
      <c r="I153" s="211"/>
      <c r="J153" s="212">
        <f>ROUND(I153*H153,2)</f>
        <v>0</v>
      </c>
      <c r="K153" s="208" t="s">
        <v>19</v>
      </c>
      <c r="L153" s="45"/>
      <c r="M153" s="213" t="s">
        <v>19</v>
      </c>
      <c r="N153" s="214" t="s">
        <v>48</v>
      </c>
      <c r="O153" s="85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7" t="s">
        <v>209</v>
      </c>
      <c r="AT153" s="217" t="s">
        <v>205</v>
      </c>
      <c r="AU153" s="217" t="s">
        <v>120</v>
      </c>
      <c r="AY153" s="18" t="s">
        <v>203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8" t="s">
        <v>120</v>
      </c>
      <c r="BK153" s="218">
        <f>ROUND(I153*H153,2)</f>
        <v>0</v>
      </c>
      <c r="BL153" s="18" t="s">
        <v>209</v>
      </c>
      <c r="BM153" s="217" t="s">
        <v>1974</v>
      </c>
    </row>
    <row r="154" s="2" customFormat="1" ht="16.5" customHeight="1">
      <c r="A154" s="39"/>
      <c r="B154" s="40"/>
      <c r="C154" s="206" t="s">
        <v>652</v>
      </c>
      <c r="D154" s="206" t="s">
        <v>205</v>
      </c>
      <c r="E154" s="207" t="s">
        <v>2926</v>
      </c>
      <c r="F154" s="208" t="s">
        <v>2927</v>
      </c>
      <c r="G154" s="209" t="s">
        <v>2776</v>
      </c>
      <c r="H154" s="210">
        <v>12</v>
      </c>
      <c r="I154" s="211"/>
      <c r="J154" s="212">
        <f>ROUND(I154*H154,2)</f>
        <v>0</v>
      </c>
      <c r="K154" s="208" t="s">
        <v>19</v>
      </c>
      <c r="L154" s="45"/>
      <c r="M154" s="213" t="s">
        <v>19</v>
      </c>
      <c r="N154" s="214" t="s">
        <v>48</v>
      </c>
      <c r="O154" s="85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7" t="s">
        <v>209</v>
      </c>
      <c r="AT154" s="217" t="s">
        <v>205</v>
      </c>
      <c r="AU154" s="217" t="s">
        <v>120</v>
      </c>
      <c r="AY154" s="18" t="s">
        <v>203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8" t="s">
        <v>120</v>
      </c>
      <c r="BK154" s="218">
        <f>ROUND(I154*H154,2)</f>
        <v>0</v>
      </c>
      <c r="BL154" s="18" t="s">
        <v>209</v>
      </c>
      <c r="BM154" s="217" t="s">
        <v>1987</v>
      </c>
    </row>
    <row r="155" s="2" customFormat="1" ht="16.5" customHeight="1">
      <c r="A155" s="39"/>
      <c r="B155" s="40"/>
      <c r="C155" s="206" t="s">
        <v>657</v>
      </c>
      <c r="D155" s="206" t="s">
        <v>205</v>
      </c>
      <c r="E155" s="207" t="s">
        <v>2928</v>
      </c>
      <c r="F155" s="208" t="s">
        <v>2929</v>
      </c>
      <c r="G155" s="209" t="s">
        <v>2776</v>
      </c>
      <c r="H155" s="210">
        <v>7</v>
      </c>
      <c r="I155" s="211"/>
      <c r="J155" s="212">
        <f>ROUND(I155*H155,2)</f>
        <v>0</v>
      </c>
      <c r="K155" s="208" t="s">
        <v>19</v>
      </c>
      <c r="L155" s="45"/>
      <c r="M155" s="213" t="s">
        <v>19</v>
      </c>
      <c r="N155" s="214" t="s">
        <v>48</v>
      </c>
      <c r="O155" s="85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7" t="s">
        <v>209</v>
      </c>
      <c r="AT155" s="217" t="s">
        <v>205</v>
      </c>
      <c r="AU155" s="217" t="s">
        <v>120</v>
      </c>
      <c r="AY155" s="18" t="s">
        <v>203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8" t="s">
        <v>120</v>
      </c>
      <c r="BK155" s="218">
        <f>ROUND(I155*H155,2)</f>
        <v>0</v>
      </c>
      <c r="BL155" s="18" t="s">
        <v>209</v>
      </c>
      <c r="BM155" s="217" t="s">
        <v>1998</v>
      </c>
    </row>
    <row r="156" s="2" customFormat="1" ht="16.5" customHeight="1">
      <c r="A156" s="39"/>
      <c r="B156" s="40"/>
      <c r="C156" s="206" t="s">
        <v>664</v>
      </c>
      <c r="D156" s="206" t="s">
        <v>205</v>
      </c>
      <c r="E156" s="207" t="s">
        <v>2930</v>
      </c>
      <c r="F156" s="208" t="s">
        <v>2931</v>
      </c>
      <c r="G156" s="209" t="s">
        <v>2776</v>
      </c>
      <c r="H156" s="210">
        <v>2</v>
      </c>
      <c r="I156" s="211"/>
      <c r="J156" s="212">
        <f>ROUND(I156*H156,2)</f>
        <v>0</v>
      </c>
      <c r="K156" s="208" t="s">
        <v>19</v>
      </c>
      <c r="L156" s="45"/>
      <c r="M156" s="213" t="s">
        <v>19</v>
      </c>
      <c r="N156" s="214" t="s">
        <v>48</v>
      </c>
      <c r="O156" s="85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7" t="s">
        <v>209</v>
      </c>
      <c r="AT156" s="217" t="s">
        <v>205</v>
      </c>
      <c r="AU156" s="217" t="s">
        <v>120</v>
      </c>
      <c r="AY156" s="18" t="s">
        <v>203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120</v>
      </c>
      <c r="BK156" s="218">
        <f>ROUND(I156*H156,2)</f>
        <v>0</v>
      </c>
      <c r="BL156" s="18" t="s">
        <v>209</v>
      </c>
      <c r="BM156" s="217" t="s">
        <v>2010</v>
      </c>
    </row>
    <row r="157" s="2" customFormat="1" ht="16.5" customHeight="1">
      <c r="A157" s="39"/>
      <c r="B157" s="40"/>
      <c r="C157" s="206" t="s">
        <v>670</v>
      </c>
      <c r="D157" s="206" t="s">
        <v>205</v>
      </c>
      <c r="E157" s="207" t="s">
        <v>2932</v>
      </c>
      <c r="F157" s="208" t="s">
        <v>2933</v>
      </c>
      <c r="G157" s="209" t="s">
        <v>2776</v>
      </c>
      <c r="H157" s="210">
        <v>4</v>
      </c>
      <c r="I157" s="211"/>
      <c r="J157" s="212">
        <f>ROUND(I157*H157,2)</f>
        <v>0</v>
      </c>
      <c r="K157" s="208" t="s">
        <v>19</v>
      </c>
      <c r="L157" s="45"/>
      <c r="M157" s="213" t="s">
        <v>19</v>
      </c>
      <c r="N157" s="214" t="s">
        <v>48</v>
      </c>
      <c r="O157" s="85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7" t="s">
        <v>209</v>
      </c>
      <c r="AT157" s="217" t="s">
        <v>205</v>
      </c>
      <c r="AU157" s="217" t="s">
        <v>120</v>
      </c>
      <c r="AY157" s="18" t="s">
        <v>203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8" t="s">
        <v>120</v>
      </c>
      <c r="BK157" s="218">
        <f>ROUND(I157*H157,2)</f>
        <v>0</v>
      </c>
      <c r="BL157" s="18" t="s">
        <v>209</v>
      </c>
      <c r="BM157" s="217" t="s">
        <v>2020</v>
      </c>
    </row>
    <row r="158" s="2" customFormat="1" ht="21.75" customHeight="1">
      <c r="A158" s="39"/>
      <c r="B158" s="40"/>
      <c r="C158" s="206" t="s">
        <v>676</v>
      </c>
      <c r="D158" s="206" t="s">
        <v>205</v>
      </c>
      <c r="E158" s="207" t="s">
        <v>2934</v>
      </c>
      <c r="F158" s="208" t="s">
        <v>2935</v>
      </c>
      <c r="G158" s="209" t="s">
        <v>555</v>
      </c>
      <c r="H158" s="210">
        <v>22</v>
      </c>
      <c r="I158" s="211"/>
      <c r="J158" s="212">
        <f>ROUND(I158*H158,2)</f>
        <v>0</v>
      </c>
      <c r="K158" s="208" t="s">
        <v>19</v>
      </c>
      <c r="L158" s="45"/>
      <c r="M158" s="213" t="s">
        <v>19</v>
      </c>
      <c r="N158" s="214" t="s">
        <v>48</v>
      </c>
      <c r="O158" s="85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7" t="s">
        <v>209</v>
      </c>
      <c r="AT158" s="217" t="s">
        <v>205</v>
      </c>
      <c r="AU158" s="217" t="s">
        <v>120</v>
      </c>
      <c r="AY158" s="18" t="s">
        <v>203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8" t="s">
        <v>120</v>
      </c>
      <c r="BK158" s="218">
        <f>ROUND(I158*H158,2)</f>
        <v>0</v>
      </c>
      <c r="BL158" s="18" t="s">
        <v>209</v>
      </c>
      <c r="BM158" s="217" t="s">
        <v>2030</v>
      </c>
    </row>
    <row r="159" s="2" customFormat="1" ht="24.15" customHeight="1">
      <c r="A159" s="39"/>
      <c r="B159" s="40"/>
      <c r="C159" s="206" t="s">
        <v>681</v>
      </c>
      <c r="D159" s="206" t="s">
        <v>205</v>
      </c>
      <c r="E159" s="207" t="s">
        <v>2936</v>
      </c>
      <c r="F159" s="208" t="s">
        <v>2937</v>
      </c>
      <c r="G159" s="209" t="s">
        <v>2776</v>
      </c>
      <c r="H159" s="210">
        <v>2</v>
      </c>
      <c r="I159" s="211"/>
      <c r="J159" s="212">
        <f>ROUND(I159*H159,2)</f>
        <v>0</v>
      </c>
      <c r="K159" s="208" t="s">
        <v>19</v>
      </c>
      <c r="L159" s="45"/>
      <c r="M159" s="213" t="s">
        <v>19</v>
      </c>
      <c r="N159" s="214" t="s">
        <v>48</v>
      </c>
      <c r="O159" s="85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7" t="s">
        <v>209</v>
      </c>
      <c r="AT159" s="217" t="s">
        <v>205</v>
      </c>
      <c r="AU159" s="217" t="s">
        <v>120</v>
      </c>
      <c r="AY159" s="18" t="s">
        <v>203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8" t="s">
        <v>120</v>
      </c>
      <c r="BK159" s="218">
        <f>ROUND(I159*H159,2)</f>
        <v>0</v>
      </c>
      <c r="BL159" s="18" t="s">
        <v>209</v>
      </c>
      <c r="BM159" s="217" t="s">
        <v>2048</v>
      </c>
    </row>
    <row r="160" s="2" customFormat="1" ht="24.15" customHeight="1">
      <c r="A160" s="39"/>
      <c r="B160" s="40"/>
      <c r="C160" s="206" t="s">
        <v>688</v>
      </c>
      <c r="D160" s="206" t="s">
        <v>205</v>
      </c>
      <c r="E160" s="207" t="s">
        <v>2938</v>
      </c>
      <c r="F160" s="208" t="s">
        <v>2939</v>
      </c>
      <c r="G160" s="209" t="s">
        <v>2776</v>
      </c>
      <c r="H160" s="210">
        <v>4</v>
      </c>
      <c r="I160" s="211"/>
      <c r="J160" s="212">
        <f>ROUND(I160*H160,2)</f>
        <v>0</v>
      </c>
      <c r="K160" s="208" t="s">
        <v>19</v>
      </c>
      <c r="L160" s="45"/>
      <c r="M160" s="213" t="s">
        <v>19</v>
      </c>
      <c r="N160" s="214" t="s">
        <v>48</v>
      </c>
      <c r="O160" s="85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7" t="s">
        <v>209</v>
      </c>
      <c r="AT160" s="217" t="s">
        <v>205</v>
      </c>
      <c r="AU160" s="217" t="s">
        <v>120</v>
      </c>
      <c r="AY160" s="18" t="s">
        <v>203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8" t="s">
        <v>120</v>
      </c>
      <c r="BK160" s="218">
        <f>ROUND(I160*H160,2)</f>
        <v>0</v>
      </c>
      <c r="BL160" s="18" t="s">
        <v>209</v>
      </c>
      <c r="BM160" s="217" t="s">
        <v>2060</v>
      </c>
    </row>
    <row r="161" s="2" customFormat="1" ht="24.15" customHeight="1">
      <c r="A161" s="39"/>
      <c r="B161" s="40"/>
      <c r="C161" s="206" t="s">
        <v>695</v>
      </c>
      <c r="D161" s="206" t="s">
        <v>205</v>
      </c>
      <c r="E161" s="207" t="s">
        <v>2940</v>
      </c>
      <c r="F161" s="208" t="s">
        <v>2941</v>
      </c>
      <c r="G161" s="209" t="s">
        <v>2776</v>
      </c>
      <c r="H161" s="210">
        <v>4</v>
      </c>
      <c r="I161" s="211"/>
      <c r="J161" s="212">
        <f>ROUND(I161*H161,2)</f>
        <v>0</v>
      </c>
      <c r="K161" s="208" t="s">
        <v>19</v>
      </c>
      <c r="L161" s="45"/>
      <c r="M161" s="213" t="s">
        <v>19</v>
      </c>
      <c r="N161" s="214" t="s">
        <v>48</v>
      </c>
      <c r="O161" s="85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7" t="s">
        <v>209</v>
      </c>
      <c r="AT161" s="217" t="s">
        <v>205</v>
      </c>
      <c r="AU161" s="217" t="s">
        <v>120</v>
      </c>
      <c r="AY161" s="18" t="s">
        <v>203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8" t="s">
        <v>120</v>
      </c>
      <c r="BK161" s="218">
        <f>ROUND(I161*H161,2)</f>
        <v>0</v>
      </c>
      <c r="BL161" s="18" t="s">
        <v>209</v>
      </c>
      <c r="BM161" s="217" t="s">
        <v>2069</v>
      </c>
    </row>
    <row r="162" s="2" customFormat="1" ht="24.15" customHeight="1">
      <c r="A162" s="39"/>
      <c r="B162" s="40"/>
      <c r="C162" s="206" t="s">
        <v>701</v>
      </c>
      <c r="D162" s="206" t="s">
        <v>205</v>
      </c>
      <c r="E162" s="207" t="s">
        <v>2942</v>
      </c>
      <c r="F162" s="208" t="s">
        <v>2943</v>
      </c>
      <c r="G162" s="209" t="s">
        <v>2776</v>
      </c>
      <c r="H162" s="210">
        <v>17</v>
      </c>
      <c r="I162" s="211"/>
      <c r="J162" s="212">
        <f>ROUND(I162*H162,2)</f>
        <v>0</v>
      </c>
      <c r="K162" s="208" t="s">
        <v>19</v>
      </c>
      <c r="L162" s="45"/>
      <c r="M162" s="213" t="s">
        <v>19</v>
      </c>
      <c r="N162" s="214" t="s">
        <v>48</v>
      </c>
      <c r="O162" s="85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7" t="s">
        <v>209</v>
      </c>
      <c r="AT162" s="217" t="s">
        <v>205</v>
      </c>
      <c r="AU162" s="217" t="s">
        <v>120</v>
      </c>
      <c r="AY162" s="18" t="s">
        <v>203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8" t="s">
        <v>120</v>
      </c>
      <c r="BK162" s="218">
        <f>ROUND(I162*H162,2)</f>
        <v>0</v>
      </c>
      <c r="BL162" s="18" t="s">
        <v>209</v>
      </c>
      <c r="BM162" s="217" t="s">
        <v>2079</v>
      </c>
    </row>
    <row r="163" s="2" customFormat="1" ht="24.15" customHeight="1">
      <c r="A163" s="39"/>
      <c r="B163" s="40"/>
      <c r="C163" s="206" t="s">
        <v>706</v>
      </c>
      <c r="D163" s="206" t="s">
        <v>205</v>
      </c>
      <c r="E163" s="207" t="s">
        <v>2944</v>
      </c>
      <c r="F163" s="208" t="s">
        <v>2945</v>
      </c>
      <c r="G163" s="209" t="s">
        <v>19</v>
      </c>
      <c r="H163" s="210">
        <v>3</v>
      </c>
      <c r="I163" s="211"/>
      <c r="J163" s="212">
        <f>ROUND(I163*H163,2)</f>
        <v>0</v>
      </c>
      <c r="K163" s="208" t="s">
        <v>19</v>
      </c>
      <c r="L163" s="45"/>
      <c r="M163" s="213" t="s">
        <v>19</v>
      </c>
      <c r="N163" s="214" t="s">
        <v>48</v>
      </c>
      <c r="O163" s="85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7" t="s">
        <v>209</v>
      </c>
      <c r="AT163" s="217" t="s">
        <v>205</v>
      </c>
      <c r="AU163" s="217" t="s">
        <v>120</v>
      </c>
      <c r="AY163" s="18" t="s">
        <v>203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120</v>
      </c>
      <c r="BK163" s="218">
        <f>ROUND(I163*H163,2)</f>
        <v>0</v>
      </c>
      <c r="BL163" s="18" t="s">
        <v>209</v>
      </c>
      <c r="BM163" s="217" t="s">
        <v>2091</v>
      </c>
    </row>
    <row r="164" s="2" customFormat="1" ht="24.15" customHeight="1">
      <c r="A164" s="39"/>
      <c r="B164" s="40"/>
      <c r="C164" s="206" t="s">
        <v>712</v>
      </c>
      <c r="D164" s="206" t="s">
        <v>205</v>
      </c>
      <c r="E164" s="207" t="s">
        <v>2946</v>
      </c>
      <c r="F164" s="208" t="s">
        <v>2947</v>
      </c>
      <c r="G164" s="209" t="s">
        <v>2776</v>
      </c>
      <c r="H164" s="210">
        <v>2</v>
      </c>
      <c r="I164" s="211"/>
      <c r="J164" s="212">
        <f>ROUND(I164*H164,2)</f>
        <v>0</v>
      </c>
      <c r="K164" s="208" t="s">
        <v>19</v>
      </c>
      <c r="L164" s="45"/>
      <c r="M164" s="213" t="s">
        <v>19</v>
      </c>
      <c r="N164" s="214" t="s">
        <v>48</v>
      </c>
      <c r="O164" s="85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7" t="s">
        <v>209</v>
      </c>
      <c r="AT164" s="217" t="s">
        <v>205</v>
      </c>
      <c r="AU164" s="217" t="s">
        <v>120</v>
      </c>
      <c r="AY164" s="18" t="s">
        <v>203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8" t="s">
        <v>120</v>
      </c>
      <c r="BK164" s="218">
        <f>ROUND(I164*H164,2)</f>
        <v>0</v>
      </c>
      <c r="BL164" s="18" t="s">
        <v>209</v>
      </c>
      <c r="BM164" s="217" t="s">
        <v>2101</v>
      </c>
    </row>
    <row r="165" s="2" customFormat="1" ht="33" customHeight="1">
      <c r="A165" s="39"/>
      <c r="B165" s="40"/>
      <c r="C165" s="206" t="s">
        <v>717</v>
      </c>
      <c r="D165" s="206" t="s">
        <v>205</v>
      </c>
      <c r="E165" s="207" t="s">
        <v>2948</v>
      </c>
      <c r="F165" s="208" t="s">
        <v>2949</v>
      </c>
      <c r="G165" s="209" t="s">
        <v>2776</v>
      </c>
      <c r="H165" s="210">
        <v>4</v>
      </c>
      <c r="I165" s="211"/>
      <c r="J165" s="212">
        <f>ROUND(I165*H165,2)</f>
        <v>0</v>
      </c>
      <c r="K165" s="208" t="s">
        <v>19</v>
      </c>
      <c r="L165" s="45"/>
      <c r="M165" s="213" t="s">
        <v>19</v>
      </c>
      <c r="N165" s="214" t="s">
        <v>48</v>
      </c>
      <c r="O165" s="85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7" t="s">
        <v>209</v>
      </c>
      <c r="AT165" s="217" t="s">
        <v>205</v>
      </c>
      <c r="AU165" s="217" t="s">
        <v>120</v>
      </c>
      <c r="AY165" s="18" t="s">
        <v>203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8" t="s">
        <v>120</v>
      </c>
      <c r="BK165" s="218">
        <f>ROUND(I165*H165,2)</f>
        <v>0</v>
      </c>
      <c r="BL165" s="18" t="s">
        <v>209</v>
      </c>
      <c r="BM165" s="217" t="s">
        <v>2114</v>
      </c>
    </row>
    <row r="166" s="2" customFormat="1" ht="33" customHeight="1">
      <c r="A166" s="39"/>
      <c r="B166" s="40"/>
      <c r="C166" s="206" t="s">
        <v>723</v>
      </c>
      <c r="D166" s="206" t="s">
        <v>205</v>
      </c>
      <c r="E166" s="207" t="s">
        <v>2950</v>
      </c>
      <c r="F166" s="208" t="s">
        <v>2951</v>
      </c>
      <c r="G166" s="209" t="s">
        <v>2776</v>
      </c>
      <c r="H166" s="210">
        <v>8</v>
      </c>
      <c r="I166" s="211"/>
      <c r="J166" s="212">
        <f>ROUND(I166*H166,2)</f>
        <v>0</v>
      </c>
      <c r="K166" s="208" t="s">
        <v>19</v>
      </c>
      <c r="L166" s="45"/>
      <c r="M166" s="213" t="s">
        <v>19</v>
      </c>
      <c r="N166" s="214" t="s">
        <v>48</v>
      </c>
      <c r="O166" s="85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7" t="s">
        <v>209</v>
      </c>
      <c r="AT166" s="217" t="s">
        <v>205</v>
      </c>
      <c r="AU166" s="217" t="s">
        <v>120</v>
      </c>
      <c r="AY166" s="18" t="s">
        <v>203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8" t="s">
        <v>120</v>
      </c>
      <c r="BK166" s="218">
        <f>ROUND(I166*H166,2)</f>
        <v>0</v>
      </c>
      <c r="BL166" s="18" t="s">
        <v>209</v>
      </c>
      <c r="BM166" s="217" t="s">
        <v>2124</v>
      </c>
    </row>
    <row r="167" s="2" customFormat="1" ht="24.15" customHeight="1">
      <c r="A167" s="39"/>
      <c r="B167" s="40"/>
      <c r="C167" s="206" t="s">
        <v>730</v>
      </c>
      <c r="D167" s="206" t="s">
        <v>205</v>
      </c>
      <c r="E167" s="207" t="s">
        <v>2952</v>
      </c>
      <c r="F167" s="208" t="s">
        <v>2953</v>
      </c>
      <c r="G167" s="209" t="s">
        <v>2776</v>
      </c>
      <c r="H167" s="210">
        <v>3</v>
      </c>
      <c r="I167" s="211"/>
      <c r="J167" s="212">
        <f>ROUND(I167*H167,2)</f>
        <v>0</v>
      </c>
      <c r="K167" s="208" t="s">
        <v>19</v>
      </c>
      <c r="L167" s="45"/>
      <c r="M167" s="213" t="s">
        <v>19</v>
      </c>
      <c r="N167" s="214" t="s">
        <v>48</v>
      </c>
      <c r="O167" s="85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7" t="s">
        <v>209</v>
      </c>
      <c r="AT167" s="217" t="s">
        <v>205</v>
      </c>
      <c r="AU167" s="217" t="s">
        <v>120</v>
      </c>
      <c r="AY167" s="18" t="s">
        <v>203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8" t="s">
        <v>120</v>
      </c>
      <c r="BK167" s="218">
        <f>ROUND(I167*H167,2)</f>
        <v>0</v>
      </c>
      <c r="BL167" s="18" t="s">
        <v>209</v>
      </c>
      <c r="BM167" s="217" t="s">
        <v>2135</v>
      </c>
    </row>
    <row r="168" s="2" customFormat="1" ht="24.15" customHeight="1">
      <c r="A168" s="39"/>
      <c r="B168" s="40"/>
      <c r="C168" s="206" t="s">
        <v>738</v>
      </c>
      <c r="D168" s="206" t="s">
        <v>205</v>
      </c>
      <c r="E168" s="207" t="s">
        <v>2954</v>
      </c>
      <c r="F168" s="208" t="s">
        <v>2955</v>
      </c>
      <c r="G168" s="209" t="s">
        <v>2776</v>
      </c>
      <c r="H168" s="210">
        <v>2</v>
      </c>
      <c r="I168" s="211"/>
      <c r="J168" s="212">
        <f>ROUND(I168*H168,2)</f>
        <v>0</v>
      </c>
      <c r="K168" s="208" t="s">
        <v>19</v>
      </c>
      <c r="L168" s="45"/>
      <c r="M168" s="213" t="s">
        <v>19</v>
      </c>
      <c r="N168" s="214" t="s">
        <v>48</v>
      </c>
      <c r="O168" s="85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7" t="s">
        <v>209</v>
      </c>
      <c r="AT168" s="217" t="s">
        <v>205</v>
      </c>
      <c r="AU168" s="217" t="s">
        <v>120</v>
      </c>
      <c r="AY168" s="18" t="s">
        <v>203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8" t="s">
        <v>120</v>
      </c>
      <c r="BK168" s="218">
        <f>ROUND(I168*H168,2)</f>
        <v>0</v>
      </c>
      <c r="BL168" s="18" t="s">
        <v>209</v>
      </c>
      <c r="BM168" s="217" t="s">
        <v>2956</v>
      </c>
    </row>
    <row r="169" s="2" customFormat="1" ht="16.5" customHeight="1">
      <c r="A169" s="39"/>
      <c r="B169" s="40"/>
      <c r="C169" s="206" t="s">
        <v>745</v>
      </c>
      <c r="D169" s="206" t="s">
        <v>205</v>
      </c>
      <c r="E169" s="207" t="s">
        <v>2957</v>
      </c>
      <c r="F169" s="208" t="s">
        <v>2958</v>
      </c>
      <c r="G169" s="209" t="s">
        <v>2776</v>
      </c>
      <c r="H169" s="210">
        <v>1</v>
      </c>
      <c r="I169" s="211"/>
      <c r="J169" s="212">
        <f>ROUND(I169*H169,2)</f>
        <v>0</v>
      </c>
      <c r="K169" s="208" t="s">
        <v>19</v>
      </c>
      <c r="L169" s="45"/>
      <c r="M169" s="213" t="s">
        <v>19</v>
      </c>
      <c r="N169" s="214" t="s">
        <v>48</v>
      </c>
      <c r="O169" s="85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7" t="s">
        <v>209</v>
      </c>
      <c r="AT169" s="217" t="s">
        <v>205</v>
      </c>
      <c r="AU169" s="217" t="s">
        <v>120</v>
      </c>
      <c r="AY169" s="18" t="s">
        <v>203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120</v>
      </c>
      <c r="BK169" s="218">
        <f>ROUND(I169*H169,2)</f>
        <v>0</v>
      </c>
      <c r="BL169" s="18" t="s">
        <v>209</v>
      </c>
      <c r="BM169" s="217" t="s">
        <v>2959</v>
      </c>
    </row>
    <row r="170" s="2" customFormat="1" ht="16.5" customHeight="1">
      <c r="A170" s="39"/>
      <c r="B170" s="40"/>
      <c r="C170" s="206" t="s">
        <v>753</v>
      </c>
      <c r="D170" s="206" t="s">
        <v>205</v>
      </c>
      <c r="E170" s="207" t="s">
        <v>2960</v>
      </c>
      <c r="F170" s="208" t="s">
        <v>2961</v>
      </c>
      <c r="G170" s="209" t="s">
        <v>2776</v>
      </c>
      <c r="H170" s="210">
        <v>150</v>
      </c>
      <c r="I170" s="211"/>
      <c r="J170" s="212">
        <f>ROUND(I170*H170,2)</f>
        <v>0</v>
      </c>
      <c r="K170" s="208" t="s">
        <v>19</v>
      </c>
      <c r="L170" s="45"/>
      <c r="M170" s="213" t="s">
        <v>19</v>
      </c>
      <c r="N170" s="214" t="s">
        <v>48</v>
      </c>
      <c r="O170" s="85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7" t="s">
        <v>209</v>
      </c>
      <c r="AT170" s="217" t="s">
        <v>205</v>
      </c>
      <c r="AU170" s="217" t="s">
        <v>120</v>
      </c>
      <c r="AY170" s="18" t="s">
        <v>203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8" t="s">
        <v>120</v>
      </c>
      <c r="BK170" s="218">
        <f>ROUND(I170*H170,2)</f>
        <v>0</v>
      </c>
      <c r="BL170" s="18" t="s">
        <v>209</v>
      </c>
      <c r="BM170" s="217" t="s">
        <v>2962</v>
      </c>
    </row>
    <row r="171" s="2" customFormat="1" ht="16.5" customHeight="1">
      <c r="A171" s="39"/>
      <c r="B171" s="40"/>
      <c r="C171" s="206" t="s">
        <v>760</v>
      </c>
      <c r="D171" s="206" t="s">
        <v>205</v>
      </c>
      <c r="E171" s="207" t="s">
        <v>2963</v>
      </c>
      <c r="F171" s="208" t="s">
        <v>2964</v>
      </c>
      <c r="G171" s="209" t="s">
        <v>2776</v>
      </c>
      <c r="H171" s="210">
        <v>99</v>
      </c>
      <c r="I171" s="211"/>
      <c r="J171" s="212">
        <f>ROUND(I171*H171,2)</f>
        <v>0</v>
      </c>
      <c r="K171" s="208" t="s">
        <v>19</v>
      </c>
      <c r="L171" s="45"/>
      <c r="M171" s="213" t="s">
        <v>19</v>
      </c>
      <c r="N171" s="214" t="s">
        <v>48</v>
      </c>
      <c r="O171" s="85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7" t="s">
        <v>209</v>
      </c>
      <c r="AT171" s="217" t="s">
        <v>205</v>
      </c>
      <c r="AU171" s="217" t="s">
        <v>120</v>
      </c>
      <c r="AY171" s="18" t="s">
        <v>203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8" t="s">
        <v>120</v>
      </c>
      <c r="BK171" s="218">
        <f>ROUND(I171*H171,2)</f>
        <v>0</v>
      </c>
      <c r="BL171" s="18" t="s">
        <v>209</v>
      </c>
      <c r="BM171" s="217" t="s">
        <v>2965</v>
      </c>
    </row>
    <row r="172" s="2" customFormat="1" ht="16.5" customHeight="1">
      <c r="A172" s="39"/>
      <c r="B172" s="40"/>
      <c r="C172" s="206" t="s">
        <v>773</v>
      </c>
      <c r="D172" s="206" t="s">
        <v>205</v>
      </c>
      <c r="E172" s="207" t="s">
        <v>2966</v>
      </c>
      <c r="F172" s="208" t="s">
        <v>2967</v>
      </c>
      <c r="G172" s="209" t="s">
        <v>2776</v>
      </c>
      <c r="H172" s="210">
        <v>2</v>
      </c>
      <c r="I172" s="211"/>
      <c r="J172" s="212">
        <f>ROUND(I172*H172,2)</f>
        <v>0</v>
      </c>
      <c r="K172" s="208" t="s">
        <v>19</v>
      </c>
      <c r="L172" s="45"/>
      <c r="M172" s="213" t="s">
        <v>19</v>
      </c>
      <c r="N172" s="214" t="s">
        <v>48</v>
      </c>
      <c r="O172" s="85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7" t="s">
        <v>209</v>
      </c>
      <c r="AT172" s="217" t="s">
        <v>205</v>
      </c>
      <c r="AU172" s="217" t="s">
        <v>120</v>
      </c>
      <c r="AY172" s="18" t="s">
        <v>203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8" t="s">
        <v>120</v>
      </c>
      <c r="BK172" s="218">
        <f>ROUND(I172*H172,2)</f>
        <v>0</v>
      </c>
      <c r="BL172" s="18" t="s">
        <v>209</v>
      </c>
      <c r="BM172" s="217" t="s">
        <v>2968</v>
      </c>
    </row>
    <row r="173" s="2" customFormat="1" ht="16.5" customHeight="1">
      <c r="A173" s="39"/>
      <c r="B173" s="40"/>
      <c r="C173" s="206" t="s">
        <v>780</v>
      </c>
      <c r="D173" s="206" t="s">
        <v>205</v>
      </c>
      <c r="E173" s="207" t="s">
        <v>2969</v>
      </c>
      <c r="F173" s="208" t="s">
        <v>2970</v>
      </c>
      <c r="G173" s="209" t="s">
        <v>2776</v>
      </c>
      <c r="H173" s="210">
        <v>4</v>
      </c>
      <c r="I173" s="211"/>
      <c r="J173" s="212">
        <f>ROUND(I173*H173,2)</f>
        <v>0</v>
      </c>
      <c r="K173" s="208" t="s">
        <v>19</v>
      </c>
      <c r="L173" s="45"/>
      <c r="M173" s="213" t="s">
        <v>19</v>
      </c>
      <c r="N173" s="214" t="s">
        <v>48</v>
      </c>
      <c r="O173" s="85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7" t="s">
        <v>209</v>
      </c>
      <c r="AT173" s="217" t="s">
        <v>205</v>
      </c>
      <c r="AU173" s="217" t="s">
        <v>120</v>
      </c>
      <c r="AY173" s="18" t="s">
        <v>203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8" t="s">
        <v>120</v>
      </c>
      <c r="BK173" s="218">
        <f>ROUND(I173*H173,2)</f>
        <v>0</v>
      </c>
      <c r="BL173" s="18" t="s">
        <v>209</v>
      </c>
      <c r="BM173" s="217" t="s">
        <v>2971</v>
      </c>
    </row>
    <row r="174" s="2" customFormat="1" ht="16.5" customHeight="1">
      <c r="A174" s="39"/>
      <c r="B174" s="40"/>
      <c r="C174" s="206" t="s">
        <v>801</v>
      </c>
      <c r="D174" s="206" t="s">
        <v>205</v>
      </c>
      <c r="E174" s="207" t="s">
        <v>2972</v>
      </c>
      <c r="F174" s="208" t="s">
        <v>2973</v>
      </c>
      <c r="G174" s="209" t="s">
        <v>2776</v>
      </c>
      <c r="H174" s="210">
        <v>2</v>
      </c>
      <c r="I174" s="211"/>
      <c r="J174" s="212">
        <f>ROUND(I174*H174,2)</f>
        <v>0</v>
      </c>
      <c r="K174" s="208" t="s">
        <v>19</v>
      </c>
      <c r="L174" s="45"/>
      <c r="M174" s="213" t="s">
        <v>19</v>
      </c>
      <c r="N174" s="214" t="s">
        <v>48</v>
      </c>
      <c r="O174" s="85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7" t="s">
        <v>209</v>
      </c>
      <c r="AT174" s="217" t="s">
        <v>205</v>
      </c>
      <c r="AU174" s="217" t="s">
        <v>120</v>
      </c>
      <c r="AY174" s="18" t="s">
        <v>203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120</v>
      </c>
      <c r="BK174" s="218">
        <f>ROUND(I174*H174,2)</f>
        <v>0</v>
      </c>
      <c r="BL174" s="18" t="s">
        <v>209</v>
      </c>
      <c r="BM174" s="217" t="s">
        <v>2974</v>
      </c>
    </row>
    <row r="175" s="2" customFormat="1" ht="16.5" customHeight="1">
      <c r="A175" s="39"/>
      <c r="B175" s="40"/>
      <c r="C175" s="206" t="s">
        <v>808</v>
      </c>
      <c r="D175" s="206" t="s">
        <v>205</v>
      </c>
      <c r="E175" s="207" t="s">
        <v>2975</v>
      </c>
      <c r="F175" s="208" t="s">
        <v>2976</v>
      </c>
      <c r="G175" s="209" t="s">
        <v>2776</v>
      </c>
      <c r="H175" s="210">
        <v>95</v>
      </c>
      <c r="I175" s="211"/>
      <c r="J175" s="212">
        <f>ROUND(I175*H175,2)</f>
        <v>0</v>
      </c>
      <c r="K175" s="208" t="s">
        <v>19</v>
      </c>
      <c r="L175" s="45"/>
      <c r="M175" s="213" t="s">
        <v>19</v>
      </c>
      <c r="N175" s="214" t="s">
        <v>48</v>
      </c>
      <c r="O175" s="85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7" t="s">
        <v>209</v>
      </c>
      <c r="AT175" s="217" t="s">
        <v>205</v>
      </c>
      <c r="AU175" s="217" t="s">
        <v>120</v>
      </c>
      <c r="AY175" s="18" t="s">
        <v>203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8" t="s">
        <v>120</v>
      </c>
      <c r="BK175" s="218">
        <f>ROUND(I175*H175,2)</f>
        <v>0</v>
      </c>
      <c r="BL175" s="18" t="s">
        <v>209</v>
      </c>
      <c r="BM175" s="217" t="s">
        <v>2977</v>
      </c>
    </row>
    <row r="176" s="2" customFormat="1" ht="24.15" customHeight="1">
      <c r="A176" s="39"/>
      <c r="B176" s="40"/>
      <c r="C176" s="206" t="s">
        <v>815</v>
      </c>
      <c r="D176" s="206" t="s">
        <v>205</v>
      </c>
      <c r="E176" s="207" t="s">
        <v>2978</v>
      </c>
      <c r="F176" s="208" t="s">
        <v>2979</v>
      </c>
      <c r="G176" s="209" t="s">
        <v>2776</v>
      </c>
      <c r="H176" s="210">
        <v>12</v>
      </c>
      <c r="I176" s="211"/>
      <c r="J176" s="212">
        <f>ROUND(I176*H176,2)</f>
        <v>0</v>
      </c>
      <c r="K176" s="208" t="s">
        <v>19</v>
      </c>
      <c r="L176" s="45"/>
      <c r="M176" s="213" t="s">
        <v>19</v>
      </c>
      <c r="N176" s="214" t="s">
        <v>48</v>
      </c>
      <c r="O176" s="85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7" t="s">
        <v>209</v>
      </c>
      <c r="AT176" s="217" t="s">
        <v>205</v>
      </c>
      <c r="AU176" s="217" t="s">
        <v>120</v>
      </c>
      <c r="AY176" s="18" t="s">
        <v>203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8" t="s">
        <v>120</v>
      </c>
      <c r="BK176" s="218">
        <f>ROUND(I176*H176,2)</f>
        <v>0</v>
      </c>
      <c r="BL176" s="18" t="s">
        <v>209</v>
      </c>
      <c r="BM176" s="217" t="s">
        <v>2980</v>
      </c>
    </row>
    <row r="177" s="2" customFormat="1" ht="16.5" customHeight="1">
      <c r="A177" s="39"/>
      <c r="B177" s="40"/>
      <c r="C177" s="206" t="s">
        <v>1333</v>
      </c>
      <c r="D177" s="206" t="s">
        <v>205</v>
      </c>
      <c r="E177" s="207" t="s">
        <v>2981</v>
      </c>
      <c r="F177" s="208" t="s">
        <v>2982</v>
      </c>
      <c r="G177" s="209" t="s">
        <v>2983</v>
      </c>
      <c r="H177" s="210">
        <v>28</v>
      </c>
      <c r="I177" s="211"/>
      <c r="J177" s="212">
        <f>ROUND(I177*H177,2)</f>
        <v>0</v>
      </c>
      <c r="K177" s="208" t="s">
        <v>19</v>
      </c>
      <c r="L177" s="45"/>
      <c r="M177" s="213" t="s">
        <v>19</v>
      </c>
      <c r="N177" s="214" t="s">
        <v>48</v>
      </c>
      <c r="O177" s="85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7" t="s">
        <v>209</v>
      </c>
      <c r="AT177" s="217" t="s">
        <v>205</v>
      </c>
      <c r="AU177" s="217" t="s">
        <v>120</v>
      </c>
      <c r="AY177" s="18" t="s">
        <v>203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8" t="s">
        <v>120</v>
      </c>
      <c r="BK177" s="218">
        <f>ROUND(I177*H177,2)</f>
        <v>0</v>
      </c>
      <c r="BL177" s="18" t="s">
        <v>209</v>
      </c>
      <c r="BM177" s="217" t="s">
        <v>2984</v>
      </c>
    </row>
    <row r="178" s="2" customFormat="1" ht="24.15" customHeight="1">
      <c r="A178" s="39"/>
      <c r="B178" s="40"/>
      <c r="C178" s="206" t="s">
        <v>1339</v>
      </c>
      <c r="D178" s="206" t="s">
        <v>205</v>
      </c>
      <c r="E178" s="207" t="s">
        <v>2985</v>
      </c>
      <c r="F178" s="208" t="s">
        <v>2986</v>
      </c>
      <c r="G178" s="209" t="s">
        <v>2776</v>
      </c>
      <c r="H178" s="210">
        <v>1</v>
      </c>
      <c r="I178" s="211"/>
      <c r="J178" s="212">
        <f>ROUND(I178*H178,2)</f>
        <v>0</v>
      </c>
      <c r="K178" s="208" t="s">
        <v>19</v>
      </c>
      <c r="L178" s="45"/>
      <c r="M178" s="213" t="s">
        <v>19</v>
      </c>
      <c r="N178" s="214" t="s">
        <v>48</v>
      </c>
      <c r="O178" s="85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7" t="s">
        <v>209</v>
      </c>
      <c r="AT178" s="217" t="s">
        <v>205</v>
      </c>
      <c r="AU178" s="217" t="s">
        <v>120</v>
      </c>
      <c r="AY178" s="18" t="s">
        <v>203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120</v>
      </c>
      <c r="BK178" s="218">
        <f>ROUND(I178*H178,2)</f>
        <v>0</v>
      </c>
      <c r="BL178" s="18" t="s">
        <v>209</v>
      </c>
      <c r="BM178" s="217" t="s">
        <v>2987</v>
      </c>
    </row>
    <row r="179" s="2" customFormat="1" ht="16.5" customHeight="1">
      <c r="A179" s="39"/>
      <c r="B179" s="40"/>
      <c r="C179" s="206" t="s">
        <v>1343</v>
      </c>
      <c r="D179" s="206" t="s">
        <v>205</v>
      </c>
      <c r="E179" s="207" t="s">
        <v>2988</v>
      </c>
      <c r="F179" s="208" t="s">
        <v>2989</v>
      </c>
      <c r="G179" s="209" t="s">
        <v>219</v>
      </c>
      <c r="H179" s="210">
        <v>0.69999999999999996</v>
      </c>
      <c r="I179" s="211"/>
      <c r="J179" s="212">
        <f>ROUND(I179*H179,2)</f>
        <v>0</v>
      </c>
      <c r="K179" s="208" t="s">
        <v>19</v>
      </c>
      <c r="L179" s="45"/>
      <c r="M179" s="213" t="s">
        <v>19</v>
      </c>
      <c r="N179" s="214" t="s">
        <v>48</v>
      </c>
      <c r="O179" s="85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7" t="s">
        <v>209</v>
      </c>
      <c r="AT179" s="217" t="s">
        <v>205</v>
      </c>
      <c r="AU179" s="217" t="s">
        <v>120</v>
      </c>
      <c r="AY179" s="18" t="s">
        <v>203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8" t="s">
        <v>120</v>
      </c>
      <c r="BK179" s="218">
        <f>ROUND(I179*H179,2)</f>
        <v>0</v>
      </c>
      <c r="BL179" s="18" t="s">
        <v>209</v>
      </c>
      <c r="BM179" s="217" t="s">
        <v>2990</v>
      </c>
    </row>
    <row r="180" s="12" customFormat="1" ht="25.92" customHeight="1">
      <c r="A180" s="12"/>
      <c r="B180" s="190"/>
      <c r="C180" s="191"/>
      <c r="D180" s="192" t="s">
        <v>75</v>
      </c>
      <c r="E180" s="193" t="s">
        <v>813</v>
      </c>
      <c r="F180" s="193" t="s">
        <v>814</v>
      </c>
      <c r="G180" s="191"/>
      <c r="H180" s="191"/>
      <c r="I180" s="194"/>
      <c r="J180" s="195">
        <f>BK180</f>
        <v>0</v>
      </c>
      <c r="K180" s="191"/>
      <c r="L180" s="196"/>
      <c r="M180" s="197"/>
      <c r="N180" s="198"/>
      <c r="O180" s="198"/>
      <c r="P180" s="199">
        <f>SUM(P181:P187)</f>
        <v>0</v>
      </c>
      <c r="Q180" s="198"/>
      <c r="R180" s="199">
        <f>SUM(R181:R187)</f>
        <v>0</v>
      </c>
      <c r="S180" s="198"/>
      <c r="T180" s="200">
        <f>SUM(T181:T187)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1" t="s">
        <v>84</v>
      </c>
      <c r="AT180" s="202" t="s">
        <v>75</v>
      </c>
      <c r="AU180" s="202" t="s">
        <v>76</v>
      </c>
      <c r="AY180" s="201" t="s">
        <v>203</v>
      </c>
      <c r="BK180" s="203">
        <f>SUM(BK181:BK187)</f>
        <v>0</v>
      </c>
    </row>
    <row r="181" s="2" customFormat="1" ht="16.5" customHeight="1">
      <c r="A181" s="39"/>
      <c r="B181" s="40"/>
      <c r="C181" s="206" t="s">
        <v>1349</v>
      </c>
      <c r="D181" s="206" t="s">
        <v>205</v>
      </c>
      <c r="E181" s="207" t="s">
        <v>2991</v>
      </c>
      <c r="F181" s="208" t="s">
        <v>2992</v>
      </c>
      <c r="G181" s="209" t="s">
        <v>2993</v>
      </c>
      <c r="H181" s="210">
        <v>4</v>
      </c>
      <c r="I181" s="211"/>
      <c r="J181" s="212">
        <f>ROUND(I181*H181,2)</f>
        <v>0</v>
      </c>
      <c r="K181" s="208" t="s">
        <v>19</v>
      </c>
      <c r="L181" s="45"/>
      <c r="M181" s="213" t="s">
        <v>19</v>
      </c>
      <c r="N181" s="214" t="s">
        <v>48</v>
      </c>
      <c r="O181" s="85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7" t="s">
        <v>209</v>
      </c>
      <c r="AT181" s="217" t="s">
        <v>205</v>
      </c>
      <c r="AU181" s="217" t="s">
        <v>84</v>
      </c>
      <c r="AY181" s="18" t="s">
        <v>203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8" t="s">
        <v>120</v>
      </c>
      <c r="BK181" s="218">
        <f>ROUND(I181*H181,2)</f>
        <v>0</v>
      </c>
      <c r="BL181" s="18" t="s">
        <v>209</v>
      </c>
      <c r="BM181" s="217" t="s">
        <v>2994</v>
      </c>
    </row>
    <row r="182" s="2" customFormat="1" ht="16.5" customHeight="1">
      <c r="A182" s="39"/>
      <c r="B182" s="40"/>
      <c r="C182" s="206" t="s">
        <v>1353</v>
      </c>
      <c r="D182" s="206" t="s">
        <v>205</v>
      </c>
      <c r="E182" s="207" t="s">
        <v>2995</v>
      </c>
      <c r="F182" s="208" t="s">
        <v>2996</v>
      </c>
      <c r="G182" s="209" t="s">
        <v>2993</v>
      </c>
      <c r="H182" s="210">
        <v>6</v>
      </c>
      <c r="I182" s="211"/>
      <c r="J182" s="212">
        <f>ROUND(I182*H182,2)</f>
        <v>0</v>
      </c>
      <c r="K182" s="208" t="s">
        <v>19</v>
      </c>
      <c r="L182" s="45"/>
      <c r="M182" s="213" t="s">
        <v>19</v>
      </c>
      <c r="N182" s="214" t="s">
        <v>48</v>
      </c>
      <c r="O182" s="85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7" t="s">
        <v>209</v>
      </c>
      <c r="AT182" s="217" t="s">
        <v>205</v>
      </c>
      <c r="AU182" s="217" t="s">
        <v>84</v>
      </c>
      <c r="AY182" s="18" t="s">
        <v>203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8" t="s">
        <v>120</v>
      </c>
      <c r="BK182" s="218">
        <f>ROUND(I182*H182,2)</f>
        <v>0</v>
      </c>
      <c r="BL182" s="18" t="s">
        <v>209</v>
      </c>
      <c r="BM182" s="217" t="s">
        <v>2997</v>
      </c>
    </row>
    <row r="183" s="2" customFormat="1" ht="16.5" customHeight="1">
      <c r="A183" s="39"/>
      <c r="B183" s="40"/>
      <c r="C183" s="206" t="s">
        <v>1360</v>
      </c>
      <c r="D183" s="206" t="s">
        <v>205</v>
      </c>
      <c r="E183" s="207" t="s">
        <v>2998</v>
      </c>
      <c r="F183" s="208" t="s">
        <v>2999</v>
      </c>
      <c r="G183" s="209" t="s">
        <v>2993</v>
      </c>
      <c r="H183" s="210">
        <v>24</v>
      </c>
      <c r="I183" s="211"/>
      <c r="J183" s="212">
        <f>ROUND(I183*H183,2)</f>
        <v>0</v>
      </c>
      <c r="K183" s="208" t="s">
        <v>19</v>
      </c>
      <c r="L183" s="45"/>
      <c r="M183" s="213" t="s">
        <v>19</v>
      </c>
      <c r="N183" s="214" t="s">
        <v>48</v>
      </c>
      <c r="O183" s="85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7" t="s">
        <v>209</v>
      </c>
      <c r="AT183" s="217" t="s">
        <v>205</v>
      </c>
      <c r="AU183" s="217" t="s">
        <v>84</v>
      </c>
      <c r="AY183" s="18" t="s">
        <v>203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8" t="s">
        <v>120</v>
      </c>
      <c r="BK183" s="218">
        <f>ROUND(I183*H183,2)</f>
        <v>0</v>
      </c>
      <c r="BL183" s="18" t="s">
        <v>209</v>
      </c>
      <c r="BM183" s="217" t="s">
        <v>3000</v>
      </c>
    </row>
    <row r="184" s="2" customFormat="1" ht="16.5" customHeight="1">
      <c r="A184" s="39"/>
      <c r="B184" s="40"/>
      <c r="C184" s="206" t="s">
        <v>1366</v>
      </c>
      <c r="D184" s="206" t="s">
        <v>205</v>
      </c>
      <c r="E184" s="207" t="s">
        <v>3001</v>
      </c>
      <c r="F184" s="208" t="s">
        <v>3002</v>
      </c>
      <c r="G184" s="209" t="s">
        <v>2993</v>
      </c>
      <c r="H184" s="210">
        <v>35</v>
      </c>
      <c r="I184" s="211"/>
      <c r="J184" s="212">
        <f>ROUND(I184*H184,2)</f>
        <v>0</v>
      </c>
      <c r="K184" s="208" t="s">
        <v>19</v>
      </c>
      <c r="L184" s="45"/>
      <c r="M184" s="213" t="s">
        <v>19</v>
      </c>
      <c r="N184" s="214" t="s">
        <v>48</v>
      </c>
      <c r="O184" s="85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7" t="s">
        <v>209</v>
      </c>
      <c r="AT184" s="217" t="s">
        <v>205</v>
      </c>
      <c r="AU184" s="217" t="s">
        <v>84</v>
      </c>
      <c r="AY184" s="18" t="s">
        <v>203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8" t="s">
        <v>120</v>
      </c>
      <c r="BK184" s="218">
        <f>ROUND(I184*H184,2)</f>
        <v>0</v>
      </c>
      <c r="BL184" s="18" t="s">
        <v>209</v>
      </c>
      <c r="BM184" s="217" t="s">
        <v>3003</v>
      </c>
    </row>
    <row r="185" s="2" customFormat="1" ht="16.5" customHeight="1">
      <c r="A185" s="39"/>
      <c r="B185" s="40"/>
      <c r="C185" s="206" t="s">
        <v>1370</v>
      </c>
      <c r="D185" s="206" t="s">
        <v>205</v>
      </c>
      <c r="E185" s="207" t="s">
        <v>3004</v>
      </c>
      <c r="F185" s="208" t="s">
        <v>3005</v>
      </c>
      <c r="G185" s="209" t="s">
        <v>2993</v>
      </c>
      <c r="H185" s="210">
        <v>5</v>
      </c>
      <c r="I185" s="211"/>
      <c r="J185" s="212">
        <f>ROUND(I185*H185,2)</f>
        <v>0</v>
      </c>
      <c r="K185" s="208" t="s">
        <v>19</v>
      </c>
      <c r="L185" s="45"/>
      <c r="M185" s="213" t="s">
        <v>19</v>
      </c>
      <c r="N185" s="214" t="s">
        <v>48</v>
      </c>
      <c r="O185" s="85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7" t="s">
        <v>209</v>
      </c>
      <c r="AT185" s="217" t="s">
        <v>205</v>
      </c>
      <c r="AU185" s="217" t="s">
        <v>84</v>
      </c>
      <c r="AY185" s="18" t="s">
        <v>203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8" t="s">
        <v>120</v>
      </c>
      <c r="BK185" s="218">
        <f>ROUND(I185*H185,2)</f>
        <v>0</v>
      </c>
      <c r="BL185" s="18" t="s">
        <v>209</v>
      </c>
      <c r="BM185" s="217" t="s">
        <v>3006</v>
      </c>
    </row>
    <row r="186" s="2" customFormat="1" ht="16.5" customHeight="1">
      <c r="A186" s="39"/>
      <c r="B186" s="40"/>
      <c r="C186" s="206" t="s">
        <v>1376</v>
      </c>
      <c r="D186" s="206" t="s">
        <v>205</v>
      </c>
      <c r="E186" s="207" t="s">
        <v>3007</v>
      </c>
      <c r="F186" s="208" t="s">
        <v>3008</v>
      </c>
      <c r="G186" s="209" t="s">
        <v>2993</v>
      </c>
      <c r="H186" s="210">
        <v>1</v>
      </c>
      <c r="I186" s="211"/>
      <c r="J186" s="212">
        <f>ROUND(I186*H186,2)</f>
        <v>0</v>
      </c>
      <c r="K186" s="208" t="s">
        <v>19</v>
      </c>
      <c r="L186" s="45"/>
      <c r="M186" s="213" t="s">
        <v>19</v>
      </c>
      <c r="N186" s="214" t="s">
        <v>48</v>
      </c>
      <c r="O186" s="85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7" t="s">
        <v>209</v>
      </c>
      <c r="AT186" s="217" t="s">
        <v>205</v>
      </c>
      <c r="AU186" s="217" t="s">
        <v>84</v>
      </c>
      <c r="AY186" s="18" t="s">
        <v>203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8" t="s">
        <v>120</v>
      </c>
      <c r="BK186" s="218">
        <f>ROUND(I186*H186,2)</f>
        <v>0</v>
      </c>
      <c r="BL186" s="18" t="s">
        <v>209</v>
      </c>
      <c r="BM186" s="217" t="s">
        <v>3009</v>
      </c>
    </row>
    <row r="187" s="2" customFormat="1" ht="16.5" customHeight="1">
      <c r="A187" s="39"/>
      <c r="B187" s="40"/>
      <c r="C187" s="206" t="s">
        <v>1380</v>
      </c>
      <c r="D187" s="206" t="s">
        <v>205</v>
      </c>
      <c r="E187" s="207" t="s">
        <v>3010</v>
      </c>
      <c r="F187" s="208" t="s">
        <v>3011</v>
      </c>
      <c r="G187" s="209" t="s">
        <v>2993</v>
      </c>
      <c r="H187" s="210">
        <v>6</v>
      </c>
      <c r="I187" s="211"/>
      <c r="J187" s="212">
        <f>ROUND(I187*H187,2)</f>
        <v>0</v>
      </c>
      <c r="K187" s="208" t="s">
        <v>19</v>
      </c>
      <c r="L187" s="45"/>
      <c r="M187" s="286" t="s">
        <v>19</v>
      </c>
      <c r="N187" s="287" t="s">
        <v>48</v>
      </c>
      <c r="O187" s="284"/>
      <c r="P187" s="288">
        <f>O187*H187</f>
        <v>0</v>
      </c>
      <c r="Q187" s="288">
        <v>0</v>
      </c>
      <c r="R187" s="288">
        <f>Q187*H187</f>
        <v>0</v>
      </c>
      <c r="S187" s="288">
        <v>0</v>
      </c>
      <c r="T187" s="28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7" t="s">
        <v>209</v>
      </c>
      <c r="AT187" s="217" t="s">
        <v>205</v>
      </c>
      <c r="AU187" s="217" t="s">
        <v>84</v>
      </c>
      <c r="AY187" s="18" t="s">
        <v>203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8" t="s">
        <v>120</v>
      </c>
      <c r="BK187" s="218">
        <f>ROUND(I187*H187,2)</f>
        <v>0</v>
      </c>
      <c r="BL187" s="18" t="s">
        <v>209</v>
      </c>
      <c r="BM187" s="217" t="s">
        <v>3012</v>
      </c>
    </row>
    <row r="188" s="2" customFormat="1" ht="6.96" customHeight="1">
      <c r="A188" s="39"/>
      <c r="B188" s="60"/>
      <c r="C188" s="61"/>
      <c r="D188" s="61"/>
      <c r="E188" s="61"/>
      <c r="F188" s="61"/>
      <c r="G188" s="61"/>
      <c r="H188" s="61"/>
      <c r="I188" s="61"/>
      <c r="J188" s="61"/>
      <c r="K188" s="61"/>
      <c r="L188" s="45"/>
      <c r="M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</sheetData>
  <sheetProtection sheet="1" autoFilter="0" formatColumns="0" formatRows="0" objects="1" scenarios="1" spinCount="100000" saltValue="gvK/okPQ8AF4DLiVF0O9cB7I/8gXXHDKz0gy3l15KKlvFdmuei8DxWFrolml21W80G2ZEGLBjBLwhNduhn6PuQ==" hashValue="XCqNBxI1AxLxX/6qZeKfs1FaBjXFjWDKmrrwkwhM8eFrm3KqXrmrTzCWQWLNEQ5HlvdvdvV70Y2OQNQPJRGyOQ==" algorithmName="SHA-512" password="CC35"/>
  <autoFilter ref="C83:K18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hidden="1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hidden="1" s="1" customFormat="1" ht="24.96" customHeight="1">
      <c r="B4" s="21"/>
      <c r="D4" s="132" t="s">
        <v>124</v>
      </c>
      <c r="L4" s="21"/>
      <c r="M4" s="13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34" t="s">
        <v>16</v>
      </c>
      <c r="L6" s="21"/>
    </row>
    <row r="7" hidden="1" s="1" customFormat="1" ht="16.5" customHeight="1">
      <c r="B7" s="21"/>
      <c r="E7" s="135" t="str">
        <f>'Rekapitulace stavby'!K6</f>
        <v>Rehabilitace Hronov</v>
      </c>
      <c r="F7" s="134"/>
      <c r="G7" s="134"/>
      <c r="H7" s="134"/>
      <c r="L7" s="21"/>
    </row>
    <row r="8" hidden="1" s="2" customFormat="1" ht="12" customHeight="1">
      <c r="A8" s="39"/>
      <c r="B8" s="45"/>
      <c r="C8" s="39"/>
      <c r="D8" s="134" t="s">
        <v>137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37" t="s">
        <v>3013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34" t="s">
        <v>21</v>
      </c>
      <c r="E12" s="39"/>
      <c r="F12" s="138" t="s">
        <v>2192</v>
      </c>
      <c r="G12" s="39"/>
      <c r="H12" s="39"/>
      <c r="I12" s="134" t="s">
        <v>23</v>
      </c>
      <c r="J12" s="139" t="str">
        <f>'Rekapitulace stavby'!AN8</f>
        <v>3. 4. 2024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tr">
        <f>IF('Rekapitulace stavby'!AN10="","",'Rekapitulace stavby'!AN10)</f>
        <v>70889546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38" t="str">
        <f>IF('Rekapitulace stavby'!E11="","",'Rekapitulace stavby'!E11)</f>
        <v>Královéhradecký kraj</v>
      </c>
      <c r="F15" s="39"/>
      <c r="G15" s="39"/>
      <c r="H15" s="39"/>
      <c r="I15" s="134" t="s">
        <v>29</v>
      </c>
      <c r="J15" s="138" t="str">
        <f>IF('Rekapitulace stavby'!AN11="","",'Rekapitulace stavby'!AN11)</f>
        <v>CZ70889546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34" t="s">
        <v>31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34" t="s">
        <v>33</v>
      </c>
      <c r="E20" s="39"/>
      <c r="F20" s="39"/>
      <c r="G20" s="39"/>
      <c r="H20" s="39"/>
      <c r="I20" s="134" t="s">
        <v>26</v>
      </c>
      <c r="J20" s="138" t="str">
        <f>IF('Rekapitulace stavby'!AN16="","",'Rekapitulace stavby'!AN16)</f>
        <v>04475631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38" t="str">
        <f>IF('Rekapitulace stavby'!E17="","",'Rekapitulace stavby'!E17)</f>
        <v>CE-ING s.r.o.</v>
      </c>
      <c r="F21" s="39"/>
      <c r="G21" s="39"/>
      <c r="H21" s="39"/>
      <c r="I21" s="134" t="s">
        <v>29</v>
      </c>
      <c r="J21" s="138" t="str">
        <f>IF('Rekapitulace stavby'!AN17="","",'Rekapitulace stavby'!AN17)</f>
        <v>CZ04475631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34" t="s">
        <v>38</v>
      </c>
      <c r="E23" s="39"/>
      <c r="F23" s="39"/>
      <c r="G23" s="39"/>
      <c r="H23" s="39"/>
      <c r="I23" s="134" t="s">
        <v>26</v>
      </c>
      <c r="J23" s="138" t="str">
        <f>IF('Rekapitulace stavby'!AN19="","",'Rekapitulace stavby'!AN19)</f>
        <v/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38" t="str">
        <f>IF('Rekapitulace stavby'!E20="","",'Rekapitulace stavby'!E20)</f>
        <v>Michael Hlušek</v>
      </c>
      <c r="F24" s="39"/>
      <c r="G24" s="39"/>
      <c r="H24" s="39"/>
      <c r="I24" s="134" t="s">
        <v>29</v>
      </c>
      <c r="J24" s="138" t="str">
        <f>IF('Rekapitulace stavby'!AN20="","",'Rekapitulace stavby'!AN20)</f>
        <v/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34" t="s">
        <v>40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45" t="s">
        <v>42</v>
      </c>
      <c r="E30" s="39"/>
      <c r="F30" s="39"/>
      <c r="G30" s="39"/>
      <c r="H30" s="39"/>
      <c r="I30" s="39"/>
      <c r="J30" s="146">
        <f>ROUND(J79,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47" t="s">
        <v>44</v>
      </c>
      <c r="G32" s="39"/>
      <c r="H32" s="39"/>
      <c r="I32" s="147" t="s">
        <v>43</v>
      </c>
      <c r="J32" s="147" t="s">
        <v>45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48" t="s">
        <v>46</v>
      </c>
      <c r="E33" s="134" t="s">
        <v>47</v>
      </c>
      <c r="F33" s="149">
        <f>ROUND((SUM(BE79:BE123)),  2)</f>
        <v>0</v>
      </c>
      <c r="G33" s="39"/>
      <c r="H33" s="39"/>
      <c r="I33" s="150">
        <v>0.20999999999999999</v>
      </c>
      <c r="J33" s="149">
        <f>ROUND(((SUM(BE79:BE123))*I33),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4" t="s">
        <v>48</v>
      </c>
      <c r="F34" s="149">
        <f>ROUND((SUM(BF79:BF123)),  2)</f>
        <v>0</v>
      </c>
      <c r="G34" s="39"/>
      <c r="H34" s="39"/>
      <c r="I34" s="150">
        <v>0.12</v>
      </c>
      <c r="J34" s="149">
        <f>ROUND(((SUM(BF79:BF123))*I34),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49</v>
      </c>
      <c r="F35" s="149">
        <f>ROUND((SUM(BG79:BG123)),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50</v>
      </c>
      <c r="F36" s="149">
        <f>ROUND((SUM(BH79:BH123)),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51</v>
      </c>
      <c r="F37" s="149">
        <f>ROUND((SUM(BI79:BI123)),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/>
    <row r="42" hidden="1"/>
    <row r="43" hidden="1"/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164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Rehabilitace Hronov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137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08 - Slaboproud - hlavní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3. 4. 2024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Královéhradecký kraj</v>
      </c>
      <c r="G54" s="41"/>
      <c r="H54" s="41"/>
      <c r="I54" s="33" t="s">
        <v>33</v>
      </c>
      <c r="J54" s="37" t="str">
        <f>E21</f>
        <v>CE-ING s.r.o.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Michael Hlušek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165</v>
      </c>
      <c r="D57" s="164"/>
      <c r="E57" s="164"/>
      <c r="F57" s="164"/>
      <c r="G57" s="164"/>
      <c r="H57" s="164"/>
      <c r="I57" s="164"/>
      <c r="J57" s="165" t="s">
        <v>166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74</v>
      </c>
      <c r="D59" s="41"/>
      <c r="E59" s="41"/>
      <c r="F59" s="41"/>
      <c r="G59" s="41"/>
      <c r="H59" s="41"/>
      <c r="I59" s="41"/>
      <c r="J59" s="103">
        <f>J79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167</v>
      </c>
    </row>
    <row r="60" s="2" customFormat="1" ht="21.84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3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13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5" s="2" customFormat="1" ht="6.96" customHeight="1">
      <c r="A65" s="39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24.96" customHeight="1">
      <c r="A66" s="39"/>
      <c r="B66" s="40"/>
      <c r="C66" s="24" t="s">
        <v>188</v>
      </c>
      <c r="D66" s="41"/>
      <c r="E66" s="41"/>
      <c r="F66" s="41"/>
      <c r="G66" s="41"/>
      <c r="H66" s="41"/>
      <c r="I66" s="41"/>
      <c r="J66" s="41"/>
      <c r="K66" s="41"/>
      <c r="L66" s="13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12" customHeight="1">
      <c r="A68" s="39"/>
      <c r="B68" s="40"/>
      <c r="C68" s="33" t="s">
        <v>16</v>
      </c>
      <c r="D68" s="41"/>
      <c r="E68" s="41"/>
      <c r="F68" s="41"/>
      <c r="G68" s="41"/>
      <c r="H68" s="41"/>
      <c r="I68" s="41"/>
      <c r="J68" s="41"/>
      <c r="K68" s="41"/>
      <c r="L68" s="13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6.5" customHeight="1">
      <c r="A69" s="39"/>
      <c r="B69" s="40"/>
      <c r="C69" s="41"/>
      <c r="D69" s="41"/>
      <c r="E69" s="162" t="str">
        <f>E7</f>
        <v>Rehabilitace Hronov</v>
      </c>
      <c r="F69" s="33"/>
      <c r="G69" s="33"/>
      <c r="H69" s="33"/>
      <c r="I69" s="41"/>
      <c r="J69" s="41"/>
      <c r="K69" s="41"/>
      <c r="L69" s="13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137</v>
      </c>
      <c r="D70" s="41"/>
      <c r="E70" s="41"/>
      <c r="F70" s="41"/>
      <c r="G70" s="41"/>
      <c r="H70" s="41"/>
      <c r="I70" s="41"/>
      <c r="J70" s="41"/>
      <c r="K70" s="41"/>
      <c r="L70" s="13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70" t="str">
        <f>E9</f>
        <v>08 - Slaboproud - hlavní</v>
      </c>
      <c r="F71" s="41"/>
      <c r="G71" s="41"/>
      <c r="H71" s="41"/>
      <c r="I71" s="41"/>
      <c r="J71" s="41"/>
      <c r="K71" s="41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21</v>
      </c>
      <c r="D73" s="41"/>
      <c r="E73" s="41"/>
      <c r="F73" s="28" t="str">
        <f>F12</f>
        <v xml:space="preserve"> </v>
      </c>
      <c r="G73" s="41"/>
      <c r="H73" s="41"/>
      <c r="I73" s="33" t="s">
        <v>23</v>
      </c>
      <c r="J73" s="73" t="str">
        <f>IF(J12="","",J12)</f>
        <v>3. 4. 2024</v>
      </c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15" customHeight="1">
      <c r="A75" s="39"/>
      <c r="B75" s="40"/>
      <c r="C75" s="33" t="s">
        <v>25</v>
      </c>
      <c r="D75" s="41"/>
      <c r="E75" s="41"/>
      <c r="F75" s="28" t="str">
        <f>E15</f>
        <v>Královéhradecký kraj</v>
      </c>
      <c r="G75" s="41"/>
      <c r="H75" s="41"/>
      <c r="I75" s="33" t="s">
        <v>33</v>
      </c>
      <c r="J75" s="37" t="str">
        <f>E21</f>
        <v>CE-ING s.r.o.</v>
      </c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5.15" customHeight="1">
      <c r="A76" s="39"/>
      <c r="B76" s="40"/>
      <c r="C76" s="33" t="s">
        <v>31</v>
      </c>
      <c r="D76" s="41"/>
      <c r="E76" s="41"/>
      <c r="F76" s="28" t="str">
        <f>IF(E18="","",E18)</f>
        <v>Vyplň údaj</v>
      </c>
      <c r="G76" s="41"/>
      <c r="H76" s="41"/>
      <c r="I76" s="33" t="s">
        <v>38</v>
      </c>
      <c r="J76" s="37" t="str">
        <f>E24</f>
        <v>Michael Hlušek</v>
      </c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0.32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1" customFormat="1" ht="29.28" customHeight="1">
      <c r="A78" s="179"/>
      <c r="B78" s="180"/>
      <c r="C78" s="181" t="s">
        <v>189</v>
      </c>
      <c r="D78" s="182" t="s">
        <v>61</v>
      </c>
      <c r="E78" s="182" t="s">
        <v>57</v>
      </c>
      <c r="F78" s="182" t="s">
        <v>58</v>
      </c>
      <c r="G78" s="182" t="s">
        <v>190</v>
      </c>
      <c r="H78" s="182" t="s">
        <v>191</v>
      </c>
      <c r="I78" s="182" t="s">
        <v>192</v>
      </c>
      <c r="J78" s="182" t="s">
        <v>166</v>
      </c>
      <c r="K78" s="183" t="s">
        <v>193</v>
      </c>
      <c r="L78" s="184"/>
      <c r="M78" s="93" t="s">
        <v>19</v>
      </c>
      <c r="N78" s="94" t="s">
        <v>46</v>
      </c>
      <c r="O78" s="94" t="s">
        <v>194</v>
      </c>
      <c r="P78" s="94" t="s">
        <v>195</v>
      </c>
      <c r="Q78" s="94" t="s">
        <v>196</v>
      </c>
      <c r="R78" s="94" t="s">
        <v>197</v>
      </c>
      <c r="S78" s="94" t="s">
        <v>198</v>
      </c>
      <c r="T78" s="95" t="s">
        <v>199</v>
      </c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79" s="2" customFormat="1" ht="22.8" customHeight="1">
      <c r="A79" s="39"/>
      <c r="B79" s="40"/>
      <c r="C79" s="100" t="s">
        <v>200</v>
      </c>
      <c r="D79" s="41"/>
      <c r="E79" s="41"/>
      <c r="F79" s="41"/>
      <c r="G79" s="41"/>
      <c r="H79" s="41"/>
      <c r="I79" s="41"/>
      <c r="J79" s="185">
        <f>BK79</f>
        <v>0</v>
      </c>
      <c r="K79" s="41"/>
      <c r="L79" s="45"/>
      <c r="M79" s="96"/>
      <c r="N79" s="186"/>
      <c r="O79" s="97"/>
      <c r="P79" s="187">
        <f>SUM(P80:P123)</f>
        <v>0</v>
      </c>
      <c r="Q79" s="97"/>
      <c r="R79" s="187">
        <f>SUM(R80:R123)</f>
        <v>0</v>
      </c>
      <c r="S79" s="97"/>
      <c r="T79" s="188">
        <f>SUM(T80:T123)</f>
        <v>0</v>
      </c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T79" s="18" t="s">
        <v>75</v>
      </c>
      <c r="AU79" s="18" t="s">
        <v>167</v>
      </c>
      <c r="BK79" s="189">
        <f>SUM(BK80:BK123)</f>
        <v>0</v>
      </c>
    </row>
    <row r="80" s="2" customFormat="1" ht="24.15" customHeight="1">
      <c r="A80" s="39"/>
      <c r="B80" s="40"/>
      <c r="C80" s="206" t="s">
        <v>84</v>
      </c>
      <c r="D80" s="206" t="s">
        <v>205</v>
      </c>
      <c r="E80" s="207" t="s">
        <v>3014</v>
      </c>
      <c r="F80" s="208" t="s">
        <v>3015</v>
      </c>
      <c r="G80" s="209" t="s">
        <v>555</v>
      </c>
      <c r="H80" s="210">
        <v>30</v>
      </c>
      <c r="I80" s="211"/>
      <c r="J80" s="212">
        <f>ROUND(I80*H80,2)</f>
        <v>0</v>
      </c>
      <c r="K80" s="208" t="s">
        <v>19</v>
      </c>
      <c r="L80" s="45"/>
      <c r="M80" s="213" t="s">
        <v>19</v>
      </c>
      <c r="N80" s="214" t="s">
        <v>48</v>
      </c>
      <c r="O80" s="85"/>
      <c r="P80" s="215">
        <f>O80*H80</f>
        <v>0</v>
      </c>
      <c r="Q80" s="215">
        <v>0</v>
      </c>
      <c r="R80" s="215">
        <f>Q80*H80</f>
        <v>0</v>
      </c>
      <c r="S80" s="215">
        <v>0</v>
      </c>
      <c r="T80" s="216">
        <f>S80*H80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R80" s="217" t="s">
        <v>209</v>
      </c>
      <c r="AT80" s="217" t="s">
        <v>205</v>
      </c>
      <c r="AU80" s="217" t="s">
        <v>76</v>
      </c>
      <c r="AY80" s="18" t="s">
        <v>203</v>
      </c>
      <c r="BE80" s="218">
        <f>IF(N80="základní",J80,0)</f>
        <v>0</v>
      </c>
      <c r="BF80" s="218">
        <f>IF(N80="snížená",J80,0)</f>
        <v>0</v>
      </c>
      <c r="BG80" s="218">
        <f>IF(N80="zákl. přenesená",J80,0)</f>
        <v>0</v>
      </c>
      <c r="BH80" s="218">
        <f>IF(N80="sníž. přenesená",J80,0)</f>
        <v>0</v>
      </c>
      <c r="BI80" s="218">
        <f>IF(N80="nulová",J80,0)</f>
        <v>0</v>
      </c>
      <c r="BJ80" s="18" t="s">
        <v>120</v>
      </c>
      <c r="BK80" s="218">
        <f>ROUND(I80*H80,2)</f>
        <v>0</v>
      </c>
      <c r="BL80" s="18" t="s">
        <v>209</v>
      </c>
      <c r="BM80" s="217" t="s">
        <v>120</v>
      </c>
    </row>
    <row r="81" s="2" customFormat="1" ht="16.5" customHeight="1">
      <c r="A81" s="39"/>
      <c r="B81" s="40"/>
      <c r="C81" s="206" t="s">
        <v>120</v>
      </c>
      <c r="D81" s="206" t="s">
        <v>205</v>
      </c>
      <c r="E81" s="207" t="s">
        <v>3016</v>
      </c>
      <c r="F81" s="208" t="s">
        <v>3017</v>
      </c>
      <c r="G81" s="209" t="s">
        <v>2776</v>
      </c>
      <c r="H81" s="210">
        <v>40</v>
      </c>
      <c r="I81" s="211"/>
      <c r="J81" s="212">
        <f>ROUND(I81*H81,2)</f>
        <v>0</v>
      </c>
      <c r="K81" s="208" t="s">
        <v>19</v>
      </c>
      <c r="L81" s="45"/>
      <c r="M81" s="213" t="s">
        <v>19</v>
      </c>
      <c r="N81" s="214" t="s">
        <v>48</v>
      </c>
      <c r="O81" s="85"/>
      <c r="P81" s="215">
        <f>O81*H81</f>
        <v>0</v>
      </c>
      <c r="Q81" s="215">
        <v>0</v>
      </c>
      <c r="R81" s="215">
        <f>Q81*H81</f>
        <v>0</v>
      </c>
      <c r="S81" s="215">
        <v>0</v>
      </c>
      <c r="T81" s="216">
        <f>S81*H81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R81" s="217" t="s">
        <v>209</v>
      </c>
      <c r="AT81" s="217" t="s">
        <v>205</v>
      </c>
      <c r="AU81" s="217" t="s">
        <v>76</v>
      </c>
      <c r="AY81" s="18" t="s">
        <v>203</v>
      </c>
      <c r="BE81" s="218">
        <f>IF(N81="základní",J81,0)</f>
        <v>0</v>
      </c>
      <c r="BF81" s="218">
        <f>IF(N81="snížená",J81,0)</f>
        <v>0</v>
      </c>
      <c r="BG81" s="218">
        <f>IF(N81="zákl. přenesená",J81,0)</f>
        <v>0</v>
      </c>
      <c r="BH81" s="218">
        <f>IF(N81="sníž. přenesená",J81,0)</f>
        <v>0</v>
      </c>
      <c r="BI81" s="218">
        <f>IF(N81="nulová",J81,0)</f>
        <v>0</v>
      </c>
      <c r="BJ81" s="18" t="s">
        <v>120</v>
      </c>
      <c r="BK81" s="218">
        <f>ROUND(I81*H81,2)</f>
        <v>0</v>
      </c>
      <c r="BL81" s="18" t="s">
        <v>209</v>
      </c>
      <c r="BM81" s="217" t="s">
        <v>209</v>
      </c>
    </row>
    <row r="82" s="2" customFormat="1" ht="16.5" customHeight="1">
      <c r="A82" s="39"/>
      <c r="B82" s="40"/>
      <c r="C82" s="206" t="s">
        <v>160</v>
      </c>
      <c r="D82" s="206" t="s">
        <v>205</v>
      </c>
      <c r="E82" s="207" t="s">
        <v>3018</v>
      </c>
      <c r="F82" s="208" t="s">
        <v>3019</v>
      </c>
      <c r="G82" s="209" t="s">
        <v>555</v>
      </c>
      <c r="H82" s="210">
        <v>180</v>
      </c>
      <c r="I82" s="211"/>
      <c r="J82" s="212">
        <f>ROUND(I82*H82,2)</f>
        <v>0</v>
      </c>
      <c r="K82" s="208" t="s">
        <v>19</v>
      </c>
      <c r="L82" s="45"/>
      <c r="M82" s="213" t="s">
        <v>19</v>
      </c>
      <c r="N82" s="214" t="s">
        <v>48</v>
      </c>
      <c r="O82" s="85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R82" s="217" t="s">
        <v>209</v>
      </c>
      <c r="AT82" s="217" t="s">
        <v>205</v>
      </c>
      <c r="AU82" s="217" t="s">
        <v>76</v>
      </c>
      <c r="AY82" s="18" t="s">
        <v>203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8" t="s">
        <v>120</v>
      </c>
      <c r="BK82" s="218">
        <f>ROUND(I82*H82,2)</f>
        <v>0</v>
      </c>
      <c r="BL82" s="18" t="s">
        <v>209</v>
      </c>
      <c r="BM82" s="217" t="s">
        <v>236</v>
      </c>
    </row>
    <row r="83" s="2" customFormat="1" ht="16.5" customHeight="1">
      <c r="A83" s="39"/>
      <c r="B83" s="40"/>
      <c r="C83" s="206" t="s">
        <v>209</v>
      </c>
      <c r="D83" s="206" t="s">
        <v>205</v>
      </c>
      <c r="E83" s="207" t="s">
        <v>3020</v>
      </c>
      <c r="F83" s="208" t="s">
        <v>3021</v>
      </c>
      <c r="G83" s="209" t="s">
        <v>555</v>
      </c>
      <c r="H83" s="210">
        <v>300</v>
      </c>
      <c r="I83" s="211"/>
      <c r="J83" s="212">
        <f>ROUND(I83*H83,2)</f>
        <v>0</v>
      </c>
      <c r="K83" s="208" t="s">
        <v>19</v>
      </c>
      <c r="L83" s="45"/>
      <c r="M83" s="213" t="s">
        <v>19</v>
      </c>
      <c r="N83" s="214" t="s">
        <v>48</v>
      </c>
      <c r="O83" s="85"/>
      <c r="P83" s="215">
        <f>O83*H83</f>
        <v>0</v>
      </c>
      <c r="Q83" s="215">
        <v>0</v>
      </c>
      <c r="R83" s="215">
        <f>Q83*H83</f>
        <v>0</v>
      </c>
      <c r="S83" s="215">
        <v>0</v>
      </c>
      <c r="T83" s="216">
        <f>S83*H83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R83" s="217" t="s">
        <v>209</v>
      </c>
      <c r="AT83" s="217" t="s">
        <v>205</v>
      </c>
      <c r="AU83" s="217" t="s">
        <v>76</v>
      </c>
      <c r="AY83" s="18" t="s">
        <v>203</v>
      </c>
      <c r="BE83" s="218">
        <f>IF(N83="základní",J83,0)</f>
        <v>0</v>
      </c>
      <c r="BF83" s="218">
        <f>IF(N83="snížená",J83,0)</f>
        <v>0</v>
      </c>
      <c r="BG83" s="218">
        <f>IF(N83="zákl. přenesená",J83,0)</f>
        <v>0</v>
      </c>
      <c r="BH83" s="218">
        <f>IF(N83="sníž. přenesená",J83,0)</f>
        <v>0</v>
      </c>
      <c r="BI83" s="218">
        <f>IF(N83="nulová",J83,0)</f>
        <v>0</v>
      </c>
      <c r="BJ83" s="18" t="s">
        <v>120</v>
      </c>
      <c r="BK83" s="218">
        <f>ROUND(I83*H83,2)</f>
        <v>0</v>
      </c>
      <c r="BL83" s="18" t="s">
        <v>209</v>
      </c>
      <c r="BM83" s="217" t="s">
        <v>246</v>
      </c>
    </row>
    <row r="84" s="2" customFormat="1" ht="16.5" customHeight="1">
      <c r="A84" s="39"/>
      <c r="B84" s="40"/>
      <c r="C84" s="206" t="s">
        <v>231</v>
      </c>
      <c r="D84" s="206" t="s">
        <v>205</v>
      </c>
      <c r="E84" s="207" t="s">
        <v>3022</v>
      </c>
      <c r="F84" s="208" t="s">
        <v>3023</v>
      </c>
      <c r="G84" s="209" t="s">
        <v>555</v>
      </c>
      <c r="H84" s="210">
        <v>50</v>
      </c>
      <c r="I84" s="211"/>
      <c r="J84" s="212">
        <f>ROUND(I84*H84,2)</f>
        <v>0</v>
      </c>
      <c r="K84" s="208" t="s">
        <v>19</v>
      </c>
      <c r="L84" s="45"/>
      <c r="M84" s="213" t="s">
        <v>19</v>
      </c>
      <c r="N84" s="214" t="s">
        <v>48</v>
      </c>
      <c r="O84" s="85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7" t="s">
        <v>209</v>
      </c>
      <c r="AT84" s="217" t="s">
        <v>205</v>
      </c>
      <c r="AU84" s="217" t="s">
        <v>76</v>
      </c>
      <c r="AY84" s="18" t="s">
        <v>203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8" t="s">
        <v>120</v>
      </c>
      <c r="BK84" s="218">
        <f>ROUND(I84*H84,2)</f>
        <v>0</v>
      </c>
      <c r="BL84" s="18" t="s">
        <v>209</v>
      </c>
      <c r="BM84" s="217" t="s">
        <v>257</v>
      </c>
    </row>
    <row r="85" s="2" customFormat="1" ht="16.5" customHeight="1">
      <c r="A85" s="39"/>
      <c r="B85" s="40"/>
      <c r="C85" s="206" t="s">
        <v>236</v>
      </c>
      <c r="D85" s="206" t="s">
        <v>205</v>
      </c>
      <c r="E85" s="207" t="s">
        <v>3024</v>
      </c>
      <c r="F85" s="208" t="s">
        <v>3025</v>
      </c>
      <c r="G85" s="209" t="s">
        <v>2776</v>
      </c>
      <c r="H85" s="210">
        <v>1</v>
      </c>
      <c r="I85" s="211"/>
      <c r="J85" s="212">
        <f>ROUND(I85*H85,2)</f>
        <v>0</v>
      </c>
      <c r="K85" s="208" t="s">
        <v>19</v>
      </c>
      <c r="L85" s="45"/>
      <c r="M85" s="213" t="s">
        <v>19</v>
      </c>
      <c r="N85" s="214" t="s">
        <v>48</v>
      </c>
      <c r="O85" s="85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7" t="s">
        <v>209</v>
      </c>
      <c r="AT85" s="217" t="s">
        <v>205</v>
      </c>
      <c r="AU85" s="217" t="s">
        <v>76</v>
      </c>
      <c r="AY85" s="18" t="s">
        <v>203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8" t="s">
        <v>120</v>
      </c>
      <c r="BK85" s="218">
        <f>ROUND(I85*H85,2)</f>
        <v>0</v>
      </c>
      <c r="BL85" s="18" t="s">
        <v>209</v>
      </c>
      <c r="BM85" s="217" t="s">
        <v>8</v>
      </c>
    </row>
    <row r="86" s="2" customFormat="1" ht="33" customHeight="1">
      <c r="A86" s="39"/>
      <c r="B86" s="40"/>
      <c r="C86" s="206" t="s">
        <v>241</v>
      </c>
      <c r="D86" s="206" t="s">
        <v>205</v>
      </c>
      <c r="E86" s="207" t="s">
        <v>3026</v>
      </c>
      <c r="F86" s="208" t="s">
        <v>3027</v>
      </c>
      <c r="G86" s="209" t="s">
        <v>2776</v>
      </c>
      <c r="H86" s="210">
        <v>1</v>
      </c>
      <c r="I86" s="211"/>
      <c r="J86" s="212">
        <f>ROUND(I86*H86,2)</f>
        <v>0</v>
      </c>
      <c r="K86" s="208" t="s">
        <v>19</v>
      </c>
      <c r="L86" s="45"/>
      <c r="M86" s="213" t="s">
        <v>19</v>
      </c>
      <c r="N86" s="214" t="s">
        <v>48</v>
      </c>
      <c r="O86" s="85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7" t="s">
        <v>209</v>
      </c>
      <c r="AT86" s="217" t="s">
        <v>205</v>
      </c>
      <c r="AU86" s="217" t="s">
        <v>76</v>
      </c>
      <c r="AY86" s="18" t="s">
        <v>203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8" t="s">
        <v>120</v>
      </c>
      <c r="BK86" s="218">
        <f>ROUND(I86*H86,2)</f>
        <v>0</v>
      </c>
      <c r="BL86" s="18" t="s">
        <v>209</v>
      </c>
      <c r="BM86" s="217" t="s">
        <v>278</v>
      </c>
    </row>
    <row r="87" s="2" customFormat="1" ht="16.5" customHeight="1">
      <c r="A87" s="39"/>
      <c r="B87" s="40"/>
      <c r="C87" s="206" t="s">
        <v>246</v>
      </c>
      <c r="D87" s="206" t="s">
        <v>205</v>
      </c>
      <c r="E87" s="207" t="s">
        <v>3028</v>
      </c>
      <c r="F87" s="208" t="s">
        <v>3029</v>
      </c>
      <c r="G87" s="209" t="s">
        <v>2776</v>
      </c>
      <c r="H87" s="210">
        <v>1</v>
      </c>
      <c r="I87" s="211"/>
      <c r="J87" s="212">
        <f>ROUND(I87*H87,2)</f>
        <v>0</v>
      </c>
      <c r="K87" s="208" t="s">
        <v>19</v>
      </c>
      <c r="L87" s="45"/>
      <c r="M87" s="213" t="s">
        <v>19</v>
      </c>
      <c r="N87" s="214" t="s">
        <v>48</v>
      </c>
      <c r="O87" s="85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7" t="s">
        <v>209</v>
      </c>
      <c r="AT87" s="217" t="s">
        <v>205</v>
      </c>
      <c r="AU87" s="217" t="s">
        <v>76</v>
      </c>
      <c r="AY87" s="18" t="s">
        <v>203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8" t="s">
        <v>120</v>
      </c>
      <c r="BK87" s="218">
        <f>ROUND(I87*H87,2)</f>
        <v>0</v>
      </c>
      <c r="BL87" s="18" t="s">
        <v>209</v>
      </c>
      <c r="BM87" s="217" t="s">
        <v>294</v>
      </c>
    </row>
    <row r="88" s="2" customFormat="1" ht="16.5" customHeight="1">
      <c r="A88" s="39"/>
      <c r="B88" s="40"/>
      <c r="C88" s="206" t="s">
        <v>252</v>
      </c>
      <c r="D88" s="206" t="s">
        <v>205</v>
      </c>
      <c r="E88" s="207" t="s">
        <v>3030</v>
      </c>
      <c r="F88" s="208" t="s">
        <v>3031</v>
      </c>
      <c r="G88" s="209" t="s">
        <v>2776</v>
      </c>
      <c r="H88" s="210">
        <v>3</v>
      </c>
      <c r="I88" s="211"/>
      <c r="J88" s="212">
        <f>ROUND(I88*H88,2)</f>
        <v>0</v>
      </c>
      <c r="K88" s="208" t="s">
        <v>19</v>
      </c>
      <c r="L88" s="45"/>
      <c r="M88" s="213" t="s">
        <v>19</v>
      </c>
      <c r="N88" s="214" t="s">
        <v>48</v>
      </c>
      <c r="O88" s="85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7" t="s">
        <v>209</v>
      </c>
      <c r="AT88" s="217" t="s">
        <v>205</v>
      </c>
      <c r="AU88" s="217" t="s">
        <v>76</v>
      </c>
      <c r="AY88" s="18" t="s">
        <v>203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8" t="s">
        <v>120</v>
      </c>
      <c r="BK88" s="218">
        <f>ROUND(I88*H88,2)</f>
        <v>0</v>
      </c>
      <c r="BL88" s="18" t="s">
        <v>209</v>
      </c>
      <c r="BM88" s="217" t="s">
        <v>319</v>
      </c>
    </row>
    <row r="89" s="2" customFormat="1" ht="24.15" customHeight="1">
      <c r="A89" s="39"/>
      <c r="B89" s="40"/>
      <c r="C89" s="206" t="s">
        <v>257</v>
      </c>
      <c r="D89" s="206" t="s">
        <v>205</v>
      </c>
      <c r="E89" s="207" t="s">
        <v>3032</v>
      </c>
      <c r="F89" s="208" t="s">
        <v>3033</v>
      </c>
      <c r="G89" s="209" t="s">
        <v>2776</v>
      </c>
      <c r="H89" s="210">
        <v>3</v>
      </c>
      <c r="I89" s="211"/>
      <c r="J89" s="212">
        <f>ROUND(I89*H89,2)</f>
        <v>0</v>
      </c>
      <c r="K89" s="208" t="s">
        <v>19</v>
      </c>
      <c r="L89" s="45"/>
      <c r="M89" s="213" t="s">
        <v>19</v>
      </c>
      <c r="N89" s="214" t="s">
        <v>48</v>
      </c>
      <c r="O89" s="85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7" t="s">
        <v>209</v>
      </c>
      <c r="AT89" s="217" t="s">
        <v>205</v>
      </c>
      <c r="AU89" s="217" t="s">
        <v>76</v>
      </c>
      <c r="AY89" s="18" t="s">
        <v>203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8" t="s">
        <v>120</v>
      </c>
      <c r="BK89" s="218">
        <f>ROUND(I89*H89,2)</f>
        <v>0</v>
      </c>
      <c r="BL89" s="18" t="s">
        <v>209</v>
      </c>
      <c r="BM89" s="217" t="s">
        <v>332</v>
      </c>
    </row>
    <row r="90" s="2" customFormat="1" ht="16.5" customHeight="1">
      <c r="A90" s="39"/>
      <c r="B90" s="40"/>
      <c r="C90" s="206" t="s">
        <v>263</v>
      </c>
      <c r="D90" s="206" t="s">
        <v>205</v>
      </c>
      <c r="E90" s="207" t="s">
        <v>3034</v>
      </c>
      <c r="F90" s="208" t="s">
        <v>3035</v>
      </c>
      <c r="G90" s="209" t="s">
        <v>2776</v>
      </c>
      <c r="H90" s="210">
        <v>2</v>
      </c>
      <c r="I90" s="211"/>
      <c r="J90" s="212">
        <f>ROUND(I90*H90,2)</f>
        <v>0</v>
      </c>
      <c r="K90" s="208" t="s">
        <v>19</v>
      </c>
      <c r="L90" s="45"/>
      <c r="M90" s="213" t="s">
        <v>19</v>
      </c>
      <c r="N90" s="214" t="s">
        <v>48</v>
      </c>
      <c r="O90" s="85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7" t="s">
        <v>209</v>
      </c>
      <c r="AT90" s="217" t="s">
        <v>205</v>
      </c>
      <c r="AU90" s="217" t="s">
        <v>76</v>
      </c>
      <c r="AY90" s="18" t="s">
        <v>203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8" t="s">
        <v>120</v>
      </c>
      <c r="BK90" s="218">
        <f>ROUND(I90*H90,2)</f>
        <v>0</v>
      </c>
      <c r="BL90" s="18" t="s">
        <v>209</v>
      </c>
      <c r="BM90" s="217" t="s">
        <v>354</v>
      </c>
    </row>
    <row r="91" s="2" customFormat="1" ht="16.5" customHeight="1">
      <c r="A91" s="39"/>
      <c r="B91" s="40"/>
      <c r="C91" s="206" t="s">
        <v>8</v>
      </c>
      <c r="D91" s="206" t="s">
        <v>205</v>
      </c>
      <c r="E91" s="207" t="s">
        <v>3036</v>
      </c>
      <c r="F91" s="208" t="s">
        <v>3037</v>
      </c>
      <c r="G91" s="209" t="s">
        <v>2776</v>
      </c>
      <c r="H91" s="210">
        <v>3</v>
      </c>
      <c r="I91" s="211"/>
      <c r="J91" s="212">
        <f>ROUND(I91*H91,2)</f>
        <v>0</v>
      </c>
      <c r="K91" s="208" t="s">
        <v>19</v>
      </c>
      <c r="L91" s="45"/>
      <c r="M91" s="213" t="s">
        <v>19</v>
      </c>
      <c r="N91" s="214" t="s">
        <v>48</v>
      </c>
      <c r="O91" s="85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7" t="s">
        <v>209</v>
      </c>
      <c r="AT91" s="217" t="s">
        <v>205</v>
      </c>
      <c r="AU91" s="217" t="s">
        <v>76</v>
      </c>
      <c r="AY91" s="18" t="s">
        <v>203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8" t="s">
        <v>120</v>
      </c>
      <c r="BK91" s="218">
        <f>ROUND(I91*H91,2)</f>
        <v>0</v>
      </c>
      <c r="BL91" s="18" t="s">
        <v>209</v>
      </c>
      <c r="BM91" s="217" t="s">
        <v>367</v>
      </c>
    </row>
    <row r="92" s="2" customFormat="1" ht="16.5" customHeight="1">
      <c r="A92" s="39"/>
      <c r="B92" s="40"/>
      <c r="C92" s="206" t="s">
        <v>272</v>
      </c>
      <c r="D92" s="206" t="s">
        <v>205</v>
      </c>
      <c r="E92" s="207" t="s">
        <v>3038</v>
      </c>
      <c r="F92" s="208" t="s">
        <v>3039</v>
      </c>
      <c r="G92" s="209" t="s">
        <v>2776</v>
      </c>
      <c r="H92" s="210">
        <v>21</v>
      </c>
      <c r="I92" s="211"/>
      <c r="J92" s="212">
        <f>ROUND(I92*H92,2)</f>
        <v>0</v>
      </c>
      <c r="K92" s="208" t="s">
        <v>19</v>
      </c>
      <c r="L92" s="45"/>
      <c r="M92" s="213" t="s">
        <v>19</v>
      </c>
      <c r="N92" s="214" t="s">
        <v>48</v>
      </c>
      <c r="O92" s="85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7" t="s">
        <v>209</v>
      </c>
      <c r="AT92" s="217" t="s">
        <v>205</v>
      </c>
      <c r="AU92" s="217" t="s">
        <v>76</v>
      </c>
      <c r="AY92" s="18" t="s">
        <v>203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8" t="s">
        <v>120</v>
      </c>
      <c r="BK92" s="218">
        <f>ROUND(I92*H92,2)</f>
        <v>0</v>
      </c>
      <c r="BL92" s="18" t="s">
        <v>209</v>
      </c>
      <c r="BM92" s="217" t="s">
        <v>382</v>
      </c>
    </row>
    <row r="93" s="2" customFormat="1" ht="16.5" customHeight="1">
      <c r="A93" s="39"/>
      <c r="B93" s="40"/>
      <c r="C93" s="206" t="s">
        <v>278</v>
      </c>
      <c r="D93" s="206" t="s">
        <v>205</v>
      </c>
      <c r="E93" s="207" t="s">
        <v>3040</v>
      </c>
      <c r="F93" s="208" t="s">
        <v>3041</v>
      </c>
      <c r="G93" s="209" t="s">
        <v>2776</v>
      </c>
      <c r="H93" s="210">
        <v>6</v>
      </c>
      <c r="I93" s="211"/>
      <c r="J93" s="212">
        <f>ROUND(I93*H93,2)</f>
        <v>0</v>
      </c>
      <c r="K93" s="208" t="s">
        <v>19</v>
      </c>
      <c r="L93" s="45"/>
      <c r="M93" s="213" t="s">
        <v>19</v>
      </c>
      <c r="N93" s="214" t="s">
        <v>48</v>
      </c>
      <c r="O93" s="85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7" t="s">
        <v>209</v>
      </c>
      <c r="AT93" s="217" t="s">
        <v>205</v>
      </c>
      <c r="AU93" s="217" t="s">
        <v>76</v>
      </c>
      <c r="AY93" s="18" t="s">
        <v>203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8" t="s">
        <v>120</v>
      </c>
      <c r="BK93" s="218">
        <f>ROUND(I93*H93,2)</f>
        <v>0</v>
      </c>
      <c r="BL93" s="18" t="s">
        <v>209</v>
      </c>
      <c r="BM93" s="217" t="s">
        <v>398</v>
      </c>
    </row>
    <row r="94" s="2" customFormat="1" ht="16.5" customHeight="1">
      <c r="A94" s="39"/>
      <c r="B94" s="40"/>
      <c r="C94" s="206" t="s">
        <v>283</v>
      </c>
      <c r="D94" s="206" t="s">
        <v>205</v>
      </c>
      <c r="E94" s="207" t="s">
        <v>3042</v>
      </c>
      <c r="F94" s="208" t="s">
        <v>3043</v>
      </c>
      <c r="G94" s="209" t="s">
        <v>555</v>
      </c>
      <c r="H94" s="210">
        <v>4</v>
      </c>
      <c r="I94" s="211"/>
      <c r="J94" s="212">
        <f>ROUND(I94*H94,2)</f>
        <v>0</v>
      </c>
      <c r="K94" s="208" t="s">
        <v>19</v>
      </c>
      <c r="L94" s="45"/>
      <c r="M94" s="213" t="s">
        <v>19</v>
      </c>
      <c r="N94" s="214" t="s">
        <v>48</v>
      </c>
      <c r="O94" s="85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7" t="s">
        <v>209</v>
      </c>
      <c r="AT94" s="217" t="s">
        <v>205</v>
      </c>
      <c r="AU94" s="217" t="s">
        <v>76</v>
      </c>
      <c r="AY94" s="18" t="s">
        <v>203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120</v>
      </c>
      <c r="BK94" s="218">
        <f>ROUND(I94*H94,2)</f>
        <v>0</v>
      </c>
      <c r="BL94" s="18" t="s">
        <v>209</v>
      </c>
      <c r="BM94" s="217" t="s">
        <v>420</v>
      </c>
    </row>
    <row r="95" s="2" customFormat="1" ht="16.5" customHeight="1">
      <c r="A95" s="39"/>
      <c r="B95" s="40"/>
      <c r="C95" s="206" t="s">
        <v>294</v>
      </c>
      <c r="D95" s="206" t="s">
        <v>205</v>
      </c>
      <c r="E95" s="207" t="s">
        <v>3044</v>
      </c>
      <c r="F95" s="208" t="s">
        <v>3045</v>
      </c>
      <c r="G95" s="209" t="s">
        <v>555</v>
      </c>
      <c r="H95" s="210">
        <v>970</v>
      </c>
      <c r="I95" s="211"/>
      <c r="J95" s="212">
        <f>ROUND(I95*H95,2)</f>
        <v>0</v>
      </c>
      <c r="K95" s="208" t="s">
        <v>19</v>
      </c>
      <c r="L95" s="45"/>
      <c r="M95" s="213" t="s">
        <v>19</v>
      </c>
      <c r="N95" s="214" t="s">
        <v>48</v>
      </c>
      <c r="O95" s="85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7" t="s">
        <v>209</v>
      </c>
      <c r="AT95" s="217" t="s">
        <v>205</v>
      </c>
      <c r="AU95" s="217" t="s">
        <v>76</v>
      </c>
      <c r="AY95" s="18" t="s">
        <v>203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8" t="s">
        <v>120</v>
      </c>
      <c r="BK95" s="218">
        <f>ROUND(I95*H95,2)</f>
        <v>0</v>
      </c>
      <c r="BL95" s="18" t="s">
        <v>209</v>
      </c>
      <c r="BM95" s="217" t="s">
        <v>432</v>
      </c>
    </row>
    <row r="96" s="2" customFormat="1" ht="16.5" customHeight="1">
      <c r="A96" s="39"/>
      <c r="B96" s="40"/>
      <c r="C96" s="206" t="s">
        <v>304</v>
      </c>
      <c r="D96" s="206" t="s">
        <v>205</v>
      </c>
      <c r="E96" s="207" t="s">
        <v>3046</v>
      </c>
      <c r="F96" s="208" t="s">
        <v>3047</v>
      </c>
      <c r="G96" s="209" t="s">
        <v>555</v>
      </c>
      <c r="H96" s="210">
        <v>275</v>
      </c>
      <c r="I96" s="211"/>
      <c r="J96" s="212">
        <f>ROUND(I96*H96,2)</f>
        <v>0</v>
      </c>
      <c r="K96" s="208" t="s">
        <v>19</v>
      </c>
      <c r="L96" s="45"/>
      <c r="M96" s="213" t="s">
        <v>19</v>
      </c>
      <c r="N96" s="214" t="s">
        <v>48</v>
      </c>
      <c r="O96" s="85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7" t="s">
        <v>209</v>
      </c>
      <c r="AT96" s="217" t="s">
        <v>205</v>
      </c>
      <c r="AU96" s="217" t="s">
        <v>76</v>
      </c>
      <c r="AY96" s="18" t="s">
        <v>203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8" t="s">
        <v>120</v>
      </c>
      <c r="BK96" s="218">
        <f>ROUND(I96*H96,2)</f>
        <v>0</v>
      </c>
      <c r="BL96" s="18" t="s">
        <v>209</v>
      </c>
      <c r="BM96" s="217" t="s">
        <v>446</v>
      </c>
    </row>
    <row r="97" s="2" customFormat="1" ht="16.5" customHeight="1">
      <c r="A97" s="39"/>
      <c r="B97" s="40"/>
      <c r="C97" s="206" t="s">
        <v>319</v>
      </c>
      <c r="D97" s="206" t="s">
        <v>205</v>
      </c>
      <c r="E97" s="207" t="s">
        <v>3048</v>
      </c>
      <c r="F97" s="208" t="s">
        <v>3049</v>
      </c>
      <c r="G97" s="209" t="s">
        <v>2776</v>
      </c>
      <c r="H97" s="210">
        <v>40</v>
      </c>
      <c r="I97" s="211"/>
      <c r="J97" s="212">
        <f>ROUND(I97*H97,2)</f>
        <v>0</v>
      </c>
      <c r="K97" s="208" t="s">
        <v>19</v>
      </c>
      <c r="L97" s="45"/>
      <c r="M97" s="213" t="s">
        <v>19</v>
      </c>
      <c r="N97" s="214" t="s">
        <v>48</v>
      </c>
      <c r="O97" s="85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7" t="s">
        <v>209</v>
      </c>
      <c r="AT97" s="217" t="s">
        <v>205</v>
      </c>
      <c r="AU97" s="217" t="s">
        <v>76</v>
      </c>
      <c r="AY97" s="18" t="s">
        <v>203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120</v>
      </c>
      <c r="BK97" s="218">
        <f>ROUND(I97*H97,2)</f>
        <v>0</v>
      </c>
      <c r="BL97" s="18" t="s">
        <v>209</v>
      </c>
      <c r="BM97" s="217" t="s">
        <v>457</v>
      </c>
    </row>
    <row r="98" s="2" customFormat="1" ht="16.5" customHeight="1">
      <c r="A98" s="39"/>
      <c r="B98" s="40"/>
      <c r="C98" s="206" t="s">
        <v>159</v>
      </c>
      <c r="D98" s="206" t="s">
        <v>205</v>
      </c>
      <c r="E98" s="207" t="s">
        <v>3050</v>
      </c>
      <c r="F98" s="208" t="s">
        <v>3051</v>
      </c>
      <c r="G98" s="209" t="s">
        <v>555</v>
      </c>
      <c r="H98" s="210">
        <v>10</v>
      </c>
      <c r="I98" s="211"/>
      <c r="J98" s="212">
        <f>ROUND(I98*H98,2)</f>
        <v>0</v>
      </c>
      <c r="K98" s="208" t="s">
        <v>19</v>
      </c>
      <c r="L98" s="45"/>
      <c r="M98" s="213" t="s">
        <v>19</v>
      </c>
      <c r="N98" s="214" t="s">
        <v>48</v>
      </c>
      <c r="O98" s="85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7" t="s">
        <v>209</v>
      </c>
      <c r="AT98" s="217" t="s">
        <v>205</v>
      </c>
      <c r="AU98" s="217" t="s">
        <v>76</v>
      </c>
      <c r="AY98" s="18" t="s">
        <v>203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8" t="s">
        <v>120</v>
      </c>
      <c r="BK98" s="218">
        <f>ROUND(I98*H98,2)</f>
        <v>0</v>
      </c>
      <c r="BL98" s="18" t="s">
        <v>209</v>
      </c>
      <c r="BM98" s="217" t="s">
        <v>469</v>
      </c>
    </row>
    <row r="99" s="2" customFormat="1" ht="21.75" customHeight="1">
      <c r="A99" s="39"/>
      <c r="B99" s="40"/>
      <c r="C99" s="206" t="s">
        <v>332</v>
      </c>
      <c r="D99" s="206" t="s">
        <v>205</v>
      </c>
      <c r="E99" s="207" t="s">
        <v>3052</v>
      </c>
      <c r="F99" s="208" t="s">
        <v>3053</v>
      </c>
      <c r="G99" s="209" t="s">
        <v>2776</v>
      </c>
      <c r="H99" s="210">
        <v>1</v>
      </c>
      <c r="I99" s="211"/>
      <c r="J99" s="212">
        <f>ROUND(I99*H99,2)</f>
        <v>0</v>
      </c>
      <c r="K99" s="208" t="s">
        <v>19</v>
      </c>
      <c r="L99" s="45"/>
      <c r="M99" s="213" t="s">
        <v>19</v>
      </c>
      <c r="N99" s="214" t="s">
        <v>48</v>
      </c>
      <c r="O99" s="85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7" t="s">
        <v>209</v>
      </c>
      <c r="AT99" s="217" t="s">
        <v>205</v>
      </c>
      <c r="AU99" s="217" t="s">
        <v>76</v>
      </c>
      <c r="AY99" s="18" t="s">
        <v>203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8" t="s">
        <v>120</v>
      </c>
      <c r="BK99" s="218">
        <f>ROUND(I99*H99,2)</f>
        <v>0</v>
      </c>
      <c r="BL99" s="18" t="s">
        <v>209</v>
      </c>
      <c r="BM99" s="217" t="s">
        <v>481</v>
      </c>
    </row>
    <row r="100" s="2" customFormat="1" ht="16.5" customHeight="1">
      <c r="A100" s="39"/>
      <c r="B100" s="40"/>
      <c r="C100" s="206" t="s">
        <v>7</v>
      </c>
      <c r="D100" s="206" t="s">
        <v>205</v>
      </c>
      <c r="E100" s="207" t="s">
        <v>3054</v>
      </c>
      <c r="F100" s="208" t="s">
        <v>3055</v>
      </c>
      <c r="G100" s="209" t="s">
        <v>2776</v>
      </c>
      <c r="H100" s="210">
        <v>1</v>
      </c>
      <c r="I100" s="211"/>
      <c r="J100" s="212">
        <f>ROUND(I100*H100,2)</f>
        <v>0</v>
      </c>
      <c r="K100" s="208" t="s">
        <v>19</v>
      </c>
      <c r="L100" s="45"/>
      <c r="M100" s="213" t="s">
        <v>19</v>
      </c>
      <c r="N100" s="214" t="s">
        <v>48</v>
      </c>
      <c r="O100" s="85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7" t="s">
        <v>209</v>
      </c>
      <c r="AT100" s="217" t="s">
        <v>205</v>
      </c>
      <c r="AU100" s="217" t="s">
        <v>76</v>
      </c>
      <c r="AY100" s="18" t="s">
        <v>203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8" t="s">
        <v>120</v>
      </c>
      <c r="BK100" s="218">
        <f>ROUND(I100*H100,2)</f>
        <v>0</v>
      </c>
      <c r="BL100" s="18" t="s">
        <v>209</v>
      </c>
      <c r="BM100" s="217" t="s">
        <v>493</v>
      </c>
    </row>
    <row r="101" s="2" customFormat="1" ht="16.5" customHeight="1">
      <c r="A101" s="39"/>
      <c r="B101" s="40"/>
      <c r="C101" s="206" t="s">
        <v>354</v>
      </c>
      <c r="D101" s="206" t="s">
        <v>205</v>
      </c>
      <c r="E101" s="207" t="s">
        <v>3056</v>
      </c>
      <c r="F101" s="208" t="s">
        <v>3057</v>
      </c>
      <c r="G101" s="209" t="s">
        <v>2776</v>
      </c>
      <c r="H101" s="210">
        <v>1</v>
      </c>
      <c r="I101" s="211"/>
      <c r="J101" s="212">
        <f>ROUND(I101*H101,2)</f>
        <v>0</v>
      </c>
      <c r="K101" s="208" t="s">
        <v>19</v>
      </c>
      <c r="L101" s="45"/>
      <c r="M101" s="213" t="s">
        <v>19</v>
      </c>
      <c r="N101" s="214" t="s">
        <v>48</v>
      </c>
      <c r="O101" s="85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7" t="s">
        <v>209</v>
      </c>
      <c r="AT101" s="217" t="s">
        <v>205</v>
      </c>
      <c r="AU101" s="217" t="s">
        <v>76</v>
      </c>
      <c r="AY101" s="18" t="s">
        <v>203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8" t="s">
        <v>120</v>
      </c>
      <c r="BK101" s="218">
        <f>ROUND(I101*H101,2)</f>
        <v>0</v>
      </c>
      <c r="BL101" s="18" t="s">
        <v>209</v>
      </c>
      <c r="BM101" s="217" t="s">
        <v>505</v>
      </c>
    </row>
    <row r="102" s="2" customFormat="1" ht="16.5" customHeight="1">
      <c r="A102" s="39"/>
      <c r="B102" s="40"/>
      <c r="C102" s="206" t="s">
        <v>361</v>
      </c>
      <c r="D102" s="206" t="s">
        <v>205</v>
      </c>
      <c r="E102" s="207" t="s">
        <v>3058</v>
      </c>
      <c r="F102" s="208" t="s">
        <v>3059</v>
      </c>
      <c r="G102" s="209" t="s">
        <v>2776</v>
      </c>
      <c r="H102" s="210">
        <v>2</v>
      </c>
      <c r="I102" s="211"/>
      <c r="J102" s="212">
        <f>ROUND(I102*H102,2)</f>
        <v>0</v>
      </c>
      <c r="K102" s="208" t="s">
        <v>19</v>
      </c>
      <c r="L102" s="45"/>
      <c r="M102" s="213" t="s">
        <v>19</v>
      </c>
      <c r="N102" s="214" t="s">
        <v>48</v>
      </c>
      <c r="O102" s="85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7" t="s">
        <v>209</v>
      </c>
      <c r="AT102" s="217" t="s">
        <v>205</v>
      </c>
      <c r="AU102" s="217" t="s">
        <v>76</v>
      </c>
      <c r="AY102" s="18" t="s">
        <v>203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8" t="s">
        <v>120</v>
      </c>
      <c r="BK102" s="218">
        <f>ROUND(I102*H102,2)</f>
        <v>0</v>
      </c>
      <c r="BL102" s="18" t="s">
        <v>209</v>
      </c>
      <c r="BM102" s="217" t="s">
        <v>519</v>
      </c>
    </row>
    <row r="103" s="2" customFormat="1" ht="21.75" customHeight="1">
      <c r="A103" s="39"/>
      <c r="B103" s="40"/>
      <c r="C103" s="206" t="s">
        <v>367</v>
      </c>
      <c r="D103" s="206" t="s">
        <v>205</v>
      </c>
      <c r="E103" s="207" t="s">
        <v>3060</v>
      </c>
      <c r="F103" s="208" t="s">
        <v>3061</v>
      </c>
      <c r="G103" s="209" t="s">
        <v>2776</v>
      </c>
      <c r="H103" s="210">
        <v>1</v>
      </c>
      <c r="I103" s="211"/>
      <c r="J103" s="212">
        <f>ROUND(I103*H103,2)</f>
        <v>0</v>
      </c>
      <c r="K103" s="208" t="s">
        <v>19</v>
      </c>
      <c r="L103" s="45"/>
      <c r="M103" s="213" t="s">
        <v>19</v>
      </c>
      <c r="N103" s="214" t="s">
        <v>48</v>
      </c>
      <c r="O103" s="85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7" t="s">
        <v>209</v>
      </c>
      <c r="AT103" s="217" t="s">
        <v>205</v>
      </c>
      <c r="AU103" s="217" t="s">
        <v>76</v>
      </c>
      <c r="AY103" s="18" t="s">
        <v>203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8" t="s">
        <v>120</v>
      </c>
      <c r="BK103" s="218">
        <f>ROUND(I103*H103,2)</f>
        <v>0</v>
      </c>
      <c r="BL103" s="18" t="s">
        <v>209</v>
      </c>
      <c r="BM103" s="217" t="s">
        <v>533</v>
      </c>
    </row>
    <row r="104" s="2" customFormat="1" ht="21.75" customHeight="1">
      <c r="A104" s="39"/>
      <c r="B104" s="40"/>
      <c r="C104" s="206" t="s">
        <v>373</v>
      </c>
      <c r="D104" s="206" t="s">
        <v>205</v>
      </c>
      <c r="E104" s="207" t="s">
        <v>3062</v>
      </c>
      <c r="F104" s="208" t="s">
        <v>3063</v>
      </c>
      <c r="G104" s="209" t="s">
        <v>2776</v>
      </c>
      <c r="H104" s="210">
        <v>2</v>
      </c>
      <c r="I104" s="211"/>
      <c r="J104" s="212">
        <f>ROUND(I104*H104,2)</f>
        <v>0</v>
      </c>
      <c r="K104" s="208" t="s">
        <v>19</v>
      </c>
      <c r="L104" s="45"/>
      <c r="M104" s="213" t="s">
        <v>19</v>
      </c>
      <c r="N104" s="214" t="s">
        <v>48</v>
      </c>
      <c r="O104" s="85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7" t="s">
        <v>209</v>
      </c>
      <c r="AT104" s="217" t="s">
        <v>205</v>
      </c>
      <c r="AU104" s="217" t="s">
        <v>76</v>
      </c>
      <c r="AY104" s="18" t="s">
        <v>203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8" t="s">
        <v>120</v>
      </c>
      <c r="BK104" s="218">
        <f>ROUND(I104*H104,2)</f>
        <v>0</v>
      </c>
      <c r="BL104" s="18" t="s">
        <v>209</v>
      </c>
      <c r="BM104" s="217" t="s">
        <v>545</v>
      </c>
    </row>
    <row r="105" s="2" customFormat="1" ht="16.5" customHeight="1">
      <c r="A105" s="39"/>
      <c r="B105" s="40"/>
      <c r="C105" s="206" t="s">
        <v>382</v>
      </c>
      <c r="D105" s="206" t="s">
        <v>205</v>
      </c>
      <c r="E105" s="207" t="s">
        <v>3064</v>
      </c>
      <c r="F105" s="208" t="s">
        <v>3065</v>
      </c>
      <c r="G105" s="209" t="s">
        <v>2776</v>
      </c>
      <c r="H105" s="210">
        <v>1</v>
      </c>
      <c r="I105" s="211"/>
      <c r="J105" s="212">
        <f>ROUND(I105*H105,2)</f>
        <v>0</v>
      </c>
      <c r="K105" s="208" t="s">
        <v>19</v>
      </c>
      <c r="L105" s="45"/>
      <c r="M105" s="213" t="s">
        <v>19</v>
      </c>
      <c r="N105" s="214" t="s">
        <v>48</v>
      </c>
      <c r="O105" s="85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7" t="s">
        <v>209</v>
      </c>
      <c r="AT105" s="217" t="s">
        <v>205</v>
      </c>
      <c r="AU105" s="217" t="s">
        <v>76</v>
      </c>
      <c r="AY105" s="18" t="s">
        <v>203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8" t="s">
        <v>120</v>
      </c>
      <c r="BK105" s="218">
        <f>ROUND(I105*H105,2)</f>
        <v>0</v>
      </c>
      <c r="BL105" s="18" t="s">
        <v>209</v>
      </c>
      <c r="BM105" s="217" t="s">
        <v>565</v>
      </c>
    </row>
    <row r="106" s="2" customFormat="1" ht="16.5" customHeight="1">
      <c r="A106" s="39"/>
      <c r="B106" s="40"/>
      <c r="C106" s="206" t="s">
        <v>390</v>
      </c>
      <c r="D106" s="206" t="s">
        <v>205</v>
      </c>
      <c r="E106" s="207" t="s">
        <v>3066</v>
      </c>
      <c r="F106" s="208" t="s">
        <v>3067</v>
      </c>
      <c r="G106" s="209" t="s">
        <v>2776</v>
      </c>
      <c r="H106" s="210">
        <v>1</v>
      </c>
      <c r="I106" s="211"/>
      <c r="J106" s="212">
        <f>ROUND(I106*H106,2)</f>
        <v>0</v>
      </c>
      <c r="K106" s="208" t="s">
        <v>19</v>
      </c>
      <c r="L106" s="45"/>
      <c r="M106" s="213" t="s">
        <v>19</v>
      </c>
      <c r="N106" s="214" t="s">
        <v>48</v>
      </c>
      <c r="O106" s="85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7" t="s">
        <v>209</v>
      </c>
      <c r="AT106" s="217" t="s">
        <v>205</v>
      </c>
      <c r="AU106" s="217" t="s">
        <v>76</v>
      </c>
      <c r="AY106" s="18" t="s">
        <v>203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8" t="s">
        <v>120</v>
      </c>
      <c r="BK106" s="218">
        <f>ROUND(I106*H106,2)</f>
        <v>0</v>
      </c>
      <c r="BL106" s="18" t="s">
        <v>209</v>
      </c>
      <c r="BM106" s="217" t="s">
        <v>578</v>
      </c>
    </row>
    <row r="107" s="2" customFormat="1" ht="21.75" customHeight="1">
      <c r="A107" s="39"/>
      <c r="B107" s="40"/>
      <c r="C107" s="206" t="s">
        <v>398</v>
      </c>
      <c r="D107" s="206" t="s">
        <v>205</v>
      </c>
      <c r="E107" s="207" t="s">
        <v>3068</v>
      </c>
      <c r="F107" s="208" t="s">
        <v>3069</v>
      </c>
      <c r="G107" s="209" t="s">
        <v>2776</v>
      </c>
      <c r="H107" s="210">
        <v>1</v>
      </c>
      <c r="I107" s="211"/>
      <c r="J107" s="212">
        <f>ROUND(I107*H107,2)</f>
        <v>0</v>
      </c>
      <c r="K107" s="208" t="s">
        <v>19</v>
      </c>
      <c r="L107" s="45"/>
      <c r="M107" s="213" t="s">
        <v>19</v>
      </c>
      <c r="N107" s="214" t="s">
        <v>48</v>
      </c>
      <c r="O107" s="85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7" t="s">
        <v>209</v>
      </c>
      <c r="AT107" s="217" t="s">
        <v>205</v>
      </c>
      <c r="AU107" s="217" t="s">
        <v>76</v>
      </c>
      <c r="AY107" s="18" t="s">
        <v>203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8" t="s">
        <v>120</v>
      </c>
      <c r="BK107" s="218">
        <f>ROUND(I107*H107,2)</f>
        <v>0</v>
      </c>
      <c r="BL107" s="18" t="s">
        <v>209</v>
      </c>
      <c r="BM107" s="217" t="s">
        <v>593</v>
      </c>
    </row>
    <row r="108" s="2" customFormat="1" ht="16.5" customHeight="1">
      <c r="A108" s="39"/>
      <c r="B108" s="40"/>
      <c r="C108" s="206" t="s">
        <v>406</v>
      </c>
      <c r="D108" s="206" t="s">
        <v>205</v>
      </c>
      <c r="E108" s="207" t="s">
        <v>3070</v>
      </c>
      <c r="F108" s="208" t="s">
        <v>3071</v>
      </c>
      <c r="G108" s="209" t="s">
        <v>2776</v>
      </c>
      <c r="H108" s="210">
        <v>40</v>
      </c>
      <c r="I108" s="211"/>
      <c r="J108" s="212">
        <f>ROUND(I108*H108,2)</f>
        <v>0</v>
      </c>
      <c r="K108" s="208" t="s">
        <v>19</v>
      </c>
      <c r="L108" s="45"/>
      <c r="M108" s="213" t="s">
        <v>19</v>
      </c>
      <c r="N108" s="214" t="s">
        <v>48</v>
      </c>
      <c r="O108" s="85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7" t="s">
        <v>209</v>
      </c>
      <c r="AT108" s="217" t="s">
        <v>205</v>
      </c>
      <c r="AU108" s="217" t="s">
        <v>76</v>
      </c>
      <c r="AY108" s="18" t="s">
        <v>203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8" t="s">
        <v>120</v>
      </c>
      <c r="BK108" s="218">
        <f>ROUND(I108*H108,2)</f>
        <v>0</v>
      </c>
      <c r="BL108" s="18" t="s">
        <v>209</v>
      </c>
      <c r="BM108" s="217" t="s">
        <v>606</v>
      </c>
    </row>
    <row r="109" s="2" customFormat="1" ht="16.5" customHeight="1">
      <c r="A109" s="39"/>
      <c r="B109" s="40"/>
      <c r="C109" s="206" t="s">
        <v>420</v>
      </c>
      <c r="D109" s="206" t="s">
        <v>205</v>
      </c>
      <c r="E109" s="207" t="s">
        <v>3072</v>
      </c>
      <c r="F109" s="208" t="s">
        <v>3073</v>
      </c>
      <c r="G109" s="209" t="s">
        <v>2776</v>
      </c>
      <c r="H109" s="210">
        <v>20</v>
      </c>
      <c r="I109" s="211"/>
      <c r="J109" s="212">
        <f>ROUND(I109*H109,2)</f>
        <v>0</v>
      </c>
      <c r="K109" s="208" t="s">
        <v>19</v>
      </c>
      <c r="L109" s="45"/>
      <c r="M109" s="213" t="s">
        <v>19</v>
      </c>
      <c r="N109" s="214" t="s">
        <v>48</v>
      </c>
      <c r="O109" s="85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7" t="s">
        <v>209</v>
      </c>
      <c r="AT109" s="217" t="s">
        <v>205</v>
      </c>
      <c r="AU109" s="217" t="s">
        <v>76</v>
      </c>
      <c r="AY109" s="18" t="s">
        <v>203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120</v>
      </c>
      <c r="BK109" s="218">
        <f>ROUND(I109*H109,2)</f>
        <v>0</v>
      </c>
      <c r="BL109" s="18" t="s">
        <v>209</v>
      </c>
      <c r="BM109" s="217" t="s">
        <v>619</v>
      </c>
    </row>
    <row r="110" s="2" customFormat="1" ht="24.15" customHeight="1">
      <c r="A110" s="39"/>
      <c r="B110" s="40"/>
      <c r="C110" s="206" t="s">
        <v>426</v>
      </c>
      <c r="D110" s="206" t="s">
        <v>205</v>
      </c>
      <c r="E110" s="207" t="s">
        <v>3074</v>
      </c>
      <c r="F110" s="208" t="s">
        <v>3075</v>
      </c>
      <c r="G110" s="209" t="s">
        <v>1480</v>
      </c>
      <c r="H110" s="210">
        <v>1</v>
      </c>
      <c r="I110" s="211"/>
      <c r="J110" s="212">
        <f>ROUND(I110*H110,2)</f>
        <v>0</v>
      </c>
      <c r="K110" s="208" t="s">
        <v>19</v>
      </c>
      <c r="L110" s="45"/>
      <c r="M110" s="213" t="s">
        <v>19</v>
      </c>
      <c r="N110" s="214" t="s">
        <v>48</v>
      </c>
      <c r="O110" s="85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7" t="s">
        <v>209</v>
      </c>
      <c r="AT110" s="217" t="s">
        <v>205</v>
      </c>
      <c r="AU110" s="217" t="s">
        <v>76</v>
      </c>
      <c r="AY110" s="18" t="s">
        <v>203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8" t="s">
        <v>120</v>
      </c>
      <c r="BK110" s="218">
        <f>ROUND(I110*H110,2)</f>
        <v>0</v>
      </c>
      <c r="BL110" s="18" t="s">
        <v>209</v>
      </c>
      <c r="BM110" s="217" t="s">
        <v>629</v>
      </c>
    </row>
    <row r="111" s="2" customFormat="1" ht="16.5" customHeight="1">
      <c r="A111" s="39"/>
      <c r="B111" s="40"/>
      <c r="C111" s="206" t="s">
        <v>432</v>
      </c>
      <c r="D111" s="206" t="s">
        <v>205</v>
      </c>
      <c r="E111" s="207" t="s">
        <v>3076</v>
      </c>
      <c r="F111" s="208" t="s">
        <v>3077</v>
      </c>
      <c r="G111" s="209" t="s">
        <v>2776</v>
      </c>
      <c r="H111" s="210">
        <v>1</v>
      </c>
      <c r="I111" s="211"/>
      <c r="J111" s="212">
        <f>ROUND(I111*H111,2)</f>
        <v>0</v>
      </c>
      <c r="K111" s="208" t="s">
        <v>19</v>
      </c>
      <c r="L111" s="45"/>
      <c r="M111" s="213" t="s">
        <v>19</v>
      </c>
      <c r="N111" s="214" t="s">
        <v>48</v>
      </c>
      <c r="O111" s="85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7" t="s">
        <v>209</v>
      </c>
      <c r="AT111" s="217" t="s">
        <v>205</v>
      </c>
      <c r="AU111" s="217" t="s">
        <v>76</v>
      </c>
      <c r="AY111" s="18" t="s">
        <v>203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8" t="s">
        <v>120</v>
      </c>
      <c r="BK111" s="218">
        <f>ROUND(I111*H111,2)</f>
        <v>0</v>
      </c>
      <c r="BL111" s="18" t="s">
        <v>209</v>
      </c>
      <c r="BM111" s="217" t="s">
        <v>640</v>
      </c>
    </row>
    <row r="112" s="2" customFormat="1" ht="16.5" customHeight="1">
      <c r="A112" s="39"/>
      <c r="B112" s="40"/>
      <c r="C112" s="206" t="s">
        <v>440</v>
      </c>
      <c r="D112" s="206" t="s">
        <v>205</v>
      </c>
      <c r="E112" s="207" t="s">
        <v>3078</v>
      </c>
      <c r="F112" s="208" t="s">
        <v>3079</v>
      </c>
      <c r="G112" s="209" t="s">
        <v>1480</v>
      </c>
      <c r="H112" s="210">
        <v>1</v>
      </c>
      <c r="I112" s="211"/>
      <c r="J112" s="212">
        <f>ROUND(I112*H112,2)</f>
        <v>0</v>
      </c>
      <c r="K112" s="208" t="s">
        <v>19</v>
      </c>
      <c r="L112" s="45"/>
      <c r="M112" s="213" t="s">
        <v>19</v>
      </c>
      <c r="N112" s="214" t="s">
        <v>48</v>
      </c>
      <c r="O112" s="85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7" t="s">
        <v>209</v>
      </c>
      <c r="AT112" s="217" t="s">
        <v>205</v>
      </c>
      <c r="AU112" s="217" t="s">
        <v>76</v>
      </c>
      <c r="AY112" s="18" t="s">
        <v>203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8" t="s">
        <v>120</v>
      </c>
      <c r="BK112" s="218">
        <f>ROUND(I112*H112,2)</f>
        <v>0</v>
      </c>
      <c r="BL112" s="18" t="s">
        <v>209</v>
      </c>
      <c r="BM112" s="217" t="s">
        <v>652</v>
      </c>
    </row>
    <row r="113" s="2" customFormat="1" ht="16.5" customHeight="1">
      <c r="A113" s="39"/>
      <c r="B113" s="40"/>
      <c r="C113" s="206" t="s">
        <v>446</v>
      </c>
      <c r="D113" s="206" t="s">
        <v>205</v>
      </c>
      <c r="E113" s="207" t="s">
        <v>3080</v>
      </c>
      <c r="F113" s="208" t="s">
        <v>3081</v>
      </c>
      <c r="G113" s="209" t="s">
        <v>1480</v>
      </c>
      <c r="H113" s="210">
        <v>1</v>
      </c>
      <c r="I113" s="211"/>
      <c r="J113" s="212">
        <f>ROUND(I113*H113,2)</f>
        <v>0</v>
      </c>
      <c r="K113" s="208" t="s">
        <v>19</v>
      </c>
      <c r="L113" s="45"/>
      <c r="M113" s="213" t="s">
        <v>19</v>
      </c>
      <c r="N113" s="214" t="s">
        <v>48</v>
      </c>
      <c r="O113" s="85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7" t="s">
        <v>209</v>
      </c>
      <c r="AT113" s="217" t="s">
        <v>205</v>
      </c>
      <c r="AU113" s="217" t="s">
        <v>76</v>
      </c>
      <c r="AY113" s="18" t="s">
        <v>203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8" t="s">
        <v>120</v>
      </c>
      <c r="BK113" s="218">
        <f>ROUND(I113*H113,2)</f>
        <v>0</v>
      </c>
      <c r="BL113" s="18" t="s">
        <v>209</v>
      </c>
      <c r="BM113" s="217" t="s">
        <v>664</v>
      </c>
    </row>
    <row r="114" s="2" customFormat="1" ht="16.5" customHeight="1">
      <c r="A114" s="39"/>
      <c r="B114" s="40"/>
      <c r="C114" s="206" t="s">
        <v>451</v>
      </c>
      <c r="D114" s="206" t="s">
        <v>205</v>
      </c>
      <c r="E114" s="207" t="s">
        <v>3082</v>
      </c>
      <c r="F114" s="208" t="s">
        <v>3083</v>
      </c>
      <c r="G114" s="209" t="s">
        <v>2776</v>
      </c>
      <c r="H114" s="210">
        <v>36</v>
      </c>
      <c r="I114" s="211"/>
      <c r="J114" s="212">
        <f>ROUND(I114*H114,2)</f>
        <v>0</v>
      </c>
      <c r="K114" s="208" t="s">
        <v>19</v>
      </c>
      <c r="L114" s="45"/>
      <c r="M114" s="213" t="s">
        <v>19</v>
      </c>
      <c r="N114" s="214" t="s">
        <v>48</v>
      </c>
      <c r="O114" s="85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7" t="s">
        <v>209</v>
      </c>
      <c r="AT114" s="217" t="s">
        <v>205</v>
      </c>
      <c r="AU114" s="217" t="s">
        <v>76</v>
      </c>
      <c r="AY114" s="18" t="s">
        <v>203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8" t="s">
        <v>120</v>
      </c>
      <c r="BK114" s="218">
        <f>ROUND(I114*H114,2)</f>
        <v>0</v>
      </c>
      <c r="BL114" s="18" t="s">
        <v>209</v>
      </c>
      <c r="BM114" s="217" t="s">
        <v>676</v>
      </c>
    </row>
    <row r="115" s="2" customFormat="1" ht="16.5" customHeight="1">
      <c r="A115" s="39"/>
      <c r="B115" s="40"/>
      <c r="C115" s="206" t="s">
        <v>457</v>
      </c>
      <c r="D115" s="206" t="s">
        <v>205</v>
      </c>
      <c r="E115" s="207" t="s">
        <v>3084</v>
      </c>
      <c r="F115" s="208" t="s">
        <v>3085</v>
      </c>
      <c r="G115" s="209" t="s">
        <v>818</v>
      </c>
      <c r="H115" s="210">
        <v>2</v>
      </c>
      <c r="I115" s="211"/>
      <c r="J115" s="212">
        <f>ROUND(I115*H115,2)</f>
        <v>0</v>
      </c>
      <c r="K115" s="208" t="s">
        <v>19</v>
      </c>
      <c r="L115" s="45"/>
      <c r="M115" s="213" t="s">
        <v>19</v>
      </c>
      <c r="N115" s="214" t="s">
        <v>48</v>
      </c>
      <c r="O115" s="85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7" t="s">
        <v>209</v>
      </c>
      <c r="AT115" s="217" t="s">
        <v>205</v>
      </c>
      <c r="AU115" s="217" t="s">
        <v>76</v>
      </c>
      <c r="AY115" s="18" t="s">
        <v>203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8" t="s">
        <v>120</v>
      </c>
      <c r="BK115" s="218">
        <f>ROUND(I115*H115,2)</f>
        <v>0</v>
      </c>
      <c r="BL115" s="18" t="s">
        <v>209</v>
      </c>
      <c r="BM115" s="217" t="s">
        <v>688</v>
      </c>
    </row>
    <row r="116" s="2" customFormat="1" ht="21.75" customHeight="1">
      <c r="A116" s="39"/>
      <c r="B116" s="40"/>
      <c r="C116" s="206" t="s">
        <v>463</v>
      </c>
      <c r="D116" s="206" t="s">
        <v>205</v>
      </c>
      <c r="E116" s="207" t="s">
        <v>3086</v>
      </c>
      <c r="F116" s="208" t="s">
        <v>3087</v>
      </c>
      <c r="G116" s="209" t="s">
        <v>818</v>
      </c>
      <c r="H116" s="210">
        <v>6</v>
      </c>
      <c r="I116" s="211"/>
      <c r="J116" s="212">
        <f>ROUND(I116*H116,2)</f>
        <v>0</v>
      </c>
      <c r="K116" s="208" t="s">
        <v>19</v>
      </c>
      <c r="L116" s="45"/>
      <c r="M116" s="213" t="s">
        <v>19</v>
      </c>
      <c r="N116" s="214" t="s">
        <v>48</v>
      </c>
      <c r="O116" s="85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7" t="s">
        <v>209</v>
      </c>
      <c r="AT116" s="217" t="s">
        <v>205</v>
      </c>
      <c r="AU116" s="217" t="s">
        <v>76</v>
      </c>
      <c r="AY116" s="18" t="s">
        <v>203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8" t="s">
        <v>120</v>
      </c>
      <c r="BK116" s="218">
        <f>ROUND(I116*H116,2)</f>
        <v>0</v>
      </c>
      <c r="BL116" s="18" t="s">
        <v>209</v>
      </c>
      <c r="BM116" s="217" t="s">
        <v>701</v>
      </c>
    </row>
    <row r="117" s="2" customFormat="1" ht="16.5" customHeight="1">
      <c r="A117" s="39"/>
      <c r="B117" s="40"/>
      <c r="C117" s="206" t="s">
        <v>469</v>
      </c>
      <c r="D117" s="206" t="s">
        <v>205</v>
      </c>
      <c r="E117" s="207" t="s">
        <v>3088</v>
      </c>
      <c r="F117" s="208" t="s">
        <v>3089</v>
      </c>
      <c r="G117" s="209" t="s">
        <v>818</v>
      </c>
      <c r="H117" s="210">
        <v>4</v>
      </c>
      <c r="I117" s="211"/>
      <c r="J117" s="212">
        <f>ROUND(I117*H117,2)</f>
        <v>0</v>
      </c>
      <c r="K117" s="208" t="s">
        <v>19</v>
      </c>
      <c r="L117" s="45"/>
      <c r="M117" s="213" t="s">
        <v>19</v>
      </c>
      <c r="N117" s="214" t="s">
        <v>48</v>
      </c>
      <c r="O117" s="85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7" t="s">
        <v>209</v>
      </c>
      <c r="AT117" s="217" t="s">
        <v>205</v>
      </c>
      <c r="AU117" s="217" t="s">
        <v>76</v>
      </c>
      <c r="AY117" s="18" t="s">
        <v>203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8" t="s">
        <v>120</v>
      </c>
      <c r="BK117" s="218">
        <f>ROUND(I117*H117,2)</f>
        <v>0</v>
      </c>
      <c r="BL117" s="18" t="s">
        <v>209</v>
      </c>
      <c r="BM117" s="217" t="s">
        <v>712</v>
      </c>
    </row>
    <row r="118" s="2" customFormat="1" ht="16.5" customHeight="1">
      <c r="A118" s="39"/>
      <c r="B118" s="40"/>
      <c r="C118" s="206" t="s">
        <v>475</v>
      </c>
      <c r="D118" s="206" t="s">
        <v>205</v>
      </c>
      <c r="E118" s="207" t="s">
        <v>3090</v>
      </c>
      <c r="F118" s="208" t="s">
        <v>3091</v>
      </c>
      <c r="G118" s="209" t="s">
        <v>818</v>
      </c>
      <c r="H118" s="210">
        <v>10</v>
      </c>
      <c r="I118" s="211"/>
      <c r="J118" s="212">
        <f>ROUND(I118*H118,2)</f>
        <v>0</v>
      </c>
      <c r="K118" s="208" t="s">
        <v>19</v>
      </c>
      <c r="L118" s="45"/>
      <c r="M118" s="213" t="s">
        <v>19</v>
      </c>
      <c r="N118" s="214" t="s">
        <v>48</v>
      </c>
      <c r="O118" s="85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7" t="s">
        <v>209</v>
      </c>
      <c r="AT118" s="217" t="s">
        <v>205</v>
      </c>
      <c r="AU118" s="217" t="s">
        <v>76</v>
      </c>
      <c r="AY118" s="18" t="s">
        <v>203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8" t="s">
        <v>120</v>
      </c>
      <c r="BK118" s="218">
        <f>ROUND(I118*H118,2)</f>
        <v>0</v>
      </c>
      <c r="BL118" s="18" t="s">
        <v>209</v>
      </c>
      <c r="BM118" s="217" t="s">
        <v>723</v>
      </c>
    </row>
    <row r="119" s="2" customFormat="1" ht="16.5" customHeight="1">
      <c r="A119" s="39"/>
      <c r="B119" s="40"/>
      <c r="C119" s="206" t="s">
        <v>481</v>
      </c>
      <c r="D119" s="206" t="s">
        <v>205</v>
      </c>
      <c r="E119" s="207" t="s">
        <v>3092</v>
      </c>
      <c r="F119" s="208" t="s">
        <v>3093</v>
      </c>
      <c r="G119" s="209" t="s">
        <v>818</v>
      </c>
      <c r="H119" s="210">
        <v>6</v>
      </c>
      <c r="I119" s="211"/>
      <c r="J119" s="212">
        <f>ROUND(I119*H119,2)</f>
        <v>0</v>
      </c>
      <c r="K119" s="208" t="s">
        <v>19</v>
      </c>
      <c r="L119" s="45"/>
      <c r="M119" s="213" t="s">
        <v>19</v>
      </c>
      <c r="N119" s="214" t="s">
        <v>48</v>
      </c>
      <c r="O119" s="85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7" t="s">
        <v>209</v>
      </c>
      <c r="AT119" s="217" t="s">
        <v>205</v>
      </c>
      <c r="AU119" s="217" t="s">
        <v>76</v>
      </c>
      <c r="AY119" s="18" t="s">
        <v>203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8" t="s">
        <v>120</v>
      </c>
      <c r="BK119" s="218">
        <f>ROUND(I119*H119,2)</f>
        <v>0</v>
      </c>
      <c r="BL119" s="18" t="s">
        <v>209</v>
      </c>
      <c r="BM119" s="217" t="s">
        <v>738</v>
      </c>
    </row>
    <row r="120" s="2" customFormat="1" ht="16.5" customHeight="1">
      <c r="A120" s="39"/>
      <c r="B120" s="40"/>
      <c r="C120" s="206" t="s">
        <v>487</v>
      </c>
      <c r="D120" s="206" t="s">
        <v>205</v>
      </c>
      <c r="E120" s="207" t="s">
        <v>3094</v>
      </c>
      <c r="F120" s="208" t="s">
        <v>3095</v>
      </c>
      <c r="G120" s="209" t="s">
        <v>2776</v>
      </c>
      <c r="H120" s="210">
        <v>12</v>
      </c>
      <c r="I120" s="211"/>
      <c r="J120" s="212">
        <f>ROUND(I120*H120,2)</f>
        <v>0</v>
      </c>
      <c r="K120" s="208" t="s">
        <v>19</v>
      </c>
      <c r="L120" s="45"/>
      <c r="M120" s="213" t="s">
        <v>19</v>
      </c>
      <c r="N120" s="214" t="s">
        <v>48</v>
      </c>
      <c r="O120" s="85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7" t="s">
        <v>209</v>
      </c>
      <c r="AT120" s="217" t="s">
        <v>205</v>
      </c>
      <c r="AU120" s="217" t="s">
        <v>76</v>
      </c>
      <c r="AY120" s="18" t="s">
        <v>203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8" t="s">
        <v>120</v>
      </c>
      <c r="BK120" s="218">
        <f>ROUND(I120*H120,2)</f>
        <v>0</v>
      </c>
      <c r="BL120" s="18" t="s">
        <v>209</v>
      </c>
      <c r="BM120" s="217" t="s">
        <v>753</v>
      </c>
    </row>
    <row r="121" s="2" customFormat="1" ht="16.5" customHeight="1">
      <c r="A121" s="39"/>
      <c r="B121" s="40"/>
      <c r="C121" s="206" t="s">
        <v>493</v>
      </c>
      <c r="D121" s="206" t="s">
        <v>205</v>
      </c>
      <c r="E121" s="207" t="s">
        <v>3096</v>
      </c>
      <c r="F121" s="208" t="s">
        <v>3097</v>
      </c>
      <c r="G121" s="209" t="s">
        <v>2769</v>
      </c>
      <c r="H121" s="210">
        <v>30</v>
      </c>
      <c r="I121" s="211"/>
      <c r="J121" s="212">
        <f>ROUND(I121*H121,2)</f>
        <v>0</v>
      </c>
      <c r="K121" s="208" t="s">
        <v>19</v>
      </c>
      <c r="L121" s="45"/>
      <c r="M121" s="213" t="s">
        <v>19</v>
      </c>
      <c r="N121" s="214" t="s">
        <v>48</v>
      </c>
      <c r="O121" s="85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7" t="s">
        <v>209</v>
      </c>
      <c r="AT121" s="217" t="s">
        <v>205</v>
      </c>
      <c r="AU121" s="217" t="s">
        <v>76</v>
      </c>
      <c r="AY121" s="18" t="s">
        <v>203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8" t="s">
        <v>120</v>
      </c>
      <c r="BK121" s="218">
        <f>ROUND(I121*H121,2)</f>
        <v>0</v>
      </c>
      <c r="BL121" s="18" t="s">
        <v>209</v>
      </c>
      <c r="BM121" s="217" t="s">
        <v>773</v>
      </c>
    </row>
    <row r="122" s="2" customFormat="1" ht="16.5" customHeight="1">
      <c r="A122" s="39"/>
      <c r="B122" s="40"/>
      <c r="C122" s="206" t="s">
        <v>498</v>
      </c>
      <c r="D122" s="206" t="s">
        <v>205</v>
      </c>
      <c r="E122" s="207" t="s">
        <v>3098</v>
      </c>
      <c r="F122" s="208" t="s">
        <v>3099</v>
      </c>
      <c r="G122" s="209" t="s">
        <v>2776</v>
      </c>
      <c r="H122" s="210">
        <v>1</v>
      </c>
      <c r="I122" s="211"/>
      <c r="J122" s="212">
        <f>ROUND(I122*H122,2)</f>
        <v>0</v>
      </c>
      <c r="K122" s="208" t="s">
        <v>19</v>
      </c>
      <c r="L122" s="45"/>
      <c r="M122" s="213" t="s">
        <v>19</v>
      </c>
      <c r="N122" s="214" t="s">
        <v>48</v>
      </c>
      <c r="O122" s="85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7" t="s">
        <v>209</v>
      </c>
      <c r="AT122" s="217" t="s">
        <v>205</v>
      </c>
      <c r="AU122" s="217" t="s">
        <v>76</v>
      </c>
      <c r="AY122" s="18" t="s">
        <v>203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8" t="s">
        <v>120</v>
      </c>
      <c r="BK122" s="218">
        <f>ROUND(I122*H122,2)</f>
        <v>0</v>
      </c>
      <c r="BL122" s="18" t="s">
        <v>209</v>
      </c>
      <c r="BM122" s="217" t="s">
        <v>801</v>
      </c>
    </row>
    <row r="123" s="2" customFormat="1" ht="16.5" customHeight="1">
      <c r="A123" s="39"/>
      <c r="B123" s="40"/>
      <c r="C123" s="206" t="s">
        <v>505</v>
      </c>
      <c r="D123" s="206" t="s">
        <v>205</v>
      </c>
      <c r="E123" s="207" t="s">
        <v>3100</v>
      </c>
      <c r="F123" s="208" t="s">
        <v>3101</v>
      </c>
      <c r="G123" s="209" t="s">
        <v>3102</v>
      </c>
      <c r="H123" s="210">
        <v>1</v>
      </c>
      <c r="I123" s="211"/>
      <c r="J123" s="212">
        <f>ROUND(I123*H123,2)</f>
        <v>0</v>
      </c>
      <c r="K123" s="208" t="s">
        <v>19</v>
      </c>
      <c r="L123" s="45"/>
      <c r="M123" s="286" t="s">
        <v>19</v>
      </c>
      <c r="N123" s="287" t="s">
        <v>48</v>
      </c>
      <c r="O123" s="284"/>
      <c r="P123" s="288">
        <f>O123*H123</f>
        <v>0</v>
      </c>
      <c r="Q123" s="288">
        <v>0</v>
      </c>
      <c r="R123" s="288">
        <f>Q123*H123</f>
        <v>0</v>
      </c>
      <c r="S123" s="288">
        <v>0</v>
      </c>
      <c r="T123" s="28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7" t="s">
        <v>209</v>
      </c>
      <c r="AT123" s="217" t="s">
        <v>205</v>
      </c>
      <c r="AU123" s="217" t="s">
        <v>76</v>
      </c>
      <c r="AY123" s="18" t="s">
        <v>203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8" t="s">
        <v>120</v>
      </c>
      <c r="BK123" s="218">
        <f>ROUND(I123*H123,2)</f>
        <v>0</v>
      </c>
      <c r="BL123" s="18" t="s">
        <v>209</v>
      </c>
      <c r="BM123" s="217" t="s">
        <v>815</v>
      </c>
    </row>
    <row r="124" s="2" customFormat="1" ht="6.96" customHeight="1">
      <c r="A124" s="39"/>
      <c r="B124" s="60"/>
      <c r="C124" s="61"/>
      <c r="D124" s="61"/>
      <c r="E124" s="61"/>
      <c r="F124" s="61"/>
      <c r="G124" s="61"/>
      <c r="H124" s="61"/>
      <c r="I124" s="61"/>
      <c r="J124" s="61"/>
      <c r="K124" s="61"/>
      <c r="L124" s="45"/>
      <c r="M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</sheetData>
  <sheetProtection sheet="1" autoFilter="0" formatColumns="0" formatRows="0" objects="1" scenarios="1" spinCount="100000" saltValue="OufqCNNA746SFicdlbYXxQiRTr9e90Pi7JB4588MFnuBKKyf3el/iczom6Y++frp/xew7LchLhbj/Vb0HWpBEg==" hashValue="4TCEhK7JTi4AemKl+fjAsgn0y+clZnt5ECfwbBOxVs1ByyoFy2l2EV0q3x6rerIOhW704JtdpbQfiEC9116cpA==" algorithmName="SHA-512" password="CC35"/>
  <autoFilter ref="C78:K123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hidden="1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84</v>
      </c>
    </row>
    <row r="4" hidden="1" s="1" customFormat="1" ht="24.96" customHeight="1">
      <c r="B4" s="21"/>
      <c r="D4" s="132" t="s">
        <v>124</v>
      </c>
      <c r="L4" s="21"/>
      <c r="M4" s="13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34" t="s">
        <v>16</v>
      </c>
      <c r="L6" s="21"/>
    </row>
    <row r="7" hidden="1" s="1" customFormat="1" ht="16.5" customHeight="1">
      <c r="B7" s="21"/>
      <c r="E7" s="135" t="str">
        <f>'Rekapitulace stavby'!K6</f>
        <v>Rehabilitace Hronov</v>
      </c>
      <c r="F7" s="134"/>
      <c r="G7" s="134"/>
      <c r="H7" s="134"/>
      <c r="L7" s="21"/>
    </row>
    <row r="8" hidden="1" s="2" customFormat="1" ht="12" customHeight="1">
      <c r="A8" s="39"/>
      <c r="B8" s="45"/>
      <c r="C8" s="39"/>
      <c r="D8" s="134" t="s">
        <v>137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37" t="s">
        <v>3103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3. 4. 2024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">
        <v>27</v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38" t="s">
        <v>28</v>
      </c>
      <c r="F15" s="39"/>
      <c r="G15" s="39"/>
      <c r="H15" s="39"/>
      <c r="I15" s="134" t="s">
        <v>29</v>
      </c>
      <c r="J15" s="138" t="s">
        <v>30</v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34" t="s">
        <v>31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29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34" t="s">
        <v>33</v>
      </c>
      <c r="E20" s="39"/>
      <c r="F20" s="39"/>
      <c r="G20" s="39"/>
      <c r="H20" s="39"/>
      <c r="I20" s="134" t="s">
        <v>26</v>
      </c>
      <c r="J20" s="138" t="s">
        <v>34</v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38" t="s">
        <v>35</v>
      </c>
      <c r="F21" s="39"/>
      <c r="G21" s="39"/>
      <c r="H21" s="39"/>
      <c r="I21" s="134" t="s">
        <v>29</v>
      </c>
      <c r="J21" s="138" t="s">
        <v>36</v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34" t="s">
        <v>38</v>
      </c>
      <c r="E23" s="39"/>
      <c r="F23" s="39"/>
      <c r="G23" s="39"/>
      <c r="H23" s="39"/>
      <c r="I23" s="134" t="s">
        <v>26</v>
      </c>
      <c r="J23" s="138" t="s">
        <v>19</v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38" t="s">
        <v>39</v>
      </c>
      <c r="F24" s="39"/>
      <c r="G24" s="39"/>
      <c r="H24" s="39"/>
      <c r="I24" s="134" t="s">
        <v>29</v>
      </c>
      <c r="J24" s="138" t="s">
        <v>19</v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34" t="s">
        <v>40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45" t="s">
        <v>42</v>
      </c>
      <c r="E30" s="39"/>
      <c r="F30" s="39"/>
      <c r="G30" s="39"/>
      <c r="H30" s="39"/>
      <c r="I30" s="39"/>
      <c r="J30" s="146">
        <f>ROUND(J85,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47" t="s">
        <v>44</v>
      </c>
      <c r="G32" s="39"/>
      <c r="H32" s="39"/>
      <c r="I32" s="147" t="s">
        <v>43</v>
      </c>
      <c r="J32" s="147" t="s">
        <v>45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48" t="s">
        <v>46</v>
      </c>
      <c r="E33" s="134" t="s">
        <v>47</v>
      </c>
      <c r="F33" s="149">
        <f>ROUND((SUM(BE85:BE121)),  2)</f>
        <v>0</v>
      </c>
      <c r="G33" s="39"/>
      <c r="H33" s="39"/>
      <c r="I33" s="150">
        <v>0.20999999999999999</v>
      </c>
      <c r="J33" s="149">
        <f>ROUND(((SUM(BE85:BE121))*I33),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4" t="s">
        <v>48</v>
      </c>
      <c r="F34" s="149">
        <f>ROUND((SUM(BF85:BF121)),  2)</f>
        <v>0</v>
      </c>
      <c r="G34" s="39"/>
      <c r="H34" s="39"/>
      <c r="I34" s="150">
        <v>0.12</v>
      </c>
      <c r="J34" s="149">
        <f>ROUND(((SUM(BF85:BF121))*I34),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49</v>
      </c>
      <c r="F35" s="149">
        <f>ROUND((SUM(BG85:BG121)),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50</v>
      </c>
      <c r="F36" s="149">
        <f>ROUND((SUM(BH85:BH121)),  2)</f>
        <v>0</v>
      </c>
      <c r="G36" s="39"/>
      <c r="H36" s="39"/>
      <c r="I36" s="150">
        <v>0.12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51</v>
      </c>
      <c r="F37" s="149">
        <f>ROUND((SUM(BI85:BI121)),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/>
    <row r="42" hidden="1"/>
    <row r="43" hidden="1"/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164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Rehabilitace Hronov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137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VRN - VRN - vedlejší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Hronov</v>
      </c>
      <c r="G52" s="41"/>
      <c r="H52" s="41"/>
      <c r="I52" s="33" t="s">
        <v>23</v>
      </c>
      <c r="J52" s="73" t="str">
        <f>IF(J12="","",J12)</f>
        <v>3. 4. 2024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Královéhradecký kraj</v>
      </c>
      <c r="G54" s="41"/>
      <c r="H54" s="41"/>
      <c r="I54" s="33" t="s">
        <v>33</v>
      </c>
      <c r="J54" s="37" t="str">
        <f>E21</f>
        <v>CE-ING s.r.o.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Michael Hlušek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165</v>
      </c>
      <c r="D57" s="164"/>
      <c r="E57" s="164"/>
      <c r="F57" s="164"/>
      <c r="G57" s="164"/>
      <c r="H57" s="164"/>
      <c r="I57" s="164"/>
      <c r="J57" s="165" t="s">
        <v>166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74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167</v>
      </c>
    </row>
    <row r="60" s="9" customFormat="1" ht="24.96" customHeight="1">
      <c r="A60" s="9"/>
      <c r="B60" s="167"/>
      <c r="C60" s="168"/>
      <c r="D60" s="169" t="s">
        <v>3104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3105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3106</v>
      </c>
      <c r="E62" s="176"/>
      <c r="F62" s="176"/>
      <c r="G62" s="176"/>
      <c r="H62" s="176"/>
      <c r="I62" s="176"/>
      <c r="J62" s="177">
        <f>J92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3107</v>
      </c>
      <c r="E63" s="176"/>
      <c r="F63" s="176"/>
      <c r="G63" s="176"/>
      <c r="H63" s="176"/>
      <c r="I63" s="176"/>
      <c r="J63" s="177">
        <f>J95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3108</v>
      </c>
      <c r="E64" s="176"/>
      <c r="F64" s="176"/>
      <c r="G64" s="176"/>
      <c r="H64" s="176"/>
      <c r="I64" s="176"/>
      <c r="J64" s="177">
        <f>J113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3109</v>
      </c>
      <c r="E65" s="176"/>
      <c r="F65" s="176"/>
      <c r="G65" s="176"/>
      <c r="H65" s="176"/>
      <c r="I65" s="176"/>
      <c r="J65" s="177">
        <f>J118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188</v>
      </c>
      <c r="D72" s="41"/>
      <c r="E72" s="41"/>
      <c r="F72" s="41"/>
      <c r="G72" s="41"/>
      <c r="H72" s="41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2" t="str">
        <f>E7</f>
        <v>Rehabilitace Hronov</v>
      </c>
      <c r="F75" s="33"/>
      <c r="G75" s="33"/>
      <c r="H75" s="33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137</v>
      </c>
      <c r="D76" s="41"/>
      <c r="E76" s="41"/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VRN - VRN - vedlejší</v>
      </c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Hronov</v>
      </c>
      <c r="G79" s="41"/>
      <c r="H79" s="41"/>
      <c r="I79" s="33" t="s">
        <v>23</v>
      </c>
      <c r="J79" s="73" t="str">
        <f>IF(J12="","",J12)</f>
        <v>3. 4. 2024</v>
      </c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>Královéhradecký kraj</v>
      </c>
      <c r="G81" s="41"/>
      <c r="H81" s="41"/>
      <c r="I81" s="33" t="s">
        <v>33</v>
      </c>
      <c r="J81" s="37" t="str">
        <f>E21</f>
        <v>CE-ING s.r.o.</v>
      </c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31</v>
      </c>
      <c r="D82" s="41"/>
      <c r="E82" s="41"/>
      <c r="F82" s="28" t="str">
        <f>IF(E18="","",E18)</f>
        <v>Vyplň údaj</v>
      </c>
      <c r="G82" s="41"/>
      <c r="H82" s="41"/>
      <c r="I82" s="33" t="s">
        <v>38</v>
      </c>
      <c r="J82" s="37" t="str">
        <f>E24</f>
        <v>Michael Hlušek</v>
      </c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9"/>
      <c r="B84" s="180"/>
      <c r="C84" s="181" t="s">
        <v>189</v>
      </c>
      <c r="D84" s="182" t="s">
        <v>61</v>
      </c>
      <c r="E84" s="182" t="s">
        <v>57</v>
      </c>
      <c r="F84" s="182" t="s">
        <v>58</v>
      </c>
      <c r="G84" s="182" t="s">
        <v>190</v>
      </c>
      <c r="H84" s="182" t="s">
        <v>191</v>
      </c>
      <c r="I84" s="182" t="s">
        <v>192</v>
      </c>
      <c r="J84" s="182" t="s">
        <v>166</v>
      </c>
      <c r="K84" s="183" t="s">
        <v>193</v>
      </c>
      <c r="L84" s="184"/>
      <c r="M84" s="93" t="s">
        <v>19</v>
      </c>
      <c r="N84" s="94" t="s">
        <v>46</v>
      </c>
      <c r="O84" s="94" t="s">
        <v>194</v>
      </c>
      <c r="P84" s="94" t="s">
        <v>195</v>
      </c>
      <c r="Q84" s="94" t="s">
        <v>196</v>
      </c>
      <c r="R84" s="94" t="s">
        <v>197</v>
      </c>
      <c r="S84" s="94" t="s">
        <v>198</v>
      </c>
      <c r="T84" s="95" t="s">
        <v>199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39"/>
      <c r="B85" s="40"/>
      <c r="C85" s="100" t="s">
        <v>200</v>
      </c>
      <c r="D85" s="41"/>
      <c r="E85" s="41"/>
      <c r="F85" s="41"/>
      <c r="G85" s="41"/>
      <c r="H85" s="41"/>
      <c r="I85" s="41"/>
      <c r="J85" s="185">
        <f>BK85</f>
        <v>0</v>
      </c>
      <c r="K85" s="41"/>
      <c r="L85" s="45"/>
      <c r="M85" s="96"/>
      <c r="N85" s="186"/>
      <c r="O85" s="97"/>
      <c r="P85" s="187">
        <f>P86</f>
        <v>0</v>
      </c>
      <c r="Q85" s="97"/>
      <c r="R85" s="187">
        <f>R86</f>
        <v>0</v>
      </c>
      <c r="S85" s="97"/>
      <c r="T85" s="188">
        <f>T86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75</v>
      </c>
      <c r="AU85" s="18" t="s">
        <v>167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75</v>
      </c>
      <c r="E86" s="193" t="s">
        <v>113</v>
      </c>
      <c r="F86" s="193" t="s">
        <v>3110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P87+P92+P95+P113+P118</f>
        <v>0</v>
      </c>
      <c r="Q86" s="198"/>
      <c r="R86" s="199">
        <f>R87+R92+R95+R113+R118</f>
        <v>0</v>
      </c>
      <c r="S86" s="198"/>
      <c r="T86" s="200">
        <f>T87+T92+T95+T113+T118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231</v>
      </c>
      <c r="AT86" s="202" t="s">
        <v>75</v>
      </c>
      <c r="AU86" s="202" t="s">
        <v>76</v>
      </c>
      <c r="AY86" s="201" t="s">
        <v>203</v>
      </c>
      <c r="BK86" s="203">
        <f>BK87+BK92+BK95+BK113+BK118</f>
        <v>0</v>
      </c>
    </row>
    <row r="87" s="12" customFormat="1" ht="22.8" customHeight="1">
      <c r="A87" s="12"/>
      <c r="B87" s="190"/>
      <c r="C87" s="191"/>
      <c r="D87" s="192" t="s">
        <v>75</v>
      </c>
      <c r="E87" s="204" t="s">
        <v>3111</v>
      </c>
      <c r="F87" s="204" t="s">
        <v>3112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SUM(P88:P91)</f>
        <v>0</v>
      </c>
      <c r="Q87" s="198"/>
      <c r="R87" s="199">
        <f>SUM(R88:R91)</f>
        <v>0</v>
      </c>
      <c r="S87" s="198"/>
      <c r="T87" s="200">
        <f>SUM(T88:T91)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231</v>
      </c>
      <c r="AT87" s="202" t="s">
        <v>75</v>
      </c>
      <c r="AU87" s="202" t="s">
        <v>84</v>
      </c>
      <c r="AY87" s="201" t="s">
        <v>203</v>
      </c>
      <c r="BK87" s="203">
        <f>SUM(BK88:BK91)</f>
        <v>0</v>
      </c>
    </row>
    <row r="88" s="2" customFormat="1" ht="16.5" customHeight="1">
      <c r="A88" s="39"/>
      <c r="B88" s="40"/>
      <c r="C88" s="206" t="s">
        <v>84</v>
      </c>
      <c r="D88" s="206" t="s">
        <v>205</v>
      </c>
      <c r="E88" s="207" t="s">
        <v>3113</v>
      </c>
      <c r="F88" s="208" t="s">
        <v>3112</v>
      </c>
      <c r="G88" s="209" t="s">
        <v>266</v>
      </c>
      <c r="H88" s="210">
        <v>1</v>
      </c>
      <c r="I88" s="211"/>
      <c r="J88" s="212">
        <f>ROUND(I88*H88,2)</f>
        <v>0</v>
      </c>
      <c r="K88" s="208" t="s">
        <v>522</v>
      </c>
      <c r="L88" s="45"/>
      <c r="M88" s="213" t="s">
        <v>19</v>
      </c>
      <c r="N88" s="214" t="s">
        <v>48</v>
      </c>
      <c r="O88" s="85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7" t="s">
        <v>3114</v>
      </c>
      <c r="AT88" s="217" t="s">
        <v>205</v>
      </c>
      <c r="AU88" s="217" t="s">
        <v>120</v>
      </c>
      <c r="AY88" s="18" t="s">
        <v>203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8" t="s">
        <v>120</v>
      </c>
      <c r="BK88" s="218">
        <f>ROUND(I88*H88,2)</f>
        <v>0</v>
      </c>
      <c r="BL88" s="18" t="s">
        <v>3114</v>
      </c>
      <c r="BM88" s="217" t="s">
        <v>3115</v>
      </c>
    </row>
    <row r="89" s="2" customFormat="1">
      <c r="A89" s="39"/>
      <c r="B89" s="40"/>
      <c r="C89" s="41"/>
      <c r="D89" s="219" t="s">
        <v>211</v>
      </c>
      <c r="E89" s="41"/>
      <c r="F89" s="220" t="s">
        <v>3116</v>
      </c>
      <c r="G89" s="41"/>
      <c r="H89" s="41"/>
      <c r="I89" s="221"/>
      <c r="J89" s="41"/>
      <c r="K89" s="41"/>
      <c r="L89" s="45"/>
      <c r="M89" s="222"/>
      <c r="N89" s="223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211</v>
      </c>
      <c r="AU89" s="18" t="s">
        <v>120</v>
      </c>
    </row>
    <row r="90" s="2" customFormat="1" ht="16.5" customHeight="1">
      <c r="A90" s="39"/>
      <c r="B90" s="40"/>
      <c r="C90" s="206" t="s">
        <v>120</v>
      </c>
      <c r="D90" s="206" t="s">
        <v>205</v>
      </c>
      <c r="E90" s="207" t="s">
        <v>3117</v>
      </c>
      <c r="F90" s="208" t="s">
        <v>3118</v>
      </c>
      <c r="G90" s="209" t="s">
        <v>266</v>
      </c>
      <c r="H90" s="210">
        <v>1</v>
      </c>
      <c r="I90" s="211"/>
      <c r="J90" s="212">
        <f>ROUND(I90*H90,2)</f>
        <v>0</v>
      </c>
      <c r="K90" s="208" t="s">
        <v>522</v>
      </c>
      <c r="L90" s="45"/>
      <c r="M90" s="213" t="s">
        <v>19</v>
      </c>
      <c r="N90" s="214" t="s">
        <v>48</v>
      </c>
      <c r="O90" s="85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7" t="s">
        <v>3114</v>
      </c>
      <c r="AT90" s="217" t="s">
        <v>205</v>
      </c>
      <c r="AU90" s="217" t="s">
        <v>120</v>
      </c>
      <c r="AY90" s="18" t="s">
        <v>203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8" t="s">
        <v>120</v>
      </c>
      <c r="BK90" s="218">
        <f>ROUND(I90*H90,2)</f>
        <v>0</v>
      </c>
      <c r="BL90" s="18" t="s">
        <v>3114</v>
      </c>
      <c r="BM90" s="217" t="s">
        <v>3119</v>
      </c>
    </row>
    <row r="91" s="2" customFormat="1">
      <c r="A91" s="39"/>
      <c r="B91" s="40"/>
      <c r="C91" s="41"/>
      <c r="D91" s="219" t="s">
        <v>211</v>
      </c>
      <c r="E91" s="41"/>
      <c r="F91" s="220" t="s">
        <v>3120</v>
      </c>
      <c r="G91" s="41"/>
      <c r="H91" s="41"/>
      <c r="I91" s="221"/>
      <c r="J91" s="41"/>
      <c r="K91" s="41"/>
      <c r="L91" s="45"/>
      <c r="M91" s="222"/>
      <c r="N91" s="223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211</v>
      </c>
      <c r="AU91" s="18" t="s">
        <v>120</v>
      </c>
    </row>
    <row r="92" s="12" customFormat="1" ht="22.8" customHeight="1">
      <c r="A92" s="12"/>
      <c r="B92" s="190"/>
      <c r="C92" s="191"/>
      <c r="D92" s="192" t="s">
        <v>75</v>
      </c>
      <c r="E92" s="204" t="s">
        <v>3121</v>
      </c>
      <c r="F92" s="204" t="s">
        <v>3122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SUM(P93:P94)</f>
        <v>0</v>
      </c>
      <c r="Q92" s="198"/>
      <c r="R92" s="199">
        <f>SUM(R93:R94)</f>
        <v>0</v>
      </c>
      <c r="S92" s="198"/>
      <c r="T92" s="200">
        <f>SUM(T93:T94)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231</v>
      </c>
      <c r="AT92" s="202" t="s">
        <v>75</v>
      </c>
      <c r="AU92" s="202" t="s">
        <v>84</v>
      </c>
      <c r="AY92" s="201" t="s">
        <v>203</v>
      </c>
      <c r="BK92" s="203">
        <f>SUM(BK93:BK94)</f>
        <v>0</v>
      </c>
    </row>
    <row r="93" s="2" customFormat="1" ht="16.5" customHeight="1">
      <c r="A93" s="39"/>
      <c r="B93" s="40"/>
      <c r="C93" s="206" t="s">
        <v>160</v>
      </c>
      <c r="D93" s="206" t="s">
        <v>205</v>
      </c>
      <c r="E93" s="207" t="s">
        <v>3123</v>
      </c>
      <c r="F93" s="208" t="s">
        <v>3122</v>
      </c>
      <c r="G93" s="209" t="s">
        <v>266</v>
      </c>
      <c r="H93" s="210">
        <v>1</v>
      </c>
      <c r="I93" s="211"/>
      <c r="J93" s="212">
        <f>ROUND(I93*H93,2)</f>
        <v>0</v>
      </c>
      <c r="K93" s="208" t="s">
        <v>522</v>
      </c>
      <c r="L93" s="45"/>
      <c r="M93" s="213" t="s">
        <v>19</v>
      </c>
      <c r="N93" s="214" t="s">
        <v>48</v>
      </c>
      <c r="O93" s="85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7" t="s">
        <v>3114</v>
      </c>
      <c r="AT93" s="217" t="s">
        <v>205</v>
      </c>
      <c r="AU93" s="217" t="s">
        <v>120</v>
      </c>
      <c r="AY93" s="18" t="s">
        <v>203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8" t="s">
        <v>120</v>
      </c>
      <c r="BK93" s="218">
        <f>ROUND(I93*H93,2)</f>
        <v>0</v>
      </c>
      <c r="BL93" s="18" t="s">
        <v>3114</v>
      </c>
      <c r="BM93" s="217" t="s">
        <v>3124</v>
      </c>
    </row>
    <row r="94" s="2" customFormat="1">
      <c r="A94" s="39"/>
      <c r="B94" s="40"/>
      <c r="C94" s="41"/>
      <c r="D94" s="219" t="s">
        <v>211</v>
      </c>
      <c r="E94" s="41"/>
      <c r="F94" s="220" t="s">
        <v>3125</v>
      </c>
      <c r="G94" s="41"/>
      <c r="H94" s="41"/>
      <c r="I94" s="221"/>
      <c r="J94" s="41"/>
      <c r="K94" s="41"/>
      <c r="L94" s="45"/>
      <c r="M94" s="222"/>
      <c r="N94" s="223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211</v>
      </c>
      <c r="AU94" s="18" t="s">
        <v>120</v>
      </c>
    </row>
    <row r="95" s="12" customFormat="1" ht="22.8" customHeight="1">
      <c r="A95" s="12"/>
      <c r="B95" s="190"/>
      <c r="C95" s="191"/>
      <c r="D95" s="192" t="s">
        <v>75</v>
      </c>
      <c r="E95" s="204" t="s">
        <v>3126</v>
      </c>
      <c r="F95" s="204" t="s">
        <v>3127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SUM(P96:P112)</f>
        <v>0</v>
      </c>
      <c r="Q95" s="198"/>
      <c r="R95" s="199">
        <f>SUM(R96:R112)</f>
        <v>0</v>
      </c>
      <c r="S95" s="198"/>
      <c r="T95" s="200">
        <f>SUM(T96:T112)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231</v>
      </c>
      <c r="AT95" s="202" t="s">
        <v>75</v>
      </c>
      <c r="AU95" s="202" t="s">
        <v>84</v>
      </c>
      <c r="AY95" s="201" t="s">
        <v>203</v>
      </c>
      <c r="BK95" s="203">
        <f>SUM(BK96:BK112)</f>
        <v>0</v>
      </c>
    </row>
    <row r="96" s="2" customFormat="1" ht="16.5" customHeight="1">
      <c r="A96" s="39"/>
      <c r="B96" s="40"/>
      <c r="C96" s="206" t="s">
        <v>209</v>
      </c>
      <c r="D96" s="206" t="s">
        <v>205</v>
      </c>
      <c r="E96" s="207" t="s">
        <v>3128</v>
      </c>
      <c r="F96" s="208" t="s">
        <v>3127</v>
      </c>
      <c r="G96" s="209" t="s">
        <v>266</v>
      </c>
      <c r="H96" s="210">
        <v>1</v>
      </c>
      <c r="I96" s="211"/>
      <c r="J96" s="212">
        <f>ROUND(I96*H96,2)</f>
        <v>0</v>
      </c>
      <c r="K96" s="208" t="s">
        <v>522</v>
      </c>
      <c r="L96" s="45"/>
      <c r="M96" s="213" t="s">
        <v>19</v>
      </c>
      <c r="N96" s="214" t="s">
        <v>48</v>
      </c>
      <c r="O96" s="85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7" t="s">
        <v>3114</v>
      </c>
      <c r="AT96" s="217" t="s">
        <v>205</v>
      </c>
      <c r="AU96" s="217" t="s">
        <v>120</v>
      </c>
      <c r="AY96" s="18" t="s">
        <v>203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8" t="s">
        <v>120</v>
      </c>
      <c r="BK96" s="218">
        <f>ROUND(I96*H96,2)</f>
        <v>0</v>
      </c>
      <c r="BL96" s="18" t="s">
        <v>3114</v>
      </c>
      <c r="BM96" s="217" t="s">
        <v>3129</v>
      </c>
    </row>
    <row r="97" s="2" customFormat="1">
      <c r="A97" s="39"/>
      <c r="B97" s="40"/>
      <c r="C97" s="41"/>
      <c r="D97" s="219" t="s">
        <v>211</v>
      </c>
      <c r="E97" s="41"/>
      <c r="F97" s="220" t="s">
        <v>3130</v>
      </c>
      <c r="G97" s="41"/>
      <c r="H97" s="41"/>
      <c r="I97" s="221"/>
      <c r="J97" s="41"/>
      <c r="K97" s="41"/>
      <c r="L97" s="45"/>
      <c r="M97" s="222"/>
      <c r="N97" s="223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211</v>
      </c>
      <c r="AU97" s="18" t="s">
        <v>120</v>
      </c>
    </row>
    <row r="98" s="2" customFormat="1" ht="16.5" customHeight="1">
      <c r="A98" s="39"/>
      <c r="B98" s="40"/>
      <c r="C98" s="206" t="s">
        <v>231</v>
      </c>
      <c r="D98" s="206" t="s">
        <v>205</v>
      </c>
      <c r="E98" s="207" t="s">
        <v>3131</v>
      </c>
      <c r="F98" s="208" t="s">
        <v>3132</v>
      </c>
      <c r="G98" s="209" t="s">
        <v>266</v>
      </c>
      <c r="H98" s="210">
        <v>1</v>
      </c>
      <c r="I98" s="211"/>
      <c r="J98" s="212">
        <f>ROUND(I98*H98,2)</f>
        <v>0</v>
      </c>
      <c r="K98" s="208" t="s">
        <v>522</v>
      </c>
      <c r="L98" s="45"/>
      <c r="M98" s="213" t="s">
        <v>19</v>
      </c>
      <c r="N98" s="214" t="s">
        <v>48</v>
      </c>
      <c r="O98" s="85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7" t="s">
        <v>3114</v>
      </c>
      <c r="AT98" s="217" t="s">
        <v>205</v>
      </c>
      <c r="AU98" s="217" t="s">
        <v>120</v>
      </c>
      <c r="AY98" s="18" t="s">
        <v>203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8" t="s">
        <v>120</v>
      </c>
      <c r="BK98" s="218">
        <f>ROUND(I98*H98,2)</f>
        <v>0</v>
      </c>
      <c r="BL98" s="18" t="s">
        <v>3114</v>
      </c>
      <c r="BM98" s="217" t="s">
        <v>3133</v>
      </c>
    </row>
    <row r="99" s="2" customFormat="1">
      <c r="A99" s="39"/>
      <c r="B99" s="40"/>
      <c r="C99" s="41"/>
      <c r="D99" s="219" t="s">
        <v>211</v>
      </c>
      <c r="E99" s="41"/>
      <c r="F99" s="220" t="s">
        <v>3134</v>
      </c>
      <c r="G99" s="41"/>
      <c r="H99" s="41"/>
      <c r="I99" s="221"/>
      <c r="J99" s="41"/>
      <c r="K99" s="41"/>
      <c r="L99" s="45"/>
      <c r="M99" s="222"/>
      <c r="N99" s="223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211</v>
      </c>
      <c r="AU99" s="18" t="s">
        <v>120</v>
      </c>
    </row>
    <row r="100" s="2" customFormat="1" ht="21.75" customHeight="1">
      <c r="A100" s="39"/>
      <c r="B100" s="40"/>
      <c r="C100" s="206" t="s">
        <v>236</v>
      </c>
      <c r="D100" s="206" t="s">
        <v>205</v>
      </c>
      <c r="E100" s="207" t="s">
        <v>3135</v>
      </c>
      <c r="F100" s="208" t="s">
        <v>3136</v>
      </c>
      <c r="G100" s="209" t="s">
        <v>3137</v>
      </c>
      <c r="H100" s="210">
        <v>12</v>
      </c>
      <c r="I100" s="211"/>
      <c r="J100" s="212">
        <f>ROUND(I100*H100,2)</f>
        <v>0</v>
      </c>
      <c r="K100" s="208" t="s">
        <v>208</v>
      </c>
      <c r="L100" s="45"/>
      <c r="M100" s="213" t="s">
        <v>19</v>
      </c>
      <c r="N100" s="214" t="s">
        <v>48</v>
      </c>
      <c r="O100" s="85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7" t="s">
        <v>3114</v>
      </c>
      <c r="AT100" s="217" t="s">
        <v>205</v>
      </c>
      <c r="AU100" s="217" t="s">
        <v>120</v>
      </c>
      <c r="AY100" s="18" t="s">
        <v>203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8" t="s">
        <v>120</v>
      </c>
      <c r="BK100" s="218">
        <f>ROUND(I100*H100,2)</f>
        <v>0</v>
      </c>
      <c r="BL100" s="18" t="s">
        <v>3114</v>
      </c>
      <c r="BM100" s="217" t="s">
        <v>3138</v>
      </c>
    </row>
    <row r="101" s="2" customFormat="1">
      <c r="A101" s="39"/>
      <c r="B101" s="40"/>
      <c r="C101" s="41"/>
      <c r="D101" s="219" t="s">
        <v>211</v>
      </c>
      <c r="E101" s="41"/>
      <c r="F101" s="220" t="s">
        <v>3139</v>
      </c>
      <c r="G101" s="41"/>
      <c r="H101" s="41"/>
      <c r="I101" s="221"/>
      <c r="J101" s="41"/>
      <c r="K101" s="41"/>
      <c r="L101" s="45"/>
      <c r="M101" s="222"/>
      <c r="N101" s="223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211</v>
      </c>
      <c r="AU101" s="18" t="s">
        <v>120</v>
      </c>
    </row>
    <row r="102" s="16" customFormat="1">
      <c r="A102" s="16"/>
      <c r="B102" s="272"/>
      <c r="C102" s="273"/>
      <c r="D102" s="226" t="s">
        <v>222</v>
      </c>
      <c r="E102" s="274" t="s">
        <v>19</v>
      </c>
      <c r="F102" s="275" t="s">
        <v>3140</v>
      </c>
      <c r="G102" s="273"/>
      <c r="H102" s="274" t="s">
        <v>19</v>
      </c>
      <c r="I102" s="276"/>
      <c r="J102" s="273"/>
      <c r="K102" s="273"/>
      <c r="L102" s="277"/>
      <c r="M102" s="278"/>
      <c r="N102" s="279"/>
      <c r="O102" s="279"/>
      <c r="P102" s="279"/>
      <c r="Q102" s="279"/>
      <c r="R102" s="279"/>
      <c r="S102" s="279"/>
      <c r="T102" s="280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81" t="s">
        <v>222</v>
      </c>
      <c r="AU102" s="281" t="s">
        <v>120</v>
      </c>
      <c r="AV102" s="16" t="s">
        <v>84</v>
      </c>
      <c r="AW102" s="16" t="s">
        <v>37</v>
      </c>
      <c r="AX102" s="16" t="s">
        <v>76</v>
      </c>
      <c r="AY102" s="281" t="s">
        <v>203</v>
      </c>
    </row>
    <row r="103" s="16" customFormat="1">
      <c r="A103" s="16"/>
      <c r="B103" s="272"/>
      <c r="C103" s="273"/>
      <c r="D103" s="226" t="s">
        <v>222</v>
      </c>
      <c r="E103" s="274" t="s">
        <v>19</v>
      </c>
      <c r="F103" s="275" t="s">
        <v>3141</v>
      </c>
      <c r="G103" s="273"/>
      <c r="H103" s="274" t="s">
        <v>19</v>
      </c>
      <c r="I103" s="276"/>
      <c r="J103" s="273"/>
      <c r="K103" s="273"/>
      <c r="L103" s="277"/>
      <c r="M103" s="278"/>
      <c r="N103" s="279"/>
      <c r="O103" s="279"/>
      <c r="P103" s="279"/>
      <c r="Q103" s="279"/>
      <c r="R103" s="279"/>
      <c r="S103" s="279"/>
      <c r="T103" s="280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T103" s="281" t="s">
        <v>222</v>
      </c>
      <c r="AU103" s="281" t="s">
        <v>120</v>
      </c>
      <c r="AV103" s="16" t="s">
        <v>84</v>
      </c>
      <c r="AW103" s="16" t="s">
        <v>37</v>
      </c>
      <c r="AX103" s="16" t="s">
        <v>76</v>
      </c>
      <c r="AY103" s="281" t="s">
        <v>203</v>
      </c>
    </row>
    <row r="104" s="16" customFormat="1">
      <c r="A104" s="16"/>
      <c r="B104" s="272"/>
      <c r="C104" s="273"/>
      <c r="D104" s="226" t="s">
        <v>222</v>
      </c>
      <c r="E104" s="274" t="s">
        <v>19</v>
      </c>
      <c r="F104" s="275" t="s">
        <v>3142</v>
      </c>
      <c r="G104" s="273"/>
      <c r="H104" s="274" t="s">
        <v>19</v>
      </c>
      <c r="I104" s="276"/>
      <c r="J104" s="273"/>
      <c r="K104" s="273"/>
      <c r="L104" s="277"/>
      <c r="M104" s="278"/>
      <c r="N104" s="279"/>
      <c r="O104" s="279"/>
      <c r="P104" s="279"/>
      <c r="Q104" s="279"/>
      <c r="R104" s="279"/>
      <c r="S104" s="279"/>
      <c r="T104" s="280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81" t="s">
        <v>222</v>
      </c>
      <c r="AU104" s="281" t="s">
        <v>120</v>
      </c>
      <c r="AV104" s="16" t="s">
        <v>84</v>
      </c>
      <c r="AW104" s="16" t="s">
        <v>37</v>
      </c>
      <c r="AX104" s="16" t="s">
        <v>76</v>
      </c>
      <c r="AY104" s="281" t="s">
        <v>203</v>
      </c>
    </row>
    <row r="105" s="16" customFormat="1">
      <c r="A105" s="16"/>
      <c r="B105" s="272"/>
      <c r="C105" s="273"/>
      <c r="D105" s="226" t="s">
        <v>222</v>
      </c>
      <c r="E105" s="274" t="s">
        <v>19</v>
      </c>
      <c r="F105" s="275" t="s">
        <v>3143</v>
      </c>
      <c r="G105" s="273"/>
      <c r="H105" s="274" t="s">
        <v>19</v>
      </c>
      <c r="I105" s="276"/>
      <c r="J105" s="273"/>
      <c r="K105" s="273"/>
      <c r="L105" s="277"/>
      <c r="M105" s="278"/>
      <c r="N105" s="279"/>
      <c r="O105" s="279"/>
      <c r="P105" s="279"/>
      <c r="Q105" s="279"/>
      <c r="R105" s="279"/>
      <c r="S105" s="279"/>
      <c r="T105" s="280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T105" s="281" t="s">
        <v>222</v>
      </c>
      <c r="AU105" s="281" t="s">
        <v>120</v>
      </c>
      <c r="AV105" s="16" t="s">
        <v>84</v>
      </c>
      <c r="AW105" s="16" t="s">
        <v>37</v>
      </c>
      <c r="AX105" s="16" t="s">
        <v>76</v>
      </c>
      <c r="AY105" s="281" t="s">
        <v>203</v>
      </c>
    </row>
    <row r="106" s="13" customFormat="1">
      <c r="A106" s="13"/>
      <c r="B106" s="224"/>
      <c r="C106" s="225"/>
      <c r="D106" s="226" t="s">
        <v>222</v>
      </c>
      <c r="E106" s="227" t="s">
        <v>19</v>
      </c>
      <c r="F106" s="228" t="s">
        <v>8</v>
      </c>
      <c r="G106" s="225"/>
      <c r="H106" s="229">
        <v>12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222</v>
      </c>
      <c r="AU106" s="235" t="s">
        <v>120</v>
      </c>
      <c r="AV106" s="13" t="s">
        <v>120</v>
      </c>
      <c r="AW106" s="13" t="s">
        <v>37</v>
      </c>
      <c r="AX106" s="13" t="s">
        <v>84</v>
      </c>
      <c r="AY106" s="235" t="s">
        <v>203</v>
      </c>
    </row>
    <row r="107" s="2" customFormat="1" ht="16.5" customHeight="1">
      <c r="A107" s="39"/>
      <c r="B107" s="40"/>
      <c r="C107" s="206" t="s">
        <v>241</v>
      </c>
      <c r="D107" s="206" t="s">
        <v>205</v>
      </c>
      <c r="E107" s="207" t="s">
        <v>3144</v>
      </c>
      <c r="F107" s="208" t="s">
        <v>3145</v>
      </c>
      <c r="G107" s="209" t="s">
        <v>3137</v>
      </c>
      <c r="H107" s="210">
        <v>12</v>
      </c>
      <c r="I107" s="211"/>
      <c r="J107" s="212">
        <f>ROUND(I107*H107,2)</f>
        <v>0</v>
      </c>
      <c r="K107" s="208" t="s">
        <v>208</v>
      </c>
      <c r="L107" s="45"/>
      <c r="M107" s="213" t="s">
        <v>19</v>
      </c>
      <c r="N107" s="214" t="s">
        <v>48</v>
      </c>
      <c r="O107" s="85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7" t="s">
        <v>3114</v>
      </c>
      <c r="AT107" s="217" t="s">
        <v>205</v>
      </c>
      <c r="AU107" s="217" t="s">
        <v>120</v>
      </c>
      <c r="AY107" s="18" t="s">
        <v>203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8" t="s">
        <v>120</v>
      </c>
      <c r="BK107" s="218">
        <f>ROUND(I107*H107,2)</f>
        <v>0</v>
      </c>
      <c r="BL107" s="18" t="s">
        <v>3114</v>
      </c>
      <c r="BM107" s="217" t="s">
        <v>3146</v>
      </c>
    </row>
    <row r="108" s="2" customFormat="1">
      <c r="A108" s="39"/>
      <c r="B108" s="40"/>
      <c r="C108" s="41"/>
      <c r="D108" s="219" t="s">
        <v>211</v>
      </c>
      <c r="E108" s="41"/>
      <c r="F108" s="220" t="s">
        <v>3147</v>
      </c>
      <c r="G108" s="41"/>
      <c r="H108" s="41"/>
      <c r="I108" s="221"/>
      <c r="J108" s="41"/>
      <c r="K108" s="41"/>
      <c r="L108" s="45"/>
      <c r="M108" s="222"/>
      <c r="N108" s="223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211</v>
      </c>
      <c r="AU108" s="18" t="s">
        <v>120</v>
      </c>
    </row>
    <row r="109" s="2" customFormat="1" ht="16.5" customHeight="1">
      <c r="A109" s="39"/>
      <c r="B109" s="40"/>
      <c r="C109" s="206" t="s">
        <v>246</v>
      </c>
      <c r="D109" s="206" t="s">
        <v>205</v>
      </c>
      <c r="E109" s="207" t="s">
        <v>3148</v>
      </c>
      <c r="F109" s="208" t="s">
        <v>3149</v>
      </c>
      <c r="G109" s="209" t="s">
        <v>266</v>
      </c>
      <c r="H109" s="210">
        <v>1</v>
      </c>
      <c r="I109" s="211"/>
      <c r="J109" s="212">
        <f>ROUND(I109*H109,2)</f>
        <v>0</v>
      </c>
      <c r="K109" s="208" t="s">
        <v>522</v>
      </c>
      <c r="L109" s="45"/>
      <c r="M109" s="213" t="s">
        <v>19</v>
      </c>
      <c r="N109" s="214" t="s">
        <v>48</v>
      </c>
      <c r="O109" s="85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7" t="s">
        <v>3114</v>
      </c>
      <c r="AT109" s="217" t="s">
        <v>205</v>
      </c>
      <c r="AU109" s="217" t="s">
        <v>120</v>
      </c>
      <c r="AY109" s="18" t="s">
        <v>203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120</v>
      </c>
      <c r="BK109" s="218">
        <f>ROUND(I109*H109,2)</f>
        <v>0</v>
      </c>
      <c r="BL109" s="18" t="s">
        <v>3114</v>
      </c>
      <c r="BM109" s="217" t="s">
        <v>3150</v>
      </c>
    </row>
    <row r="110" s="2" customFormat="1">
      <c r="A110" s="39"/>
      <c r="B110" s="40"/>
      <c r="C110" s="41"/>
      <c r="D110" s="219" t="s">
        <v>211</v>
      </c>
      <c r="E110" s="41"/>
      <c r="F110" s="220" t="s">
        <v>3151</v>
      </c>
      <c r="G110" s="41"/>
      <c r="H110" s="41"/>
      <c r="I110" s="221"/>
      <c r="J110" s="41"/>
      <c r="K110" s="41"/>
      <c r="L110" s="45"/>
      <c r="M110" s="222"/>
      <c r="N110" s="223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211</v>
      </c>
      <c r="AU110" s="18" t="s">
        <v>120</v>
      </c>
    </row>
    <row r="111" s="2" customFormat="1" ht="16.5" customHeight="1">
      <c r="A111" s="39"/>
      <c r="B111" s="40"/>
      <c r="C111" s="206" t="s">
        <v>252</v>
      </c>
      <c r="D111" s="206" t="s">
        <v>205</v>
      </c>
      <c r="E111" s="207" t="s">
        <v>3152</v>
      </c>
      <c r="F111" s="208" t="s">
        <v>3153</v>
      </c>
      <c r="G111" s="209" t="s">
        <v>266</v>
      </c>
      <c r="H111" s="210">
        <v>1</v>
      </c>
      <c r="I111" s="211"/>
      <c r="J111" s="212">
        <f>ROUND(I111*H111,2)</f>
        <v>0</v>
      </c>
      <c r="K111" s="208" t="s">
        <v>522</v>
      </c>
      <c r="L111" s="45"/>
      <c r="M111" s="213" t="s">
        <v>19</v>
      </c>
      <c r="N111" s="214" t="s">
        <v>48</v>
      </c>
      <c r="O111" s="85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7" t="s">
        <v>3114</v>
      </c>
      <c r="AT111" s="217" t="s">
        <v>205</v>
      </c>
      <c r="AU111" s="217" t="s">
        <v>120</v>
      </c>
      <c r="AY111" s="18" t="s">
        <v>203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8" t="s">
        <v>120</v>
      </c>
      <c r="BK111" s="218">
        <f>ROUND(I111*H111,2)</f>
        <v>0</v>
      </c>
      <c r="BL111" s="18" t="s">
        <v>3114</v>
      </c>
      <c r="BM111" s="217" t="s">
        <v>3154</v>
      </c>
    </row>
    <row r="112" s="2" customFormat="1">
      <c r="A112" s="39"/>
      <c r="B112" s="40"/>
      <c r="C112" s="41"/>
      <c r="D112" s="219" t="s">
        <v>211</v>
      </c>
      <c r="E112" s="41"/>
      <c r="F112" s="220" t="s">
        <v>3155</v>
      </c>
      <c r="G112" s="41"/>
      <c r="H112" s="41"/>
      <c r="I112" s="221"/>
      <c r="J112" s="41"/>
      <c r="K112" s="41"/>
      <c r="L112" s="45"/>
      <c r="M112" s="222"/>
      <c r="N112" s="223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211</v>
      </c>
      <c r="AU112" s="18" t="s">
        <v>120</v>
      </c>
    </row>
    <row r="113" s="12" customFormat="1" ht="22.8" customHeight="1">
      <c r="A113" s="12"/>
      <c r="B113" s="190"/>
      <c r="C113" s="191"/>
      <c r="D113" s="192" t="s">
        <v>75</v>
      </c>
      <c r="E113" s="204" t="s">
        <v>3156</v>
      </c>
      <c r="F113" s="204" t="s">
        <v>3157</v>
      </c>
      <c r="G113" s="191"/>
      <c r="H113" s="191"/>
      <c r="I113" s="194"/>
      <c r="J113" s="205">
        <f>BK113</f>
        <v>0</v>
      </c>
      <c r="K113" s="191"/>
      <c r="L113" s="196"/>
      <c r="M113" s="197"/>
      <c r="N113" s="198"/>
      <c r="O113" s="198"/>
      <c r="P113" s="199">
        <f>SUM(P114:P117)</f>
        <v>0</v>
      </c>
      <c r="Q113" s="198"/>
      <c r="R113" s="199">
        <f>SUM(R114:R117)</f>
        <v>0</v>
      </c>
      <c r="S113" s="198"/>
      <c r="T113" s="200">
        <f>SUM(T114:T117)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231</v>
      </c>
      <c r="AT113" s="202" t="s">
        <v>75</v>
      </c>
      <c r="AU113" s="202" t="s">
        <v>84</v>
      </c>
      <c r="AY113" s="201" t="s">
        <v>203</v>
      </c>
      <c r="BK113" s="203">
        <f>SUM(BK114:BK117)</f>
        <v>0</v>
      </c>
    </row>
    <row r="114" s="2" customFormat="1" ht="16.5" customHeight="1">
      <c r="A114" s="39"/>
      <c r="B114" s="40"/>
      <c r="C114" s="206" t="s">
        <v>257</v>
      </c>
      <c r="D114" s="206" t="s">
        <v>205</v>
      </c>
      <c r="E114" s="207" t="s">
        <v>3158</v>
      </c>
      <c r="F114" s="208" t="s">
        <v>3157</v>
      </c>
      <c r="G114" s="209" t="s">
        <v>266</v>
      </c>
      <c r="H114" s="210">
        <v>1</v>
      </c>
      <c r="I114" s="211"/>
      <c r="J114" s="212">
        <f>ROUND(I114*H114,2)</f>
        <v>0</v>
      </c>
      <c r="K114" s="208" t="s">
        <v>522</v>
      </c>
      <c r="L114" s="45"/>
      <c r="M114" s="213" t="s">
        <v>19</v>
      </c>
      <c r="N114" s="214" t="s">
        <v>48</v>
      </c>
      <c r="O114" s="85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7" t="s">
        <v>3114</v>
      </c>
      <c r="AT114" s="217" t="s">
        <v>205</v>
      </c>
      <c r="AU114" s="217" t="s">
        <v>120</v>
      </c>
      <c r="AY114" s="18" t="s">
        <v>203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8" t="s">
        <v>120</v>
      </c>
      <c r="BK114" s="218">
        <f>ROUND(I114*H114,2)</f>
        <v>0</v>
      </c>
      <c r="BL114" s="18" t="s">
        <v>3114</v>
      </c>
      <c r="BM114" s="217" t="s">
        <v>3159</v>
      </c>
    </row>
    <row r="115" s="2" customFormat="1">
      <c r="A115" s="39"/>
      <c r="B115" s="40"/>
      <c r="C115" s="41"/>
      <c r="D115" s="219" t="s">
        <v>211</v>
      </c>
      <c r="E115" s="41"/>
      <c r="F115" s="220" t="s">
        <v>3160</v>
      </c>
      <c r="G115" s="41"/>
      <c r="H115" s="41"/>
      <c r="I115" s="221"/>
      <c r="J115" s="41"/>
      <c r="K115" s="41"/>
      <c r="L115" s="45"/>
      <c r="M115" s="222"/>
      <c r="N115" s="223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211</v>
      </c>
      <c r="AU115" s="18" t="s">
        <v>120</v>
      </c>
    </row>
    <row r="116" s="2" customFormat="1" ht="16.5" customHeight="1">
      <c r="A116" s="39"/>
      <c r="B116" s="40"/>
      <c r="C116" s="206" t="s">
        <v>263</v>
      </c>
      <c r="D116" s="206" t="s">
        <v>205</v>
      </c>
      <c r="E116" s="207" t="s">
        <v>3161</v>
      </c>
      <c r="F116" s="208" t="s">
        <v>3162</v>
      </c>
      <c r="G116" s="209" t="s">
        <v>266</v>
      </c>
      <c r="H116" s="210">
        <v>1</v>
      </c>
      <c r="I116" s="211"/>
      <c r="J116" s="212">
        <f>ROUND(I116*H116,2)</f>
        <v>0</v>
      </c>
      <c r="K116" s="208" t="s">
        <v>208</v>
      </c>
      <c r="L116" s="45"/>
      <c r="M116" s="213" t="s">
        <v>19</v>
      </c>
      <c r="N116" s="214" t="s">
        <v>48</v>
      </c>
      <c r="O116" s="85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7" t="s">
        <v>3114</v>
      </c>
      <c r="AT116" s="217" t="s">
        <v>205</v>
      </c>
      <c r="AU116" s="217" t="s">
        <v>120</v>
      </c>
      <c r="AY116" s="18" t="s">
        <v>203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8" t="s">
        <v>120</v>
      </c>
      <c r="BK116" s="218">
        <f>ROUND(I116*H116,2)</f>
        <v>0</v>
      </c>
      <c r="BL116" s="18" t="s">
        <v>3114</v>
      </c>
      <c r="BM116" s="217" t="s">
        <v>3163</v>
      </c>
    </row>
    <row r="117" s="2" customFormat="1">
      <c r="A117" s="39"/>
      <c r="B117" s="40"/>
      <c r="C117" s="41"/>
      <c r="D117" s="219" t="s">
        <v>211</v>
      </c>
      <c r="E117" s="41"/>
      <c r="F117" s="220" t="s">
        <v>3164</v>
      </c>
      <c r="G117" s="41"/>
      <c r="H117" s="41"/>
      <c r="I117" s="221"/>
      <c r="J117" s="41"/>
      <c r="K117" s="41"/>
      <c r="L117" s="45"/>
      <c r="M117" s="222"/>
      <c r="N117" s="223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211</v>
      </c>
      <c r="AU117" s="18" t="s">
        <v>120</v>
      </c>
    </row>
    <row r="118" s="12" customFormat="1" ht="22.8" customHeight="1">
      <c r="A118" s="12"/>
      <c r="B118" s="190"/>
      <c r="C118" s="191"/>
      <c r="D118" s="192" t="s">
        <v>75</v>
      </c>
      <c r="E118" s="204" t="s">
        <v>3165</v>
      </c>
      <c r="F118" s="204" t="s">
        <v>3166</v>
      </c>
      <c r="G118" s="191"/>
      <c r="H118" s="191"/>
      <c r="I118" s="194"/>
      <c r="J118" s="205">
        <f>BK118</f>
        <v>0</v>
      </c>
      <c r="K118" s="191"/>
      <c r="L118" s="196"/>
      <c r="M118" s="197"/>
      <c r="N118" s="198"/>
      <c r="O118" s="198"/>
      <c r="P118" s="199">
        <f>SUM(P119:P121)</f>
        <v>0</v>
      </c>
      <c r="Q118" s="198"/>
      <c r="R118" s="199">
        <f>SUM(R119:R121)</f>
        <v>0</v>
      </c>
      <c r="S118" s="198"/>
      <c r="T118" s="200">
        <f>SUM(T119:T121)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1" t="s">
        <v>231</v>
      </c>
      <c r="AT118" s="202" t="s">
        <v>75</v>
      </c>
      <c r="AU118" s="202" t="s">
        <v>84</v>
      </c>
      <c r="AY118" s="201" t="s">
        <v>203</v>
      </c>
      <c r="BK118" s="203">
        <f>SUM(BK119:BK121)</f>
        <v>0</v>
      </c>
    </row>
    <row r="119" s="2" customFormat="1" ht="16.5" customHeight="1">
      <c r="A119" s="39"/>
      <c r="B119" s="40"/>
      <c r="C119" s="206" t="s">
        <v>8</v>
      </c>
      <c r="D119" s="206" t="s">
        <v>205</v>
      </c>
      <c r="E119" s="207" t="s">
        <v>3167</v>
      </c>
      <c r="F119" s="208" t="s">
        <v>3168</v>
      </c>
      <c r="G119" s="209" t="s">
        <v>266</v>
      </c>
      <c r="H119" s="210">
        <v>1</v>
      </c>
      <c r="I119" s="211"/>
      <c r="J119" s="212">
        <f>ROUND(I119*H119,2)</f>
        <v>0</v>
      </c>
      <c r="K119" s="208" t="s">
        <v>517</v>
      </c>
      <c r="L119" s="45"/>
      <c r="M119" s="213" t="s">
        <v>19</v>
      </c>
      <c r="N119" s="214" t="s">
        <v>48</v>
      </c>
      <c r="O119" s="85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7" t="s">
        <v>3114</v>
      </c>
      <c r="AT119" s="217" t="s">
        <v>205</v>
      </c>
      <c r="AU119" s="217" t="s">
        <v>120</v>
      </c>
      <c r="AY119" s="18" t="s">
        <v>203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8" t="s">
        <v>120</v>
      </c>
      <c r="BK119" s="218">
        <f>ROUND(I119*H119,2)</f>
        <v>0</v>
      </c>
      <c r="BL119" s="18" t="s">
        <v>3114</v>
      </c>
      <c r="BM119" s="217" t="s">
        <v>3169</v>
      </c>
    </row>
    <row r="120" s="2" customFormat="1" ht="24.15" customHeight="1">
      <c r="A120" s="39"/>
      <c r="B120" s="40"/>
      <c r="C120" s="206" t="s">
        <v>272</v>
      </c>
      <c r="D120" s="206" t="s">
        <v>205</v>
      </c>
      <c r="E120" s="207" t="s">
        <v>3170</v>
      </c>
      <c r="F120" s="208" t="s">
        <v>3171</v>
      </c>
      <c r="G120" s="209" t="s">
        <v>266</v>
      </c>
      <c r="H120" s="210">
        <v>1</v>
      </c>
      <c r="I120" s="211"/>
      <c r="J120" s="212">
        <f>ROUND(I120*H120,2)</f>
        <v>0</v>
      </c>
      <c r="K120" s="208" t="s">
        <v>517</v>
      </c>
      <c r="L120" s="45"/>
      <c r="M120" s="213" t="s">
        <v>19</v>
      </c>
      <c r="N120" s="214" t="s">
        <v>48</v>
      </c>
      <c r="O120" s="85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7" t="s">
        <v>3114</v>
      </c>
      <c r="AT120" s="217" t="s">
        <v>205</v>
      </c>
      <c r="AU120" s="217" t="s">
        <v>120</v>
      </c>
      <c r="AY120" s="18" t="s">
        <v>203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8" t="s">
        <v>120</v>
      </c>
      <c r="BK120" s="218">
        <f>ROUND(I120*H120,2)</f>
        <v>0</v>
      </c>
      <c r="BL120" s="18" t="s">
        <v>3114</v>
      </c>
      <c r="BM120" s="217" t="s">
        <v>3172</v>
      </c>
    </row>
    <row r="121" s="13" customFormat="1">
      <c r="A121" s="13"/>
      <c r="B121" s="224"/>
      <c r="C121" s="225"/>
      <c r="D121" s="226" t="s">
        <v>222</v>
      </c>
      <c r="E121" s="227" t="s">
        <v>19</v>
      </c>
      <c r="F121" s="228" t="s">
        <v>3173</v>
      </c>
      <c r="G121" s="225"/>
      <c r="H121" s="229">
        <v>1</v>
      </c>
      <c r="I121" s="230"/>
      <c r="J121" s="225"/>
      <c r="K121" s="225"/>
      <c r="L121" s="231"/>
      <c r="M121" s="259"/>
      <c r="N121" s="260"/>
      <c r="O121" s="260"/>
      <c r="P121" s="260"/>
      <c r="Q121" s="260"/>
      <c r="R121" s="260"/>
      <c r="S121" s="260"/>
      <c r="T121" s="26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222</v>
      </c>
      <c r="AU121" s="235" t="s">
        <v>120</v>
      </c>
      <c r="AV121" s="13" t="s">
        <v>120</v>
      </c>
      <c r="AW121" s="13" t="s">
        <v>37</v>
      </c>
      <c r="AX121" s="13" t="s">
        <v>84</v>
      </c>
      <c r="AY121" s="235" t="s">
        <v>203</v>
      </c>
    </row>
    <row r="122" s="2" customFormat="1" ht="6.96" customHeight="1">
      <c r="A122" s="39"/>
      <c r="B122" s="60"/>
      <c r="C122" s="61"/>
      <c r="D122" s="61"/>
      <c r="E122" s="61"/>
      <c r="F122" s="61"/>
      <c r="G122" s="61"/>
      <c r="H122" s="61"/>
      <c r="I122" s="61"/>
      <c r="J122" s="61"/>
      <c r="K122" s="61"/>
      <c r="L122" s="45"/>
      <c r="M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</sheetData>
  <sheetProtection sheet="1" autoFilter="0" formatColumns="0" formatRows="0" objects="1" scenarios="1" spinCount="100000" saltValue="kWLZais29DulVseGolpPRsX9vC238O08GrFfvWCiIF/g3cKmDCBvBaPSCXWtQpZj3i4J6My6bZA+GrizKcdstA==" hashValue="AHOALh9BxuMqlCStuTJZX1yTpuB9Deq3nJgw2ybdFl3WHwvB4BJIQeI9OcONM45okcTaTInRbWuEQ6CsR/CE/g==" algorithmName="SHA-512" password="CC35"/>
  <autoFilter ref="C84:K12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010001000"/>
    <hyperlink ref="F91" r:id="rId2" display="https://podminky.urs.cz/item/CS_URS_2024_01/013254000"/>
    <hyperlink ref="F94" r:id="rId3" display="https://podminky.urs.cz/item/CS_URS_2024_01/020001000"/>
    <hyperlink ref="F97" r:id="rId4" display="https://podminky.urs.cz/item/CS_URS_2024_01/030001000"/>
    <hyperlink ref="F99" r:id="rId5" display="https://podminky.urs.cz/item/CS_URS_2024_01/032002000"/>
    <hyperlink ref="F101" r:id="rId6" display="https://podminky.urs.cz/item/CS_URS_2024_02/032103000"/>
    <hyperlink ref="F108" r:id="rId7" display="https://podminky.urs.cz/item/CS_URS_2024_02/032903000"/>
    <hyperlink ref="F110" r:id="rId8" display="https://podminky.urs.cz/item/CS_URS_2024_01/033002000"/>
    <hyperlink ref="F112" r:id="rId9" display="https://podminky.urs.cz/item/CS_URS_2024_01/034103000"/>
    <hyperlink ref="F115" r:id="rId10" display="https://podminky.urs.cz/item/CS_URS_2024_01/040001000"/>
    <hyperlink ref="F117" r:id="rId11" display="https://podminky.urs.cz/item/CS_URS_2024_02/043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0"/>
      <c r="C3" s="131"/>
      <c r="D3" s="131"/>
      <c r="E3" s="131"/>
      <c r="F3" s="131"/>
      <c r="G3" s="131"/>
      <c r="H3" s="21"/>
    </row>
    <row r="4" s="1" customFormat="1" ht="24.96" customHeight="1">
      <c r="B4" s="21"/>
      <c r="C4" s="132" t="s">
        <v>3174</v>
      </c>
      <c r="H4" s="21"/>
    </row>
    <row r="5" s="1" customFormat="1" ht="12" customHeight="1">
      <c r="B5" s="21"/>
      <c r="C5" s="290" t="s">
        <v>13</v>
      </c>
      <c r="D5" s="142" t="s">
        <v>14</v>
      </c>
      <c r="E5" s="1"/>
      <c r="F5" s="1"/>
      <c r="H5" s="21"/>
    </row>
    <row r="6" s="1" customFormat="1" ht="36.96" customHeight="1">
      <c r="B6" s="21"/>
      <c r="C6" s="291" t="s">
        <v>16</v>
      </c>
      <c r="D6" s="292" t="s">
        <v>17</v>
      </c>
      <c r="E6" s="1"/>
      <c r="F6" s="1"/>
      <c r="H6" s="21"/>
    </row>
    <row r="7" s="1" customFormat="1" ht="16.5" customHeight="1">
      <c r="B7" s="21"/>
      <c r="C7" s="134" t="s">
        <v>23</v>
      </c>
      <c r="D7" s="139" t="str">
        <f>'Rekapitulace stavby'!AN8</f>
        <v>3. 4. 2024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79"/>
      <c r="B9" s="293"/>
      <c r="C9" s="294" t="s">
        <v>57</v>
      </c>
      <c r="D9" s="295" t="s">
        <v>58</v>
      </c>
      <c r="E9" s="295" t="s">
        <v>190</v>
      </c>
      <c r="F9" s="296" t="s">
        <v>3175</v>
      </c>
      <c r="G9" s="179"/>
      <c r="H9" s="293"/>
    </row>
    <row r="10" s="2" customFormat="1" ht="26.4" customHeight="1">
      <c r="A10" s="39"/>
      <c r="B10" s="45"/>
      <c r="C10" s="297" t="s">
        <v>81</v>
      </c>
      <c r="D10" s="297" t="s">
        <v>82</v>
      </c>
      <c r="E10" s="39"/>
      <c r="F10" s="39"/>
      <c r="G10" s="39"/>
      <c r="H10" s="45"/>
    </row>
    <row r="11" s="2" customFormat="1" ht="16.8" customHeight="1">
      <c r="A11" s="39"/>
      <c r="B11" s="45"/>
      <c r="C11" s="298" t="s">
        <v>116</v>
      </c>
      <c r="D11" s="299" t="s">
        <v>117</v>
      </c>
      <c r="E11" s="300" t="s">
        <v>118</v>
      </c>
      <c r="F11" s="301">
        <v>2.7000000000000002</v>
      </c>
      <c r="G11" s="39"/>
      <c r="H11" s="45"/>
    </row>
    <row r="12" s="2" customFormat="1" ht="16.8" customHeight="1">
      <c r="A12" s="39"/>
      <c r="B12" s="45"/>
      <c r="C12" s="302" t="s">
        <v>116</v>
      </c>
      <c r="D12" s="302" t="s">
        <v>351</v>
      </c>
      <c r="E12" s="18" t="s">
        <v>19</v>
      </c>
      <c r="F12" s="303">
        <v>2.7000000000000002</v>
      </c>
      <c r="G12" s="39"/>
      <c r="H12" s="45"/>
    </row>
    <row r="13" s="2" customFormat="1" ht="16.8" customHeight="1">
      <c r="A13" s="39"/>
      <c r="B13" s="45"/>
      <c r="C13" s="304" t="s">
        <v>3176</v>
      </c>
      <c r="D13" s="39"/>
      <c r="E13" s="39"/>
      <c r="F13" s="39"/>
      <c r="G13" s="39"/>
      <c r="H13" s="45"/>
    </row>
    <row r="14" s="2" customFormat="1" ht="16.8" customHeight="1">
      <c r="A14" s="39"/>
      <c r="B14" s="45"/>
      <c r="C14" s="302" t="s">
        <v>347</v>
      </c>
      <c r="D14" s="302" t="s">
        <v>3177</v>
      </c>
      <c r="E14" s="18" t="s">
        <v>118</v>
      </c>
      <c r="F14" s="303">
        <v>7.2199999999999998</v>
      </c>
      <c r="G14" s="39"/>
      <c r="H14" s="45"/>
    </row>
    <row r="15" s="2" customFormat="1" ht="16.8" customHeight="1">
      <c r="A15" s="39"/>
      <c r="B15" s="45"/>
      <c r="C15" s="302" t="s">
        <v>731</v>
      </c>
      <c r="D15" s="302" t="s">
        <v>732</v>
      </c>
      <c r="E15" s="18" t="s">
        <v>118</v>
      </c>
      <c r="F15" s="303">
        <v>38.119999999999997</v>
      </c>
      <c r="G15" s="39"/>
      <c r="H15" s="45"/>
    </row>
    <row r="16" s="2" customFormat="1" ht="16.8" customHeight="1">
      <c r="A16" s="39"/>
      <c r="B16" s="45"/>
      <c r="C16" s="298" t="s">
        <v>121</v>
      </c>
      <c r="D16" s="299" t="s">
        <v>122</v>
      </c>
      <c r="E16" s="300" t="s">
        <v>118</v>
      </c>
      <c r="F16" s="301">
        <v>3.3100000000000001</v>
      </c>
      <c r="G16" s="39"/>
      <c r="H16" s="45"/>
    </row>
    <row r="17" s="2" customFormat="1" ht="16.8" customHeight="1">
      <c r="A17" s="39"/>
      <c r="B17" s="45"/>
      <c r="C17" s="302" t="s">
        <v>121</v>
      </c>
      <c r="D17" s="302" t="s">
        <v>353</v>
      </c>
      <c r="E17" s="18" t="s">
        <v>19</v>
      </c>
      <c r="F17" s="303">
        <v>3.3100000000000001</v>
      </c>
      <c r="G17" s="39"/>
      <c r="H17" s="45"/>
    </row>
    <row r="18" s="2" customFormat="1" ht="16.8" customHeight="1">
      <c r="A18" s="39"/>
      <c r="B18" s="45"/>
      <c r="C18" s="304" t="s">
        <v>3176</v>
      </c>
      <c r="D18" s="39"/>
      <c r="E18" s="39"/>
      <c r="F18" s="39"/>
      <c r="G18" s="39"/>
      <c r="H18" s="45"/>
    </row>
    <row r="19" s="2" customFormat="1" ht="16.8" customHeight="1">
      <c r="A19" s="39"/>
      <c r="B19" s="45"/>
      <c r="C19" s="302" t="s">
        <v>347</v>
      </c>
      <c r="D19" s="302" t="s">
        <v>3177</v>
      </c>
      <c r="E19" s="18" t="s">
        <v>118</v>
      </c>
      <c r="F19" s="303">
        <v>7.2199999999999998</v>
      </c>
      <c r="G19" s="39"/>
      <c r="H19" s="45"/>
    </row>
    <row r="20" s="2" customFormat="1" ht="16.8" customHeight="1">
      <c r="A20" s="39"/>
      <c r="B20" s="45"/>
      <c r="C20" s="302" t="s">
        <v>579</v>
      </c>
      <c r="D20" s="302" t="s">
        <v>3178</v>
      </c>
      <c r="E20" s="18" t="s">
        <v>118</v>
      </c>
      <c r="F20" s="303">
        <v>557.43600000000004</v>
      </c>
      <c r="G20" s="39"/>
      <c r="H20" s="45"/>
    </row>
    <row r="21" s="2" customFormat="1">
      <c r="A21" s="39"/>
      <c r="B21" s="45"/>
      <c r="C21" s="302" t="s">
        <v>325</v>
      </c>
      <c r="D21" s="302" t="s">
        <v>3179</v>
      </c>
      <c r="E21" s="18" t="s">
        <v>219</v>
      </c>
      <c r="F21" s="303">
        <v>4.4290000000000003</v>
      </c>
      <c r="G21" s="39"/>
      <c r="H21" s="45"/>
    </row>
    <row r="22" s="2" customFormat="1" ht="16.8" customHeight="1">
      <c r="A22" s="39"/>
      <c r="B22" s="45"/>
      <c r="C22" s="302" t="s">
        <v>374</v>
      </c>
      <c r="D22" s="302" t="s">
        <v>3180</v>
      </c>
      <c r="E22" s="18" t="s">
        <v>219</v>
      </c>
      <c r="F22" s="303">
        <v>13.43</v>
      </c>
      <c r="G22" s="39"/>
      <c r="H22" s="45"/>
    </row>
    <row r="23" s="2" customFormat="1">
      <c r="A23" s="39"/>
      <c r="B23" s="45"/>
      <c r="C23" s="302" t="s">
        <v>427</v>
      </c>
      <c r="D23" s="302" t="s">
        <v>3181</v>
      </c>
      <c r="E23" s="18" t="s">
        <v>118</v>
      </c>
      <c r="F23" s="303">
        <v>219.66200000000001</v>
      </c>
      <c r="G23" s="39"/>
      <c r="H23" s="45"/>
    </row>
    <row r="24" s="2" customFormat="1" ht="16.8" customHeight="1">
      <c r="A24" s="39"/>
      <c r="B24" s="45"/>
      <c r="C24" s="298" t="s">
        <v>125</v>
      </c>
      <c r="D24" s="299" t="s">
        <v>126</v>
      </c>
      <c r="E24" s="300" t="s">
        <v>118</v>
      </c>
      <c r="F24" s="301">
        <v>24.100000000000001</v>
      </c>
      <c r="G24" s="39"/>
      <c r="H24" s="45"/>
    </row>
    <row r="25" s="2" customFormat="1" ht="16.8" customHeight="1">
      <c r="A25" s="39"/>
      <c r="B25" s="45"/>
      <c r="C25" s="302" t="s">
        <v>125</v>
      </c>
      <c r="D25" s="302" t="s">
        <v>584</v>
      </c>
      <c r="E25" s="18" t="s">
        <v>19</v>
      </c>
      <c r="F25" s="303">
        <v>24.100000000000001</v>
      </c>
      <c r="G25" s="39"/>
      <c r="H25" s="45"/>
    </row>
    <row r="26" s="2" customFormat="1" ht="16.8" customHeight="1">
      <c r="A26" s="39"/>
      <c r="B26" s="45"/>
      <c r="C26" s="304" t="s">
        <v>3176</v>
      </c>
      <c r="D26" s="39"/>
      <c r="E26" s="39"/>
      <c r="F26" s="39"/>
      <c r="G26" s="39"/>
      <c r="H26" s="45"/>
    </row>
    <row r="27" s="2" customFormat="1" ht="16.8" customHeight="1">
      <c r="A27" s="39"/>
      <c r="B27" s="45"/>
      <c r="C27" s="302" t="s">
        <v>579</v>
      </c>
      <c r="D27" s="302" t="s">
        <v>3178</v>
      </c>
      <c r="E27" s="18" t="s">
        <v>118</v>
      </c>
      <c r="F27" s="303">
        <v>557.43600000000004</v>
      </c>
      <c r="G27" s="39"/>
      <c r="H27" s="45"/>
    </row>
    <row r="28" s="2" customFormat="1" ht="16.8" customHeight="1">
      <c r="A28" s="39"/>
      <c r="B28" s="45"/>
      <c r="C28" s="302" t="s">
        <v>746</v>
      </c>
      <c r="D28" s="302" t="s">
        <v>3182</v>
      </c>
      <c r="E28" s="18" t="s">
        <v>118</v>
      </c>
      <c r="F28" s="303">
        <v>112.03</v>
      </c>
      <c r="G28" s="39"/>
      <c r="H28" s="45"/>
    </row>
    <row r="29" s="2" customFormat="1" ht="16.8" customHeight="1">
      <c r="A29" s="39"/>
      <c r="B29" s="45"/>
      <c r="C29" s="302" t="s">
        <v>374</v>
      </c>
      <c r="D29" s="302" t="s">
        <v>3180</v>
      </c>
      <c r="E29" s="18" t="s">
        <v>219</v>
      </c>
      <c r="F29" s="303">
        <v>13.43</v>
      </c>
      <c r="G29" s="39"/>
      <c r="H29" s="45"/>
    </row>
    <row r="30" s="2" customFormat="1">
      <c r="A30" s="39"/>
      <c r="B30" s="45"/>
      <c r="C30" s="302" t="s">
        <v>427</v>
      </c>
      <c r="D30" s="302" t="s">
        <v>3181</v>
      </c>
      <c r="E30" s="18" t="s">
        <v>118</v>
      </c>
      <c r="F30" s="303">
        <v>219.66200000000001</v>
      </c>
      <c r="G30" s="39"/>
      <c r="H30" s="45"/>
    </row>
    <row r="31" s="2" customFormat="1" ht="16.8" customHeight="1">
      <c r="A31" s="39"/>
      <c r="B31" s="45"/>
      <c r="C31" s="298" t="s">
        <v>128</v>
      </c>
      <c r="D31" s="299" t="s">
        <v>129</v>
      </c>
      <c r="E31" s="300" t="s">
        <v>118</v>
      </c>
      <c r="F31" s="301">
        <v>39.200000000000003</v>
      </c>
      <c r="G31" s="39"/>
      <c r="H31" s="45"/>
    </row>
    <row r="32" s="2" customFormat="1" ht="16.8" customHeight="1">
      <c r="A32" s="39"/>
      <c r="B32" s="45"/>
      <c r="C32" s="302" t="s">
        <v>128</v>
      </c>
      <c r="D32" s="302" t="s">
        <v>324</v>
      </c>
      <c r="E32" s="18" t="s">
        <v>19</v>
      </c>
      <c r="F32" s="303">
        <v>39.200000000000003</v>
      </c>
      <c r="G32" s="39"/>
      <c r="H32" s="45"/>
    </row>
    <row r="33" s="2" customFormat="1" ht="16.8" customHeight="1">
      <c r="A33" s="39"/>
      <c r="B33" s="45"/>
      <c r="C33" s="304" t="s">
        <v>3176</v>
      </c>
      <c r="D33" s="39"/>
      <c r="E33" s="39"/>
      <c r="F33" s="39"/>
      <c r="G33" s="39"/>
      <c r="H33" s="45"/>
    </row>
    <row r="34" s="2" customFormat="1" ht="16.8" customHeight="1">
      <c r="A34" s="39"/>
      <c r="B34" s="45"/>
      <c r="C34" s="302" t="s">
        <v>320</v>
      </c>
      <c r="D34" s="302" t="s">
        <v>3183</v>
      </c>
      <c r="E34" s="18" t="s">
        <v>118</v>
      </c>
      <c r="F34" s="303">
        <v>39.200000000000003</v>
      </c>
      <c r="G34" s="39"/>
      <c r="H34" s="45"/>
    </row>
    <row r="35" s="2" customFormat="1" ht="16.8" customHeight="1">
      <c r="A35" s="39"/>
      <c r="B35" s="45"/>
      <c r="C35" s="302" t="s">
        <v>579</v>
      </c>
      <c r="D35" s="302" t="s">
        <v>3178</v>
      </c>
      <c r="E35" s="18" t="s">
        <v>118</v>
      </c>
      <c r="F35" s="303">
        <v>557.43600000000004</v>
      </c>
      <c r="G35" s="39"/>
      <c r="H35" s="45"/>
    </row>
    <row r="36" s="2" customFormat="1" ht="16.8" customHeight="1">
      <c r="A36" s="39"/>
      <c r="B36" s="45"/>
      <c r="C36" s="302" t="s">
        <v>374</v>
      </c>
      <c r="D36" s="302" t="s">
        <v>3180</v>
      </c>
      <c r="E36" s="18" t="s">
        <v>219</v>
      </c>
      <c r="F36" s="303">
        <v>13.43</v>
      </c>
      <c r="G36" s="39"/>
      <c r="H36" s="45"/>
    </row>
    <row r="37" s="2" customFormat="1">
      <c r="A37" s="39"/>
      <c r="B37" s="45"/>
      <c r="C37" s="302" t="s">
        <v>427</v>
      </c>
      <c r="D37" s="302" t="s">
        <v>3181</v>
      </c>
      <c r="E37" s="18" t="s">
        <v>118</v>
      </c>
      <c r="F37" s="303">
        <v>219.66200000000001</v>
      </c>
      <c r="G37" s="39"/>
      <c r="H37" s="45"/>
    </row>
    <row r="38" s="2" customFormat="1" ht="16.8" customHeight="1">
      <c r="A38" s="39"/>
      <c r="B38" s="45"/>
      <c r="C38" s="298" t="s">
        <v>131</v>
      </c>
      <c r="D38" s="299" t="s">
        <v>132</v>
      </c>
      <c r="E38" s="300" t="s">
        <v>118</v>
      </c>
      <c r="F38" s="301">
        <v>84.132000000000005</v>
      </c>
      <c r="G38" s="39"/>
      <c r="H38" s="45"/>
    </row>
    <row r="39" s="2" customFormat="1" ht="16.8" customHeight="1">
      <c r="A39" s="39"/>
      <c r="B39" s="45"/>
      <c r="C39" s="302" t="s">
        <v>131</v>
      </c>
      <c r="D39" s="302" t="s">
        <v>538</v>
      </c>
      <c r="E39" s="18" t="s">
        <v>19</v>
      </c>
      <c r="F39" s="303">
        <v>84.132000000000005</v>
      </c>
      <c r="G39" s="39"/>
      <c r="H39" s="45"/>
    </row>
    <row r="40" s="2" customFormat="1" ht="16.8" customHeight="1">
      <c r="A40" s="39"/>
      <c r="B40" s="45"/>
      <c r="C40" s="304" t="s">
        <v>3176</v>
      </c>
      <c r="D40" s="39"/>
      <c r="E40" s="39"/>
      <c r="F40" s="39"/>
      <c r="G40" s="39"/>
      <c r="H40" s="45"/>
    </row>
    <row r="41" s="2" customFormat="1" ht="16.8" customHeight="1">
      <c r="A41" s="39"/>
      <c r="B41" s="45"/>
      <c r="C41" s="302" t="s">
        <v>534</v>
      </c>
      <c r="D41" s="302" t="s">
        <v>3184</v>
      </c>
      <c r="E41" s="18" t="s">
        <v>118</v>
      </c>
      <c r="F41" s="303">
        <v>84.132000000000005</v>
      </c>
      <c r="G41" s="39"/>
      <c r="H41" s="45"/>
    </row>
    <row r="42" s="2" customFormat="1" ht="16.8" customHeight="1">
      <c r="A42" s="39"/>
      <c r="B42" s="45"/>
      <c r="C42" s="302" t="s">
        <v>579</v>
      </c>
      <c r="D42" s="302" t="s">
        <v>3178</v>
      </c>
      <c r="E42" s="18" t="s">
        <v>118</v>
      </c>
      <c r="F42" s="303">
        <v>557.43600000000004</v>
      </c>
      <c r="G42" s="39"/>
      <c r="H42" s="45"/>
    </row>
    <row r="43" s="2" customFormat="1" ht="16.8" customHeight="1">
      <c r="A43" s="39"/>
      <c r="B43" s="45"/>
      <c r="C43" s="302" t="s">
        <v>515</v>
      </c>
      <c r="D43" s="302" t="s">
        <v>516</v>
      </c>
      <c r="E43" s="18" t="s">
        <v>118</v>
      </c>
      <c r="F43" s="303">
        <v>84.132000000000005</v>
      </c>
      <c r="G43" s="39"/>
      <c r="H43" s="45"/>
    </row>
    <row r="44" s="2" customFormat="1">
      <c r="A44" s="39"/>
      <c r="B44" s="45"/>
      <c r="C44" s="302" t="s">
        <v>427</v>
      </c>
      <c r="D44" s="302" t="s">
        <v>3181</v>
      </c>
      <c r="E44" s="18" t="s">
        <v>118</v>
      </c>
      <c r="F44" s="303">
        <v>219.66200000000001</v>
      </c>
      <c r="G44" s="39"/>
      <c r="H44" s="45"/>
    </row>
    <row r="45" s="2" customFormat="1" ht="16.8" customHeight="1">
      <c r="A45" s="39"/>
      <c r="B45" s="45"/>
      <c r="C45" s="298" t="s">
        <v>337</v>
      </c>
      <c r="D45" s="299" t="s">
        <v>3185</v>
      </c>
      <c r="E45" s="300" t="s">
        <v>118</v>
      </c>
      <c r="F45" s="301">
        <v>5.9199999999999999</v>
      </c>
      <c r="G45" s="39"/>
      <c r="H45" s="45"/>
    </row>
    <row r="46" s="2" customFormat="1" ht="16.8" customHeight="1">
      <c r="A46" s="39"/>
      <c r="B46" s="45"/>
      <c r="C46" s="302" t="s">
        <v>337</v>
      </c>
      <c r="D46" s="302" t="s">
        <v>338</v>
      </c>
      <c r="E46" s="18" t="s">
        <v>19</v>
      </c>
      <c r="F46" s="303">
        <v>5.9199999999999999</v>
      </c>
      <c r="G46" s="39"/>
      <c r="H46" s="45"/>
    </row>
    <row r="47" s="2" customFormat="1" ht="16.8" customHeight="1">
      <c r="A47" s="39"/>
      <c r="B47" s="45"/>
      <c r="C47" s="298" t="s">
        <v>134</v>
      </c>
      <c r="D47" s="299" t="s">
        <v>135</v>
      </c>
      <c r="E47" s="300" t="s">
        <v>120</v>
      </c>
      <c r="F47" s="301">
        <v>44.609999999999999</v>
      </c>
      <c r="G47" s="39"/>
      <c r="H47" s="45"/>
    </row>
    <row r="48" s="2" customFormat="1">
      <c r="A48" s="39"/>
      <c r="B48" s="45"/>
      <c r="C48" s="302" t="s">
        <v>134</v>
      </c>
      <c r="D48" s="302" t="s">
        <v>359</v>
      </c>
      <c r="E48" s="18" t="s">
        <v>19</v>
      </c>
      <c r="F48" s="303">
        <v>44.609999999999999</v>
      </c>
      <c r="G48" s="39"/>
      <c r="H48" s="45"/>
    </row>
    <row r="49" s="2" customFormat="1" ht="16.8" customHeight="1">
      <c r="A49" s="39"/>
      <c r="B49" s="45"/>
      <c r="C49" s="304" t="s">
        <v>3176</v>
      </c>
      <c r="D49" s="39"/>
      <c r="E49" s="39"/>
      <c r="F49" s="39"/>
      <c r="G49" s="39"/>
      <c r="H49" s="45"/>
    </row>
    <row r="50" s="2" customFormat="1" ht="16.8" customHeight="1">
      <c r="A50" s="39"/>
      <c r="B50" s="45"/>
      <c r="C50" s="302" t="s">
        <v>355</v>
      </c>
      <c r="D50" s="302" t="s">
        <v>3186</v>
      </c>
      <c r="E50" s="18" t="s">
        <v>118</v>
      </c>
      <c r="F50" s="303">
        <v>60.899999999999999</v>
      </c>
      <c r="G50" s="39"/>
      <c r="H50" s="45"/>
    </row>
    <row r="51" s="2" customFormat="1" ht="16.8" customHeight="1">
      <c r="A51" s="39"/>
      <c r="B51" s="45"/>
      <c r="C51" s="302" t="s">
        <v>279</v>
      </c>
      <c r="D51" s="302" t="s">
        <v>280</v>
      </c>
      <c r="E51" s="18" t="s">
        <v>219</v>
      </c>
      <c r="F51" s="303">
        <v>4.4610000000000003</v>
      </c>
      <c r="G51" s="39"/>
      <c r="H51" s="45"/>
    </row>
    <row r="52" s="2" customFormat="1" ht="16.8" customHeight="1">
      <c r="A52" s="39"/>
      <c r="B52" s="45"/>
      <c r="C52" s="302" t="s">
        <v>520</v>
      </c>
      <c r="D52" s="302" t="s">
        <v>3187</v>
      </c>
      <c r="E52" s="18" t="s">
        <v>118</v>
      </c>
      <c r="F52" s="303">
        <v>44.609999999999999</v>
      </c>
      <c r="G52" s="39"/>
      <c r="H52" s="45"/>
    </row>
    <row r="53" s="2" customFormat="1" ht="16.8" customHeight="1">
      <c r="A53" s="39"/>
      <c r="B53" s="45"/>
      <c r="C53" s="302" t="s">
        <v>273</v>
      </c>
      <c r="D53" s="302" t="s">
        <v>3188</v>
      </c>
      <c r="E53" s="18" t="s">
        <v>219</v>
      </c>
      <c r="F53" s="303">
        <v>13.382999999999999</v>
      </c>
      <c r="G53" s="39"/>
      <c r="H53" s="45"/>
    </row>
    <row r="54" s="2" customFormat="1">
      <c r="A54" s="39"/>
      <c r="B54" s="45"/>
      <c r="C54" s="302" t="s">
        <v>325</v>
      </c>
      <c r="D54" s="302" t="s">
        <v>3179</v>
      </c>
      <c r="E54" s="18" t="s">
        <v>219</v>
      </c>
      <c r="F54" s="303">
        <v>4.4290000000000003</v>
      </c>
      <c r="G54" s="39"/>
      <c r="H54" s="45"/>
    </row>
    <row r="55" s="2" customFormat="1" ht="16.8" customHeight="1">
      <c r="A55" s="39"/>
      <c r="B55" s="45"/>
      <c r="C55" s="298" t="s">
        <v>138</v>
      </c>
      <c r="D55" s="299" t="s">
        <v>139</v>
      </c>
      <c r="E55" s="300" t="s">
        <v>118</v>
      </c>
      <c r="F55" s="301">
        <v>16.289999999999999</v>
      </c>
      <c r="G55" s="39"/>
      <c r="H55" s="45"/>
    </row>
    <row r="56" s="2" customFormat="1" ht="16.8" customHeight="1">
      <c r="A56" s="39"/>
      <c r="B56" s="45"/>
      <c r="C56" s="302" t="s">
        <v>138</v>
      </c>
      <c r="D56" s="302" t="s">
        <v>360</v>
      </c>
      <c r="E56" s="18" t="s">
        <v>19</v>
      </c>
      <c r="F56" s="303">
        <v>16.289999999999999</v>
      </c>
      <c r="G56" s="39"/>
      <c r="H56" s="45"/>
    </row>
    <row r="57" s="2" customFormat="1" ht="16.8" customHeight="1">
      <c r="A57" s="39"/>
      <c r="B57" s="45"/>
      <c r="C57" s="304" t="s">
        <v>3176</v>
      </c>
      <c r="D57" s="39"/>
      <c r="E57" s="39"/>
      <c r="F57" s="39"/>
      <c r="G57" s="39"/>
      <c r="H57" s="45"/>
    </row>
    <row r="58" s="2" customFormat="1" ht="16.8" customHeight="1">
      <c r="A58" s="39"/>
      <c r="B58" s="45"/>
      <c r="C58" s="302" t="s">
        <v>355</v>
      </c>
      <c r="D58" s="302" t="s">
        <v>3186</v>
      </c>
      <c r="E58" s="18" t="s">
        <v>118</v>
      </c>
      <c r="F58" s="303">
        <v>60.899999999999999</v>
      </c>
      <c r="G58" s="39"/>
      <c r="H58" s="45"/>
    </row>
    <row r="59" s="2" customFormat="1" ht="16.8" customHeight="1">
      <c r="A59" s="39"/>
      <c r="B59" s="45"/>
      <c r="C59" s="302" t="s">
        <v>746</v>
      </c>
      <c r="D59" s="302" t="s">
        <v>3182</v>
      </c>
      <c r="E59" s="18" t="s">
        <v>118</v>
      </c>
      <c r="F59" s="303">
        <v>112.03</v>
      </c>
      <c r="G59" s="39"/>
      <c r="H59" s="45"/>
    </row>
    <row r="60" s="2" customFormat="1">
      <c r="A60" s="39"/>
      <c r="B60" s="45"/>
      <c r="C60" s="302" t="s">
        <v>325</v>
      </c>
      <c r="D60" s="302" t="s">
        <v>3179</v>
      </c>
      <c r="E60" s="18" t="s">
        <v>219</v>
      </c>
      <c r="F60" s="303">
        <v>4.4290000000000003</v>
      </c>
      <c r="G60" s="39"/>
      <c r="H60" s="45"/>
    </row>
    <row r="61" s="2" customFormat="1" ht="16.8" customHeight="1">
      <c r="A61" s="39"/>
      <c r="B61" s="45"/>
      <c r="C61" s="298" t="s">
        <v>142</v>
      </c>
      <c r="D61" s="299" t="s">
        <v>143</v>
      </c>
      <c r="E61" s="300" t="s">
        <v>118</v>
      </c>
      <c r="F61" s="301">
        <v>10.449999999999999</v>
      </c>
      <c r="G61" s="39"/>
      <c r="H61" s="45"/>
    </row>
    <row r="62" s="2" customFormat="1" ht="16.8" customHeight="1">
      <c r="A62" s="39"/>
      <c r="B62" s="45"/>
      <c r="C62" s="302" t="s">
        <v>142</v>
      </c>
      <c r="D62" s="302" t="s">
        <v>340</v>
      </c>
      <c r="E62" s="18" t="s">
        <v>19</v>
      </c>
      <c r="F62" s="303">
        <v>10.449999999999999</v>
      </c>
      <c r="G62" s="39"/>
      <c r="H62" s="45"/>
    </row>
    <row r="63" s="2" customFormat="1" ht="16.8" customHeight="1">
      <c r="A63" s="39"/>
      <c r="B63" s="45"/>
      <c r="C63" s="304" t="s">
        <v>3176</v>
      </c>
      <c r="D63" s="39"/>
      <c r="E63" s="39"/>
      <c r="F63" s="39"/>
      <c r="G63" s="39"/>
      <c r="H63" s="45"/>
    </row>
    <row r="64" s="2" customFormat="1" ht="16.8" customHeight="1">
      <c r="A64" s="39"/>
      <c r="B64" s="45"/>
      <c r="C64" s="302" t="s">
        <v>333</v>
      </c>
      <c r="D64" s="302" t="s">
        <v>3189</v>
      </c>
      <c r="E64" s="18" t="s">
        <v>219</v>
      </c>
      <c r="F64" s="303">
        <v>0.38799999999999502</v>
      </c>
      <c r="G64" s="39"/>
      <c r="H64" s="45"/>
    </row>
    <row r="65" s="2" customFormat="1" ht="16.8" customHeight="1">
      <c r="A65" s="39"/>
      <c r="B65" s="45"/>
      <c r="C65" s="302" t="s">
        <v>746</v>
      </c>
      <c r="D65" s="302" t="s">
        <v>3182</v>
      </c>
      <c r="E65" s="18" t="s">
        <v>118</v>
      </c>
      <c r="F65" s="303">
        <v>112.03</v>
      </c>
      <c r="G65" s="39"/>
      <c r="H65" s="45"/>
    </row>
    <row r="66" s="2" customFormat="1" ht="16.8" customHeight="1">
      <c r="A66" s="39"/>
      <c r="B66" s="45"/>
      <c r="C66" s="298" t="s">
        <v>145</v>
      </c>
      <c r="D66" s="299" t="s">
        <v>146</v>
      </c>
      <c r="E66" s="300" t="s">
        <v>118</v>
      </c>
      <c r="F66" s="301">
        <v>1.21</v>
      </c>
      <c r="G66" s="39"/>
      <c r="H66" s="45"/>
    </row>
    <row r="67" s="2" customFormat="1" ht="16.8" customHeight="1">
      <c r="A67" s="39"/>
      <c r="B67" s="45"/>
      <c r="C67" s="302" t="s">
        <v>145</v>
      </c>
      <c r="D67" s="302" t="s">
        <v>352</v>
      </c>
      <c r="E67" s="18" t="s">
        <v>19</v>
      </c>
      <c r="F67" s="303">
        <v>1.21</v>
      </c>
      <c r="G67" s="39"/>
      <c r="H67" s="45"/>
    </row>
    <row r="68" s="2" customFormat="1" ht="16.8" customHeight="1">
      <c r="A68" s="39"/>
      <c r="B68" s="45"/>
      <c r="C68" s="304" t="s">
        <v>3176</v>
      </c>
      <c r="D68" s="39"/>
      <c r="E68" s="39"/>
      <c r="F68" s="39"/>
      <c r="G68" s="39"/>
      <c r="H68" s="45"/>
    </row>
    <row r="69" s="2" customFormat="1" ht="16.8" customHeight="1">
      <c r="A69" s="39"/>
      <c r="B69" s="45"/>
      <c r="C69" s="302" t="s">
        <v>347</v>
      </c>
      <c r="D69" s="302" t="s">
        <v>3177</v>
      </c>
      <c r="E69" s="18" t="s">
        <v>118</v>
      </c>
      <c r="F69" s="303">
        <v>7.2199999999999998</v>
      </c>
      <c r="G69" s="39"/>
      <c r="H69" s="45"/>
    </row>
    <row r="70" s="2" customFormat="1" ht="16.8" customHeight="1">
      <c r="A70" s="39"/>
      <c r="B70" s="45"/>
      <c r="C70" s="302" t="s">
        <v>731</v>
      </c>
      <c r="D70" s="302" t="s">
        <v>732</v>
      </c>
      <c r="E70" s="18" t="s">
        <v>118</v>
      </c>
      <c r="F70" s="303">
        <v>38.119999999999997</v>
      </c>
      <c r="G70" s="39"/>
      <c r="H70" s="45"/>
    </row>
    <row r="71" s="2" customFormat="1">
      <c r="A71" s="39"/>
      <c r="B71" s="45"/>
      <c r="C71" s="302" t="s">
        <v>427</v>
      </c>
      <c r="D71" s="302" t="s">
        <v>3181</v>
      </c>
      <c r="E71" s="18" t="s">
        <v>118</v>
      </c>
      <c r="F71" s="303">
        <v>219.66200000000001</v>
      </c>
      <c r="G71" s="39"/>
      <c r="H71" s="45"/>
    </row>
    <row r="72" s="2" customFormat="1" ht="16.8" customHeight="1">
      <c r="A72" s="39"/>
      <c r="B72" s="45"/>
      <c r="C72" s="298" t="s">
        <v>148</v>
      </c>
      <c r="D72" s="299" t="s">
        <v>149</v>
      </c>
      <c r="E72" s="300" t="s">
        <v>118</v>
      </c>
      <c r="F72" s="301">
        <v>4.46</v>
      </c>
      <c r="G72" s="39"/>
      <c r="H72" s="45"/>
    </row>
    <row r="73" s="2" customFormat="1" ht="16.8" customHeight="1">
      <c r="A73" s="39"/>
      <c r="B73" s="45"/>
      <c r="C73" s="302" t="s">
        <v>148</v>
      </c>
      <c r="D73" s="302" t="s">
        <v>342</v>
      </c>
      <c r="E73" s="18" t="s">
        <v>19</v>
      </c>
      <c r="F73" s="303">
        <v>4.46</v>
      </c>
      <c r="G73" s="39"/>
      <c r="H73" s="45"/>
    </row>
    <row r="74" s="2" customFormat="1" ht="16.8" customHeight="1">
      <c r="A74" s="39"/>
      <c r="B74" s="45"/>
      <c r="C74" s="304" t="s">
        <v>3176</v>
      </c>
      <c r="D74" s="39"/>
      <c r="E74" s="39"/>
      <c r="F74" s="39"/>
      <c r="G74" s="39"/>
      <c r="H74" s="45"/>
    </row>
    <row r="75" s="2" customFormat="1" ht="16.8" customHeight="1">
      <c r="A75" s="39"/>
      <c r="B75" s="45"/>
      <c r="C75" s="302" t="s">
        <v>333</v>
      </c>
      <c r="D75" s="302" t="s">
        <v>3189</v>
      </c>
      <c r="E75" s="18" t="s">
        <v>219</v>
      </c>
      <c r="F75" s="303">
        <v>0.38799999999999502</v>
      </c>
      <c r="G75" s="39"/>
      <c r="H75" s="45"/>
    </row>
    <row r="76" s="2" customFormat="1" ht="16.8" customHeight="1">
      <c r="A76" s="39"/>
      <c r="B76" s="45"/>
      <c r="C76" s="302" t="s">
        <v>579</v>
      </c>
      <c r="D76" s="302" t="s">
        <v>3178</v>
      </c>
      <c r="E76" s="18" t="s">
        <v>118</v>
      </c>
      <c r="F76" s="303">
        <v>557.43600000000004</v>
      </c>
      <c r="G76" s="39"/>
      <c r="H76" s="45"/>
    </row>
    <row r="77" s="2" customFormat="1" ht="16.8" customHeight="1">
      <c r="A77" s="39"/>
      <c r="B77" s="45"/>
      <c r="C77" s="302" t="s">
        <v>746</v>
      </c>
      <c r="D77" s="302" t="s">
        <v>3182</v>
      </c>
      <c r="E77" s="18" t="s">
        <v>118</v>
      </c>
      <c r="F77" s="303">
        <v>112.03</v>
      </c>
      <c r="G77" s="39"/>
      <c r="H77" s="45"/>
    </row>
    <row r="78" s="2" customFormat="1">
      <c r="A78" s="39"/>
      <c r="B78" s="45"/>
      <c r="C78" s="302" t="s">
        <v>427</v>
      </c>
      <c r="D78" s="302" t="s">
        <v>3181</v>
      </c>
      <c r="E78" s="18" t="s">
        <v>118</v>
      </c>
      <c r="F78" s="303">
        <v>219.66200000000001</v>
      </c>
      <c r="G78" s="39"/>
      <c r="H78" s="45"/>
    </row>
    <row r="79" s="2" customFormat="1" ht="16.8" customHeight="1">
      <c r="A79" s="39"/>
      <c r="B79" s="45"/>
      <c r="C79" s="298" t="s">
        <v>151</v>
      </c>
      <c r="D79" s="299" t="s">
        <v>152</v>
      </c>
      <c r="E79" s="300" t="s">
        <v>118</v>
      </c>
      <c r="F79" s="301">
        <v>61.259999999999998</v>
      </c>
      <c r="G79" s="39"/>
      <c r="H79" s="45"/>
    </row>
    <row r="80" s="2" customFormat="1" ht="16.8" customHeight="1">
      <c r="A80" s="39"/>
      <c r="B80" s="45"/>
      <c r="C80" s="302" t="s">
        <v>151</v>
      </c>
      <c r="D80" s="302" t="s">
        <v>431</v>
      </c>
      <c r="E80" s="18" t="s">
        <v>19</v>
      </c>
      <c r="F80" s="303">
        <v>61.259999999999998</v>
      </c>
      <c r="G80" s="39"/>
      <c r="H80" s="45"/>
    </row>
    <row r="81" s="2" customFormat="1" ht="16.8" customHeight="1">
      <c r="A81" s="39"/>
      <c r="B81" s="45"/>
      <c r="C81" s="304" t="s">
        <v>3176</v>
      </c>
      <c r="D81" s="39"/>
      <c r="E81" s="39"/>
      <c r="F81" s="39"/>
      <c r="G81" s="39"/>
      <c r="H81" s="45"/>
    </row>
    <row r="82" s="2" customFormat="1">
      <c r="A82" s="39"/>
      <c r="B82" s="45"/>
      <c r="C82" s="302" t="s">
        <v>427</v>
      </c>
      <c r="D82" s="302" t="s">
        <v>3181</v>
      </c>
      <c r="E82" s="18" t="s">
        <v>118</v>
      </c>
      <c r="F82" s="303">
        <v>219.66200000000001</v>
      </c>
      <c r="G82" s="39"/>
      <c r="H82" s="45"/>
    </row>
    <row r="83" s="2" customFormat="1" ht="16.8" customHeight="1">
      <c r="A83" s="39"/>
      <c r="B83" s="45"/>
      <c r="C83" s="302" t="s">
        <v>579</v>
      </c>
      <c r="D83" s="302" t="s">
        <v>3178</v>
      </c>
      <c r="E83" s="18" t="s">
        <v>118</v>
      </c>
      <c r="F83" s="303">
        <v>557.43600000000004</v>
      </c>
      <c r="G83" s="39"/>
      <c r="H83" s="45"/>
    </row>
    <row r="84" s="2" customFormat="1" ht="16.8" customHeight="1">
      <c r="A84" s="39"/>
      <c r="B84" s="45"/>
      <c r="C84" s="302" t="s">
        <v>374</v>
      </c>
      <c r="D84" s="302" t="s">
        <v>3180</v>
      </c>
      <c r="E84" s="18" t="s">
        <v>219</v>
      </c>
      <c r="F84" s="303">
        <v>13.43</v>
      </c>
      <c r="G84" s="39"/>
      <c r="H84" s="45"/>
    </row>
    <row r="85" s="2" customFormat="1" ht="16.8" customHeight="1">
      <c r="A85" s="39"/>
      <c r="B85" s="45"/>
      <c r="C85" s="298" t="s">
        <v>154</v>
      </c>
      <c r="D85" s="299" t="s">
        <v>155</v>
      </c>
      <c r="E85" s="300" t="s">
        <v>118</v>
      </c>
      <c r="F85" s="301">
        <v>1.99</v>
      </c>
      <c r="G85" s="39"/>
      <c r="H85" s="45"/>
    </row>
    <row r="86" s="2" customFormat="1" ht="16.8" customHeight="1">
      <c r="A86" s="39"/>
      <c r="B86" s="45"/>
      <c r="C86" s="302" t="s">
        <v>154</v>
      </c>
      <c r="D86" s="302" t="s">
        <v>344</v>
      </c>
      <c r="E86" s="18" t="s">
        <v>19</v>
      </c>
      <c r="F86" s="303">
        <v>1.99</v>
      </c>
      <c r="G86" s="39"/>
      <c r="H86" s="45"/>
    </row>
    <row r="87" s="2" customFormat="1" ht="16.8" customHeight="1">
      <c r="A87" s="39"/>
      <c r="B87" s="45"/>
      <c r="C87" s="304" t="s">
        <v>3176</v>
      </c>
      <c r="D87" s="39"/>
      <c r="E87" s="39"/>
      <c r="F87" s="39"/>
      <c r="G87" s="39"/>
      <c r="H87" s="45"/>
    </row>
    <row r="88" s="2" customFormat="1" ht="16.8" customHeight="1">
      <c r="A88" s="39"/>
      <c r="B88" s="45"/>
      <c r="C88" s="302" t="s">
        <v>333</v>
      </c>
      <c r="D88" s="302" t="s">
        <v>3189</v>
      </c>
      <c r="E88" s="18" t="s">
        <v>219</v>
      </c>
      <c r="F88" s="303">
        <v>0.38799999999999502</v>
      </c>
      <c r="G88" s="39"/>
      <c r="H88" s="45"/>
    </row>
    <row r="89" s="2" customFormat="1" ht="16.8" customHeight="1">
      <c r="A89" s="39"/>
      <c r="B89" s="45"/>
      <c r="C89" s="302" t="s">
        <v>579</v>
      </c>
      <c r="D89" s="302" t="s">
        <v>3178</v>
      </c>
      <c r="E89" s="18" t="s">
        <v>118</v>
      </c>
      <c r="F89" s="303">
        <v>557.43600000000004</v>
      </c>
      <c r="G89" s="39"/>
      <c r="H89" s="45"/>
    </row>
    <row r="90" s="2" customFormat="1" ht="16.8" customHeight="1">
      <c r="A90" s="39"/>
      <c r="B90" s="45"/>
      <c r="C90" s="302" t="s">
        <v>746</v>
      </c>
      <c r="D90" s="302" t="s">
        <v>3182</v>
      </c>
      <c r="E90" s="18" t="s">
        <v>118</v>
      </c>
      <c r="F90" s="303">
        <v>112.03</v>
      </c>
      <c r="G90" s="39"/>
      <c r="H90" s="45"/>
    </row>
    <row r="91" s="2" customFormat="1">
      <c r="A91" s="39"/>
      <c r="B91" s="45"/>
      <c r="C91" s="302" t="s">
        <v>427</v>
      </c>
      <c r="D91" s="302" t="s">
        <v>3181</v>
      </c>
      <c r="E91" s="18" t="s">
        <v>118</v>
      </c>
      <c r="F91" s="303">
        <v>219.66200000000001</v>
      </c>
      <c r="G91" s="39"/>
      <c r="H91" s="45"/>
    </row>
    <row r="92" s="2" customFormat="1" ht="16.8" customHeight="1">
      <c r="A92" s="39"/>
      <c r="B92" s="45"/>
      <c r="C92" s="298" t="s">
        <v>157</v>
      </c>
      <c r="D92" s="299" t="s">
        <v>158</v>
      </c>
      <c r="E92" s="300" t="s">
        <v>118</v>
      </c>
      <c r="F92" s="301">
        <v>19</v>
      </c>
      <c r="G92" s="39"/>
      <c r="H92" s="45"/>
    </row>
    <row r="93" s="2" customFormat="1" ht="16.8" customHeight="1">
      <c r="A93" s="39"/>
      <c r="B93" s="45"/>
      <c r="C93" s="302" t="s">
        <v>19</v>
      </c>
      <c r="D93" s="302" t="s">
        <v>159</v>
      </c>
      <c r="E93" s="18" t="s">
        <v>19</v>
      </c>
      <c r="F93" s="303">
        <v>19</v>
      </c>
      <c r="G93" s="39"/>
      <c r="H93" s="45"/>
    </row>
    <row r="94" s="2" customFormat="1" ht="16.8" customHeight="1">
      <c r="A94" s="39"/>
      <c r="B94" s="45"/>
      <c r="C94" s="304" t="s">
        <v>3176</v>
      </c>
      <c r="D94" s="39"/>
      <c r="E94" s="39"/>
      <c r="F94" s="39"/>
      <c r="G94" s="39"/>
      <c r="H94" s="45"/>
    </row>
    <row r="95" s="2" customFormat="1" ht="16.8" customHeight="1">
      <c r="A95" s="39"/>
      <c r="B95" s="45"/>
      <c r="C95" s="302" t="s">
        <v>362</v>
      </c>
      <c r="D95" s="302" t="s">
        <v>363</v>
      </c>
      <c r="E95" s="18" t="s">
        <v>118</v>
      </c>
      <c r="F95" s="303">
        <v>19</v>
      </c>
      <c r="G95" s="39"/>
      <c r="H95" s="45"/>
    </row>
    <row r="96" s="2" customFormat="1" ht="16.8" customHeight="1">
      <c r="A96" s="39"/>
      <c r="B96" s="45"/>
      <c r="C96" s="302" t="s">
        <v>368</v>
      </c>
      <c r="D96" s="302" t="s">
        <v>3190</v>
      </c>
      <c r="E96" s="18" t="s">
        <v>118</v>
      </c>
      <c r="F96" s="303">
        <v>133</v>
      </c>
      <c r="G96" s="39"/>
      <c r="H96" s="45"/>
    </row>
    <row r="97" s="2" customFormat="1" ht="16.8" customHeight="1">
      <c r="A97" s="39"/>
      <c r="B97" s="45"/>
      <c r="C97" s="298" t="s">
        <v>161</v>
      </c>
      <c r="D97" s="299" t="s">
        <v>162</v>
      </c>
      <c r="E97" s="300" t="s">
        <v>118</v>
      </c>
      <c r="F97" s="301">
        <v>393.29399999999998</v>
      </c>
      <c r="G97" s="39"/>
      <c r="H97" s="45"/>
    </row>
    <row r="98" s="2" customFormat="1" ht="16.8" customHeight="1">
      <c r="A98" s="39"/>
      <c r="B98" s="45"/>
      <c r="C98" s="302" t="s">
        <v>19</v>
      </c>
      <c r="D98" s="302" t="s">
        <v>785</v>
      </c>
      <c r="E98" s="18" t="s">
        <v>19</v>
      </c>
      <c r="F98" s="303">
        <v>11.85</v>
      </c>
      <c r="G98" s="39"/>
      <c r="H98" s="45"/>
    </row>
    <row r="99" s="2" customFormat="1" ht="16.8" customHeight="1">
      <c r="A99" s="39"/>
      <c r="B99" s="45"/>
      <c r="C99" s="302" t="s">
        <v>19</v>
      </c>
      <c r="D99" s="302" t="s">
        <v>786</v>
      </c>
      <c r="E99" s="18" t="s">
        <v>19</v>
      </c>
      <c r="F99" s="303">
        <v>13.568</v>
      </c>
      <c r="G99" s="39"/>
      <c r="H99" s="45"/>
    </row>
    <row r="100" s="2" customFormat="1" ht="16.8" customHeight="1">
      <c r="A100" s="39"/>
      <c r="B100" s="45"/>
      <c r="C100" s="302" t="s">
        <v>19</v>
      </c>
      <c r="D100" s="302" t="s">
        <v>787</v>
      </c>
      <c r="E100" s="18" t="s">
        <v>19</v>
      </c>
      <c r="F100" s="303">
        <v>26.300999999999998</v>
      </c>
      <c r="G100" s="39"/>
      <c r="H100" s="45"/>
    </row>
    <row r="101" s="2" customFormat="1" ht="16.8" customHeight="1">
      <c r="A101" s="39"/>
      <c r="B101" s="45"/>
      <c r="C101" s="302" t="s">
        <v>19</v>
      </c>
      <c r="D101" s="302" t="s">
        <v>788</v>
      </c>
      <c r="E101" s="18" t="s">
        <v>19</v>
      </c>
      <c r="F101" s="303">
        <v>10.978</v>
      </c>
      <c r="G101" s="39"/>
      <c r="H101" s="45"/>
    </row>
    <row r="102" s="2" customFormat="1" ht="16.8" customHeight="1">
      <c r="A102" s="39"/>
      <c r="B102" s="45"/>
      <c r="C102" s="302" t="s">
        <v>19</v>
      </c>
      <c r="D102" s="302" t="s">
        <v>789</v>
      </c>
      <c r="E102" s="18" t="s">
        <v>19</v>
      </c>
      <c r="F102" s="303">
        <v>38.564999999999998</v>
      </c>
      <c r="G102" s="39"/>
      <c r="H102" s="45"/>
    </row>
    <row r="103" s="2" customFormat="1" ht="16.8" customHeight="1">
      <c r="A103" s="39"/>
      <c r="B103" s="45"/>
      <c r="C103" s="302" t="s">
        <v>19</v>
      </c>
      <c r="D103" s="302" t="s">
        <v>790</v>
      </c>
      <c r="E103" s="18" t="s">
        <v>19</v>
      </c>
      <c r="F103" s="303">
        <v>16.495999999999999</v>
      </c>
      <c r="G103" s="39"/>
      <c r="H103" s="45"/>
    </row>
    <row r="104" s="2" customFormat="1" ht="16.8" customHeight="1">
      <c r="A104" s="39"/>
      <c r="B104" s="45"/>
      <c r="C104" s="302" t="s">
        <v>19</v>
      </c>
      <c r="D104" s="302" t="s">
        <v>791</v>
      </c>
      <c r="E104" s="18" t="s">
        <v>19</v>
      </c>
      <c r="F104" s="303">
        <v>33</v>
      </c>
      <c r="G104" s="39"/>
      <c r="H104" s="45"/>
    </row>
    <row r="105" s="2" customFormat="1" ht="16.8" customHeight="1">
      <c r="A105" s="39"/>
      <c r="B105" s="45"/>
      <c r="C105" s="302" t="s">
        <v>19</v>
      </c>
      <c r="D105" s="302" t="s">
        <v>792</v>
      </c>
      <c r="E105" s="18" t="s">
        <v>19</v>
      </c>
      <c r="F105" s="303">
        <v>45.142000000000003</v>
      </c>
      <c r="G105" s="39"/>
      <c r="H105" s="45"/>
    </row>
    <row r="106" s="2" customFormat="1" ht="16.8" customHeight="1">
      <c r="A106" s="39"/>
      <c r="B106" s="45"/>
      <c r="C106" s="302" t="s">
        <v>19</v>
      </c>
      <c r="D106" s="302" t="s">
        <v>793</v>
      </c>
      <c r="E106" s="18" t="s">
        <v>19</v>
      </c>
      <c r="F106" s="303">
        <v>12.497999999999999</v>
      </c>
      <c r="G106" s="39"/>
      <c r="H106" s="45"/>
    </row>
    <row r="107" s="2" customFormat="1" ht="16.8" customHeight="1">
      <c r="A107" s="39"/>
      <c r="B107" s="45"/>
      <c r="C107" s="302" t="s">
        <v>19</v>
      </c>
      <c r="D107" s="302" t="s">
        <v>794</v>
      </c>
      <c r="E107" s="18" t="s">
        <v>19</v>
      </c>
      <c r="F107" s="303">
        <v>25.146000000000001</v>
      </c>
      <c r="G107" s="39"/>
      <c r="H107" s="45"/>
    </row>
    <row r="108" s="2" customFormat="1" ht="16.8" customHeight="1">
      <c r="A108" s="39"/>
      <c r="B108" s="45"/>
      <c r="C108" s="302" t="s">
        <v>19</v>
      </c>
      <c r="D108" s="302" t="s">
        <v>795</v>
      </c>
      <c r="E108" s="18" t="s">
        <v>19</v>
      </c>
      <c r="F108" s="303">
        <v>18.608000000000001</v>
      </c>
      <c r="G108" s="39"/>
      <c r="H108" s="45"/>
    </row>
    <row r="109" s="2" customFormat="1" ht="16.8" customHeight="1">
      <c r="A109" s="39"/>
      <c r="B109" s="45"/>
      <c r="C109" s="302" t="s">
        <v>19</v>
      </c>
      <c r="D109" s="302" t="s">
        <v>796</v>
      </c>
      <c r="E109" s="18" t="s">
        <v>19</v>
      </c>
      <c r="F109" s="303">
        <v>10.766</v>
      </c>
      <c r="G109" s="39"/>
      <c r="H109" s="45"/>
    </row>
    <row r="110" s="2" customFormat="1" ht="16.8" customHeight="1">
      <c r="A110" s="39"/>
      <c r="B110" s="45"/>
      <c r="C110" s="302" t="s">
        <v>19</v>
      </c>
      <c r="D110" s="302" t="s">
        <v>797</v>
      </c>
      <c r="E110" s="18" t="s">
        <v>19</v>
      </c>
      <c r="F110" s="303">
        <v>37.530000000000001</v>
      </c>
      <c r="G110" s="39"/>
      <c r="H110" s="45"/>
    </row>
    <row r="111" s="2" customFormat="1" ht="16.8" customHeight="1">
      <c r="A111" s="39"/>
      <c r="B111" s="45"/>
      <c r="C111" s="302" t="s">
        <v>19</v>
      </c>
      <c r="D111" s="302" t="s">
        <v>798</v>
      </c>
      <c r="E111" s="18" t="s">
        <v>19</v>
      </c>
      <c r="F111" s="303">
        <v>16.172000000000001</v>
      </c>
      <c r="G111" s="39"/>
      <c r="H111" s="45"/>
    </row>
    <row r="112" s="2" customFormat="1" ht="16.8" customHeight="1">
      <c r="A112" s="39"/>
      <c r="B112" s="45"/>
      <c r="C112" s="302" t="s">
        <v>19</v>
      </c>
      <c r="D112" s="302" t="s">
        <v>799</v>
      </c>
      <c r="E112" s="18" t="s">
        <v>19</v>
      </c>
      <c r="F112" s="303">
        <v>32.700000000000003</v>
      </c>
      <c r="G112" s="39"/>
      <c r="H112" s="45"/>
    </row>
    <row r="113" s="2" customFormat="1" ht="16.8" customHeight="1">
      <c r="A113" s="39"/>
      <c r="B113" s="45"/>
      <c r="C113" s="302" t="s">
        <v>19</v>
      </c>
      <c r="D113" s="302" t="s">
        <v>800</v>
      </c>
      <c r="E113" s="18" t="s">
        <v>19</v>
      </c>
      <c r="F113" s="303">
        <v>43.973999999999997</v>
      </c>
      <c r="G113" s="39"/>
      <c r="H113" s="45"/>
    </row>
    <row r="114" s="2" customFormat="1" ht="16.8" customHeight="1">
      <c r="A114" s="39"/>
      <c r="B114" s="45"/>
      <c r="C114" s="302" t="s">
        <v>161</v>
      </c>
      <c r="D114" s="302" t="s">
        <v>225</v>
      </c>
      <c r="E114" s="18" t="s">
        <v>19</v>
      </c>
      <c r="F114" s="303">
        <v>393.29399999999998</v>
      </c>
      <c r="G114" s="39"/>
      <c r="H114" s="45"/>
    </row>
    <row r="115" s="2" customFormat="1" ht="16.8" customHeight="1">
      <c r="A115" s="39"/>
      <c r="B115" s="45"/>
      <c r="C115" s="304" t="s">
        <v>3176</v>
      </c>
      <c r="D115" s="39"/>
      <c r="E115" s="39"/>
      <c r="F115" s="39"/>
      <c r="G115" s="39"/>
      <c r="H115" s="45"/>
    </row>
    <row r="116" s="2" customFormat="1" ht="16.8" customHeight="1">
      <c r="A116" s="39"/>
      <c r="B116" s="45"/>
      <c r="C116" s="302" t="s">
        <v>781</v>
      </c>
      <c r="D116" s="302" t="s">
        <v>3191</v>
      </c>
      <c r="E116" s="18" t="s">
        <v>118</v>
      </c>
      <c r="F116" s="303">
        <v>393.29399999999998</v>
      </c>
      <c r="G116" s="39"/>
      <c r="H116" s="45"/>
    </row>
    <row r="117" s="2" customFormat="1" ht="16.8" customHeight="1">
      <c r="A117" s="39"/>
      <c r="B117" s="45"/>
      <c r="C117" s="302" t="s">
        <v>809</v>
      </c>
      <c r="D117" s="302" t="s">
        <v>3192</v>
      </c>
      <c r="E117" s="18" t="s">
        <v>118</v>
      </c>
      <c r="F117" s="303">
        <v>393.29399999999998</v>
      </c>
      <c r="G117" s="39"/>
      <c r="H117" s="45"/>
    </row>
    <row r="118" s="2" customFormat="1" ht="16.8" customHeight="1">
      <c r="A118" s="39"/>
      <c r="B118" s="45"/>
      <c r="C118" s="298" t="s">
        <v>865</v>
      </c>
      <c r="D118" s="299" t="s">
        <v>865</v>
      </c>
      <c r="E118" s="300" t="s">
        <v>19</v>
      </c>
      <c r="F118" s="301">
        <v>53.359999999999999</v>
      </c>
      <c r="G118" s="39"/>
      <c r="H118" s="45"/>
    </row>
    <row r="119" s="2" customFormat="1" ht="16.8" customHeight="1">
      <c r="A119" s="39"/>
      <c r="B119" s="45"/>
      <c r="C119" s="302" t="s">
        <v>19</v>
      </c>
      <c r="D119" s="302" t="s">
        <v>3193</v>
      </c>
      <c r="E119" s="18" t="s">
        <v>19</v>
      </c>
      <c r="F119" s="303">
        <v>53.359999999999999</v>
      </c>
      <c r="G119" s="39"/>
      <c r="H119" s="45"/>
    </row>
    <row r="120" s="2" customFormat="1" ht="26.4" customHeight="1">
      <c r="A120" s="39"/>
      <c r="B120" s="45"/>
      <c r="C120" s="297" t="s">
        <v>86</v>
      </c>
      <c r="D120" s="297" t="s">
        <v>87</v>
      </c>
      <c r="E120" s="39"/>
      <c r="F120" s="39"/>
      <c r="G120" s="39"/>
      <c r="H120" s="45"/>
    </row>
    <row r="121" s="2" customFormat="1" ht="16.8" customHeight="1">
      <c r="A121" s="39"/>
      <c r="B121" s="45"/>
      <c r="C121" s="298" t="s">
        <v>823</v>
      </c>
      <c r="D121" s="299" t="s">
        <v>824</v>
      </c>
      <c r="E121" s="300" t="s">
        <v>118</v>
      </c>
      <c r="F121" s="301">
        <v>345.80000000000001</v>
      </c>
      <c r="G121" s="39"/>
      <c r="H121" s="45"/>
    </row>
    <row r="122" s="2" customFormat="1">
      <c r="A122" s="39"/>
      <c r="B122" s="45"/>
      <c r="C122" s="302" t="s">
        <v>19</v>
      </c>
      <c r="D122" s="302" t="s">
        <v>1082</v>
      </c>
      <c r="E122" s="18" t="s">
        <v>19</v>
      </c>
      <c r="F122" s="303">
        <v>112.57299999999999</v>
      </c>
      <c r="G122" s="39"/>
      <c r="H122" s="45"/>
    </row>
    <row r="123" s="2" customFormat="1" ht="16.8" customHeight="1">
      <c r="A123" s="39"/>
      <c r="B123" s="45"/>
      <c r="C123" s="302" t="s">
        <v>19</v>
      </c>
      <c r="D123" s="302" t="s">
        <v>1083</v>
      </c>
      <c r="E123" s="18" t="s">
        <v>19</v>
      </c>
      <c r="F123" s="303">
        <v>79</v>
      </c>
      <c r="G123" s="39"/>
      <c r="H123" s="45"/>
    </row>
    <row r="124" s="2" customFormat="1" ht="16.8" customHeight="1">
      <c r="A124" s="39"/>
      <c r="B124" s="45"/>
      <c r="C124" s="302" t="s">
        <v>19</v>
      </c>
      <c r="D124" s="302" t="s">
        <v>1084</v>
      </c>
      <c r="E124" s="18" t="s">
        <v>19</v>
      </c>
      <c r="F124" s="303">
        <v>-23.489999999999998</v>
      </c>
      <c r="G124" s="39"/>
      <c r="H124" s="45"/>
    </row>
    <row r="125" s="2" customFormat="1" ht="16.8" customHeight="1">
      <c r="A125" s="39"/>
      <c r="B125" s="45"/>
      <c r="C125" s="302" t="s">
        <v>19</v>
      </c>
      <c r="D125" s="302" t="s">
        <v>1085</v>
      </c>
      <c r="E125" s="18" t="s">
        <v>19</v>
      </c>
      <c r="F125" s="303">
        <v>5</v>
      </c>
      <c r="G125" s="39"/>
      <c r="H125" s="45"/>
    </row>
    <row r="126" s="2" customFormat="1" ht="16.8" customHeight="1">
      <c r="A126" s="39"/>
      <c r="B126" s="45"/>
      <c r="C126" s="302" t="s">
        <v>19</v>
      </c>
      <c r="D126" s="302" t="s">
        <v>1086</v>
      </c>
      <c r="E126" s="18" t="s">
        <v>19</v>
      </c>
      <c r="F126" s="303">
        <v>4.0499999999999998</v>
      </c>
      <c r="G126" s="39"/>
      <c r="H126" s="45"/>
    </row>
    <row r="127" s="2" customFormat="1" ht="16.8" customHeight="1">
      <c r="A127" s="39"/>
      <c r="B127" s="45"/>
      <c r="C127" s="302" t="s">
        <v>19</v>
      </c>
      <c r="D127" s="302" t="s">
        <v>1087</v>
      </c>
      <c r="E127" s="18" t="s">
        <v>19</v>
      </c>
      <c r="F127" s="303">
        <v>30.399999999999999</v>
      </c>
      <c r="G127" s="39"/>
      <c r="H127" s="45"/>
    </row>
    <row r="128" s="2" customFormat="1" ht="16.8" customHeight="1">
      <c r="A128" s="39"/>
      <c r="B128" s="45"/>
      <c r="C128" s="302" t="s">
        <v>19</v>
      </c>
      <c r="D128" s="302" t="s">
        <v>1088</v>
      </c>
      <c r="E128" s="18" t="s">
        <v>19</v>
      </c>
      <c r="F128" s="303">
        <v>58.866999999999997</v>
      </c>
      <c r="G128" s="39"/>
      <c r="H128" s="45"/>
    </row>
    <row r="129" s="2" customFormat="1" ht="16.8" customHeight="1">
      <c r="A129" s="39"/>
      <c r="B129" s="45"/>
      <c r="C129" s="302" t="s">
        <v>19</v>
      </c>
      <c r="D129" s="302" t="s">
        <v>1089</v>
      </c>
      <c r="E129" s="18" t="s">
        <v>19</v>
      </c>
      <c r="F129" s="303">
        <v>-17.399999999999999</v>
      </c>
      <c r="G129" s="39"/>
      <c r="H129" s="45"/>
    </row>
    <row r="130" s="2" customFormat="1" ht="16.8" customHeight="1">
      <c r="A130" s="39"/>
      <c r="B130" s="45"/>
      <c r="C130" s="302" t="s">
        <v>19</v>
      </c>
      <c r="D130" s="302" t="s">
        <v>1090</v>
      </c>
      <c r="E130" s="18" t="s">
        <v>19</v>
      </c>
      <c r="F130" s="303">
        <v>8.4000000000000004</v>
      </c>
      <c r="G130" s="39"/>
      <c r="H130" s="45"/>
    </row>
    <row r="131" s="2" customFormat="1" ht="16.8" customHeight="1">
      <c r="A131" s="39"/>
      <c r="B131" s="45"/>
      <c r="C131" s="302" t="s">
        <v>19</v>
      </c>
      <c r="D131" s="302" t="s">
        <v>1091</v>
      </c>
      <c r="E131" s="18" t="s">
        <v>19</v>
      </c>
      <c r="F131" s="303">
        <v>26</v>
      </c>
      <c r="G131" s="39"/>
      <c r="H131" s="45"/>
    </row>
    <row r="132" s="2" customFormat="1" ht="16.8" customHeight="1">
      <c r="A132" s="39"/>
      <c r="B132" s="45"/>
      <c r="C132" s="302" t="s">
        <v>19</v>
      </c>
      <c r="D132" s="302" t="s">
        <v>1092</v>
      </c>
      <c r="E132" s="18" t="s">
        <v>19</v>
      </c>
      <c r="F132" s="303">
        <v>-5.4000000000000004</v>
      </c>
      <c r="G132" s="39"/>
      <c r="H132" s="45"/>
    </row>
    <row r="133" s="2" customFormat="1" ht="16.8" customHeight="1">
      <c r="A133" s="39"/>
      <c r="B133" s="45"/>
      <c r="C133" s="302" t="s">
        <v>19</v>
      </c>
      <c r="D133" s="302" t="s">
        <v>1093</v>
      </c>
      <c r="E133" s="18" t="s">
        <v>19</v>
      </c>
      <c r="F133" s="303">
        <v>77.760000000000005</v>
      </c>
      <c r="G133" s="39"/>
      <c r="H133" s="45"/>
    </row>
    <row r="134" s="2" customFormat="1" ht="16.8" customHeight="1">
      <c r="A134" s="39"/>
      <c r="B134" s="45"/>
      <c r="C134" s="302" t="s">
        <v>19</v>
      </c>
      <c r="D134" s="302" t="s">
        <v>1094</v>
      </c>
      <c r="E134" s="18" t="s">
        <v>19</v>
      </c>
      <c r="F134" s="303">
        <v>-16.936</v>
      </c>
      <c r="G134" s="39"/>
      <c r="H134" s="45"/>
    </row>
    <row r="135" s="2" customFormat="1" ht="16.8" customHeight="1">
      <c r="A135" s="39"/>
      <c r="B135" s="45"/>
      <c r="C135" s="302" t="s">
        <v>19</v>
      </c>
      <c r="D135" s="302" t="s">
        <v>1095</v>
      </c>
      <c r="E135" s="18" t="s">
        <v>19</v>
      </c>
      <c r="F135" s="303">
        <v>6.976</v>
      </c>
      <c r="G135" s="39"/>
      <c r="H135" s="45"/>
    </row>
    <row r="136" s="2" customFormat="1" ht="16.8" customHeight="1">
      <c r="A136" s="39"/>
      <c r="B136" s="45"/>
      <c r="C136" s="302" t="s">
        <v>823</v>
      </c>
      <c r="D136" s="302" t="s">
        <v>225</v>
      </c>
      <c r="E136" s="18" t="s">
        <v>19</v>
      </c>
      <c r="F136" s="303">
        <v>345.80000000000001</v>
      </c>
      <c r="G136" s="39"/>
      <c r="H136" s="45"/>
    </row>
    <row r="137" s="2" customFormat="1" ht="16.8" customHeight="1">
      <c r="A137" s="39"/>
      <c r="B137" s="45"/>
      <c r="C137" s="304" t="s">
        <v>3176</v>
      </c>
      <c r="D137" s="39"/>
      <c r="E137" s="39"/>
      <c r="F137" s="39"/>
      <c r="G137" s="39"/>
      <c r="H137" s="45"/>
    </row>
    <row r="138" s="2" customFormat="1" ht="16.8" customHeight="1">
      <c r="A138" s="39"/>
      <c r="B138" s="45"/>
      <c r="C138" s="302" t="s">
        <v>1079</v>
      </c>
      <c r="D138" s="302" t="s">
        <v>1080</v>
      </c>
      <c r="E138" s="18" t="s">
        <v>118</v>
      </c>
      <c r="F138" s="303">
        <v>345.80000000000001</v>
      </c>
      <c r="G138" s="39"/>
      <c r="H138" s="45"/>
    </row>
    <row r="139" s="2" customFormat="1">
      <c r="A139" s="39"/>
      <c r="B139" s="45"/>
      <c r="C139" s="302" t="s">
        <v>1067</v>
      </c>
      <c r="D139" s="302" t="s">
        <v>3194</v>
      </c>
      <c r="E139" s="18" t="s">
        <v>118</v>
      </c>
      <c r="F139" s="303">
        <v>393.63600000000002</v>
      </c>
      <c r="G139" s="39"/>
      <c r="H139" s="45"/>
    </row>
    <row r="140" s="2" customFormat="1" ht="16.8" customHeight="1">
      <c r="A140" s="39"/>
      <c r="B140" s="45"/>
      <c r="C140" s="302" t="s">
        <v>1097</v>
      </c>
      <c r="D140" s="302" t="s">
        <v>3195</v>
      </c>
      <c r="E140" s="18" t="s">
        <v>118</v>
      </c>
      <c r="F140" s="303">
        <v>345.80000000000001</v>
      </c>
      <c r="G140" s="39"/>
      <c r="H140" s="45"/>
    </row>
    <row r="141" s="2" customFormat="1" ht="16.8" customHeight="1">
      <c r="A141" s="39"/>
      <c r="B141" s="45"/>
      <c r="C141" s="302" t="s">
        <v>1109</v>
      </c>
      <c r="D141" s="302" t="s">
        <v>3196</v>
      </c>
      <c r="E141" s="18" t="s">
        <v>118</v>
      </c>
      <c r="F141" s="303">
        <v>345.80000000000001</v>
      </c>
      <c r="G141" s="39"/>
      <c r="H141" s="45"/>
    </row>
    <row r="142" s="2" customFormat="1" ht="16.8" customHeight="1">
      <c r="A142" s="39"/>
      <c r="B142" s="45"/>
      <c r="C142" s="298" t="s">
        <v>826</v>
      </c>
      <c r="D142" s="299" t="s">
        <v>827</v>
      </c>
      <c r="E142" s="300" t="s">
        <v>118</v>
      </c>
      <c r="F142" s="301">
        <v>585.36000000000001</v>
      </c>
      <c r="G142" s="39"/>
      <c r="H142" s="45"/>
    </row>
    <row r="143" s="2" customFormat="1" ht="16.8" customHeight="1">
      <c r="A143" s="39"/>
      <c r="B143" s="45"/>
      <c r="C143" s="302" t="s">
        <v>826</v>
      </c>
      <c r="D143" s="302" t="s">
        <v>1162</v>
      </c>
      <c r="E143" s="18" t="s">
        <v>19</v>
      </c>
      <c r="F143" s="303">
        <v>585.36000000000001</v>
      </c>
      <c r="G143" s="39"/>
      <c r="H143" s="45"/>
    </row>
    <row r="144" s="2" customFormat="1" ht="16.8" customHeight="1">
      <c r="A144" s="39"/>
      <c r="B144" s="45"/>
      <c r="C144" s="304" t="s">
        <v>3176</v>
      </c>
      <c r="D144" s="39"/>
      <c r="E144" s="39"/>
      <c r="F144" s="39"/>
      <c r="G144" s="39"/>
      <c r="H144" s="45"/>
    </row>
    <row r="145" s="2" customFormat="1">
      <c r="A145" s="39"/>
      <c r="B145" s="45"/>
      <c r="C145" s="302" t="s">
        <v>1158</v>
      </c>
      <c r="D145" s="302" t="s">
        <v>3197</v>
      </c>
      <c r="E145" s="18" t="s">
        <v>118</v>
      </c>
      <c r="F145" s="303">
        <v>585.36000000000001</v>
      </c>
      <c r="G145" s="39"/>
      <c r="H145" s="45"/>
    </row>
    <row r="146" s="2" customFormat="1">
      <c r="A146" s="39"/>
      <c r="B146" s="45"/>
      <c r="C146" s="302" t="s">
        <v>1163</v>
      </c>
      <c r="D146" s="302" t="s">
        <v>3198</v>
      </c>
      <c r="E146" s="18" t="s">
        <v>118</v>
      </c>
      <c r="F146" s="303">
        <v>52682.400000000001</v>
      </c>
      <c r="G146" s="39"/>
      <c r="H146" s="45"/>
    </row>
    <row r="147" s="2" customFormat="1">
      <c r="A147" s="39"/>
      <c r="B147" s="45"/>
      <c r="C147" s="302" t="s">
        <v>1168</v>
      </c>
      <c r="D147" s="302" t="s">
        <v>3199</v>
      </c>
      <c r="E147" s="18" t="s">
        <v>118</v>
      </c>
      <c r="F147" s="303">
        <v>585.36000000000001</v>
      </c>
      <c r="G147" s="39"/>
      <c r="H147" s="45"/>
    </row>
    <row r="148" s="2" customFormat="1" ht="16.8" customHeight="1">
      <c r="A148" s="39"/>
      <c r="B148" s="45"/>
      <c r="C148" s="302" t="s">
        <v>1172</v>
      </c>
      <c r="D148" s="302" t="s">
        <v>3200</v>
      </c>
      <c r="E148" s="18" t="s">
        <v>118</v>
      </c>
      <c r="F148" s="303">
        <v>585.36000000000001</v>
      </c>
      <c r="G148" s="39"/>
      <c r="H148" s="45"/>
    </row>
    <row r="149" s="2" customFormat="1" ht="16.8" customHeight="1">
      <c r="A149" s="39"/>
      <c r="B149" s="45"/>
      <c r="C149" s="302" t="s">
        <v>1176</v>
      </c>
      <c r="D149" s="302" t="s">
        <v>3201</v>
      </c>
      <c r="E149" s="18" t="s">
        <v>118</v>
      </c>
      <c r="F149" s="303">
        <v>52682.400000000001</v>
      </c>
      <c r="G149" s="39"/>
      <c r="H149" s="45"/>
    </row>
    <row r="150" s="2" customFormat="1" ht="16.8" customHeight="1">
      <c r="A150" s="39"/>
      <c r="B150" s="45"/>
      <c r="C150" s="302" t="s">
        <v>1180</v>
      </c>
      <c r="D150" s="302" t="s">
        <v>3202</v>
      </c>
      <c r="E150" s="18" t="s">
        <v>118</v>
      </c>
      <c r="F150" s="303">
        <v>585.36000000000001</v>
      </c>
      <c r="G150" s="39"/>
      <c r="H150" s="45"/>
    </row>
    <row r="151" s="2" customFormat="1" ht="16.8" customHeight="1">
      <c r="A151" s="39"/>
      <c r="B151" s="45"/>
      <c r="C151" s="298" t="s">
        <v>829</v>
      </c>
      <c r="D151" s="299" t="s">
        <v>830</v>
      </c>
      <c r="E151" s="300" t="s">
        <v>118</v>
      </c>
      <c r="F151" s="301">
        <v>165.80000000000001</v>
      </c>
      <c r="G151" s="39"/>
      <c r="H151" s="45"/>
    </row>
    <row r="152" s="2" customFormat="1" ht="16.8" customHeight="1">
      <c r="A152" s="39"/>
      <c r="B152" s="45"/>
      <c r="C152" s="302" t="s">
        <v>19</v>
      </c>
      <c r="D152" s="302" t="s">
        <v>1188</v>
      </c>
      <c r="E152" s="18" t="s">
        <v>19</v>
      </c>
      <c r="F152" s="303">
        <v>19</v>
      </c>
      <c r="G152" s="39"/>
      <c r="H152" s="45"/>
    </row>
    <row r="153" s="2" customFormat="1" ht="16.8" customHeight="1">
      <c r="A153" s="39"/>
      <c r="B153" s="45"/>
      <c r="C153" s="302" t="s">
        <v>19</v>
      </c>
      <c r="D153" s="302" t="s">
        <v>425</v>
      </c>
      <c r="E153" s="18" t="s">
        <v>19</v>
      </c>
      <c r="F153" s="303">
        <v>73.400000000000006</v>
      </c>
      <c r="G153" s="39"/>
      <c r="H153" s="45"/>
    </row>
    <row r="154" s="2" customFormat="1" ht="16.8" customHeight="1">
      <c r="A154" s="39"/>
      <c r="B154" s="45"/>
      <c r="C154" s="302" t="s">
        <v>19</v>
      </c>
      <c r="D154" s="302" t="s">
        <v>1189</v>
      </c>
      <c r="E154" s="18" t="s">
        <v>19</v>
      </c>
      <c r="F154" s="303">
        <v>73.400000000000006</v>
      </c>
      <c r="G154" s="39"/>
      <c r="H154" s="45"/>
    </row>
    <row r="155" s="2" customFormat="1" ht="16.8" customHeight="1">
      <c r="A155" s="39"/>
      <c r="B155" s="45"/>
      <c r="C155" s="302" t="s">
        <v>829</v>
      </c>
      <c r="D155" s="302" t="s">
        <v>225</v>
      </c>
      <c r="E155" s="18" t="s">
        <v>19</v>
      </c>
      <c r="F155" s="303">
        <v>165.80000000000001</v>
      </c>
      <c r="G155" s="39"/>
      <c r="H155" s="45"/>
    </row>
    <row r="156" s="2" customFormat="1" ht="16.8" customHeight="1">
      <c r="A156" s="39"/>
      <c r="B156" s="45"/>
      <c r="C156" s="304" t="s">
        <v>3176</v>
      </c>
      <c r="D156" s="39"/>
      <c r="E156" s="39"/>
      <c r="F156" s="39"/>
      <c r="G156" s="39"/>
      <c r="H156" s="45"/>
    </row>
    <row r="157" s="2" customFormat="1">
      <c r="A157" s="39"/>
      <c r="B157" s="45"/>
      <c r="C157" s="302" t="s">
        <v>1184</v>
      </c>
      <c r="D157" s="302" t="s">
        <v>3203</v>
      </c>
      <c r="E157" s="18" t="s">
        <v>118</v>
      </c>
      <c r="F157" s="303">
        <v>165.80000000000001</v>
      </c>
      <c r="G157" s="39"/>
      <c r="H157" s="45"/>
    </row>
    <row r="158" s="2" customFormat="1" ht="16.8" customHeight="1">
      <c r="A158" s="39"/>
      <c r="B158" s="45"/>
      <c r="C158" s="302" t="s">
        <v>1203</v>
      </c>
      <c r="D158" s="302" t="s">
        <v>3204</v>
      </c>
      <c r="E158" s="18" t="s">
        <v>118</v>
      </c>
      <c r="F158" s="303">
        <v>443</v>
      </c>
      <c r="G158" s="39"/>
      <c r="H158" s="45"/>
    </row>
    <row r="159" s="2" customFormat="1" ht="16.8" customHeight="1">
      <c r="A159" s="39"/>
      <c r="B159" s="45"/>
      <c r="C159" s="302" t="s">
        <v>1208</v>
      </c>
      <c r="D159" s="302" t="s">
        <v>3205</v>
      </c>
      <c r="E159" s="18" t="s">
        <v>118</v>
      </c>
      <c r="F159" s="303">
        <v>1772</v>
      </c>
      <c r="G159" s="39"/>
      <c r="H159" s="45"/>
    </row>
    <row r="160" s="2" customFormat="1" ht="16.8" customHeight="1">
      <c r="A160" s="39"/>
      <c r="B160" s="45"/>
      <c r="C160" s="298" t="s">
        <v>157</v>
      </c>
      <c r="D160" s="299" t="s">
        <v>158</v>
      </c>
      <c r="E160" s="300" t="s">
        <v>118</v>
      </c>
      <c r="F160" s="301">
        <v>19</v>
      </c>
      <c r="G160" s="39"/>
      <c r="H160" s="45"/>
    </row>
    <row r="161" s="2" customFormat="1" ht="16.8" customHeight="1">
      <c r="A161" s="39"/>
      <c r="B161" s="45"/>
      <c r="C161" s="302" t="s">
        <v>19</v>
      </c>
      <c r="D161" s="302" t="s">
        <v>159</v>
      </c>
      <c r="E161" s="18" t="s">
        <v>19</v>
      </c>
      <c r="F161" s="303">
        <v>19</v>
      </c>
      <c r="G161" s="39"/>
      <c r="H161" s="45"/>
    </row>
    <row r="162" s="2" customFormat="1" ht="16.8" customHeight="1">
      <c r="A162" s="39"/>
      <c r="B162" s="45"/>
      <c r="C162" s="304" t="s">
        <v>3176</v>
      </c>
      <c r="D162" s="39"/>
      <c r="E162" s="39"/>
      <c r="F162" s="39"/>
      <c r="G162" s="39"/>
      <c r="H162" s="45"/>
    </row>
    <row r="163" s="2" customFormat="1" ht="16.8" customHeight="1">
      <c r="A163" s="39"/>
      <c r="B163" s="45"/>
      <c r="C163" s="302" t="s">
        <v>1008</v>
      </c>
      <c r="D163" s="302" t="s">
        <v>3206</v>
      </c>
      <c r="E163" s="18" t="s">
        <v>118</v>
      </c>
      <c r="F163" s="303">
        <v>19</v>
      </c>
      <c r="G163" s="39"/>
      <c r="H163" s="45"/>
    </row>
    <row r="164" s="2" customFormat="1" ht="16.8" customHeight="1">
      <c r="A164" s="39"/>
      <c r="B164" s="45"/>
      <c r="C164" s="302" t="s">
        <v>1148</v>
      </c>
      <c r="D164" s="302" t="s">
        <v>3207</v>
      </c>
      <c r="E164" s="18" t="s">
        <v>118</v>
      </c>
      <c r="F164" s="303">
        <v>19</v>
      </c>
      <c r="G164" s="39"/>
      <c r="H164" s="45"/>
    </row>
    <row r="165" s="2" customFormat="1" ht="16.8" customHeight="1">
      <c r="A165" s="39"/>
      <c r="B165" s="45"/>
      <c r="C165" s="302" t="s">
        <v>2065</v>
      </c>
      <c r="D165" s="302" t="s">
        <v>3208</v>
      </c>
      <c r="E165" s="18" t="s">
        <v>118</v>
      </c>
      <c r="F165" s="303">
        <v>19</v>
      </c>
      <c r="G165" s="39"/>
      <c r="H165" s="45"/>
    </row>
    <row r="166" s="2" customFormat="1" ht="16.8" customHeight="1">
      <c r="A166" s="39"/>
      <c r="B166" s="45"/>
      <c r="C166" s="302" t="s">
        <v>2070</v>
      </c>
      <c r="D166" s="302" t="s">
        <v>3209</v>
      </c>
      <c r="E166" s="18" t="s">
        <v>118</v>
      </c>
      <c r="F166" s="303">
        <v>19</v>
      </c>
      <c r="G166" s="39"/>
      <c r="H166" s="45"/>
    </row>
    <row r="167" s="2" customFormat="1" ht="16.8" customHeight="1">
      <c r="A167" s="39"/>
      <c r="B167" s="45"/>
      <c r="C167" s="302" t="s">
        <v>2075</v>
      </c>
      <c r="D167" s="302" t="s">
        <v>3210</v>
      </c>
      <c r="E167" s="18" t="s">
        <v>118</v>
      </c>
      <c r="F167" s="303">
        <v>19</v>
      </c>
      <c r="G167" s="39"/>
      <c r="H167" s="45"/>
    </row>
    <row r="168" s="2" customFormat="1">
      <c r="A168" s="39"/>
      <c r="B168" s="45"/>
      <c r="C168" s="302" t="s">
        <v>1184</v>
      </c>
      <c r="D168" s="302" t="s">
        <v>3203</v>
      </c>
      <c r="E168" s="18" t="s">
        <v>118</v>
      </c>
      <c r="F168" s="303">
        <v>165.80000000000001</v>
      </c>
      <c r="G168" s="39"/>
      <c r="H168" s="45"/>
    </row>
    <row r="169" s="2" customFormat="1" ht="16.8" customHeight="1">
      <c r="A169" s="39"/>
      <c r="B169" s="45"/>
      <c r="C169" s="298" t="s">
        <v>832</v>
      </c>
      <c r="D169" s="299" t="s">
        <v>833</v>
      </c>
      <c r="E169" s="300" t="s">
        <v>118</v>
      </c>
      <c r="F169" s="301">
        <v>266.334</v>
      </c>
      <c r="G169" s="39"/>
      <c r="H169" s="45"/>
    </row>
    <row r="170" s="2" customFormat="1" ht="16.8" customHeight="1">
      <c r="A170" s="39"/>
      <c r="B170" s="45"/>
      <c r="C170" s="302" t="s">
        <v>19</v>
      </c>
      <c r="D170" s="302" t="s">
        <v>871</v>
      </c>
      <c r="E170" s="18" t="s">
        <v>19</v>
      </c>
      <c r="F170" s="303">
        <v>67.670000000000002</v>
      </c>
      <c r="G170" s="39"/>
      <c r="H170" s="45"/>
    </row>
    <row r="171" s="2" customFormat="1" ht="16.8" customHeight="1">
      <c r="A171" s="39"/>
      <c r="B171" s="45"/>
      <c r="C171" s="302" t="s">
        <v>19</v>
      </c>
      <c r="D171" s="302" t="s">
        <v>1040</v>
      </c>
      <c r="E171" s="18" t="s">
        <v>19</v>
      </c>
      <c r="F171" s="303">
        <v>14.231999999999999</v>
      </c>
      <c r="G171" s="39"/>
      <c r="H171" s="45"/>
    </row>
    <row r="172" s="2" customFormat="1" ht="16.8" customHeight="1">
      <c r="A172" s="39"/>
      <c r="B172" s="45"/>
      <c r="C172" s="302" t="s">
        <v>19</v>
      </c>
      <c r="D172" s="302" t="s">
        <v>1041</v>
      </c>
      <c r="E172" s="18" t="s">
        <v>19</v>
      </c>
      <c r="F172" s="303">
        <v>-14.4</v>
      </c>
      <c r="G172" s="39"/>
      <c r="H172" s="45"/>
    </row>
    <row r="173" s="2" customFormat="1" ht="16.8" customHeight="1">
      <c r="A173" s="39"/>
      <c r="B173" s="45"/>
      <c r="C173" s="302" t="s">
        <v>19</v>
      </c>
      <c r="D173" s="302" t="s">
        <v>1042</v>
      </c>
      <c r="E173" s="18" t="s">
        <v>19</v>
      </c>
      <c r="F173" s="303">
        <v>92.763999999999996</v>
      </c>
      <c r="G173" s="39"/>
      <c r="H173" s="45"/>
    </row>
    <row r="174" s="2" customFormat="1" ht="16.8" customHeight="1">
      <c r="A174" s="39"/>
      <c r="B174" s="45"/>
      <c r="C174" s="302" t="s">
        <v>19</v>
      </c>
      <c r="D174" s="302" t="s">
        <v>1041</v>
      </c>
      <c r="E174" s="18" t="s">
        <v>19</v>
      </c>
      <c r="F174" s="303">
        <v>-14.4</v>
      </c>
      <c r="G174" s="39"/>
      <c r="H174" s="45"/>
    </row>
    <row r="175" s="2" customFormat="1" ht="16.8" customHeight="1">
      <c r="A175" s="39"/>
      <c r="B175" s="45"/>
      <c r="C175" s="302" t="s">
        <v>19</v>
      </c>
      <c r="D175" s="302" t="s">
        <v>1043</v>
      </c>
      <c r="E175" s="18" t="s">
        <v>19</v>
      </c>
      <c r="F175" s="303">
        <v>60.060000000000002</v>
      </c>
      <c r="G175" s="39"/>
      <c r="H175" s="45"/>
    </row>
    <row r="176" s="2" customFormat="1" ht="16.8" customHeight="1">
      <c r="A176" s="39"/>
      <c r="B176" s="45"/>
      <c r="C176" s="302" t="s">
        <v>19</v>
      </c>
      <c r="D176" s="302" t="s">
        <v>1044</v>
      </c>
      <c r="E176" s="18" t="s">
        <v>19</v>
      </c>
      <c r="F176" s="303">
        <v>-10.92</v>
      </c>
      <c r="G176" s="39"/>
      <c r="H176" s="45"/>
    </row>
    <row r="177" s="2" customFormat="1">
      <c r="A177" s="39"/>
      <c r="B177" s="45"/>
      <c r="C177" s="302" t="s">
        <v>19</v>
      </c>
      <c r="D177" s="302" t="s">
        <v>1045</v>
      </c>
      <c r="E177" s="18" t="s">
        <v>19</v>
      </c>
      <c r="F177" s="303">
        <v>78.528000000000006</v>
      </c>
      <c r="G177" s="39"/>
      <c r="H177" s="45"/>
    </row>
    <row r="178" s="2" customFormat="1" ht="16.8" customHeight="1">
      <c r="A178" s="39"/>
      <c r="B178" s="45"/>
      <c r="C178" s="302" t="s">
        <v>19</v>
      </c>
      <c r="D178" s="302" t="s">
        <v>911</v>
      </c>
      <c r="E178" s="18" t="s">
        <v>19</v>
      </c>
      <c r="F178" s="303">
        <v>-7.2000000000000002</v>
      </c>
      <c r="G178" s="39"/>
      <c r="H178" s="45"/>
    </row>
    <row r="179" s="2" customFormat="1" ht="16.8" customHeight="1">
      <c r="A179" s="39"/>
      <c r="B179" s="45"/>
      <c r="C179" s="302" t="s">
        <v>832</v>
      </c>
      <c r="D179" s="302" t="s">
        <v>225</v>
      </c>
      <c r="E179" s="18" t="s">
        <v>19</v>
      </c>
      <c r="F179" s="303">
        <v>266.334</v>
      </c>
      <c r="G179" s="39"/>
      <c r="H179" s="45"/>
    </row>
    <row r="180" s="2" customFormat="1" ht="16.8" customHeight="1">
      <c r="A180" s="39"/>
      <c r="B180" s="45"/>
      <c r="C180" s="304" t="s">
        <v>3176</v>
      </c>
      <c r="D180" s="39"/>
      <c r="E180" s="39"/>
      <c r="F180" s="39"/>
      <c r="G180" s="39"/>
      <c r="H180" s="45"/>
    </row>
    <row r="181" s="2" customFormat="1" ht="16.8" customHeight="1">
      <c r="A181" s="39"/>
      <c r="B181" s="45"/>
      <c r="C181" s="302" t="s">
        <v>1036</v>
      </c>
      <c r="D181" s="302" t="s">
        <v>3211</v>
      </c>
      <c r="E181" s="18" t="s">
        <v>118</v>
      </c>
      <c r="F181" s="303">
        <v>266.334</v>
      </c>
      <c r="G181" s="39"/>
      <c r="H181" s="45"/>
    </row>
    <row r="182" s="2" customFormat="1" ht="16.8" customHeight="1">
      <c r="A182" s="39"/>
      <c r="B182" s="45"/>
      <c r="C182" s="302" t="s">
        <v>1051</v>
      </c>
      <c r="D182" s="302" t="s">
        <v>3212</v>
      </c>
      <c r="E182" s="18" t="s">
        <v>118</v>
      </c>
      <c r="F182" s="303">
        <v>266.334</v>
      </c>
      <c r="G182" s="39"/>
      <c r="H182" s="45"/>
    </row>
    <row r="183" s="2" customFormat="1" ht="16.8" customHeight="1">
      <c r="A183" s="39"/>
      <c r="B183" s="45"/>
      <c r="C183" s="298" t="s">
        <v>161</v>
      </c>
      <c r="D183" s="299" t="s">
        <v>161</v>
      </c>
      <c r="E183" s="300" t="s">
        <v>19</v>
      </c>
      <c r="F183" s="301">
        <v>393.29399999999998</v>
      </c>
      <c r="G183" s="39"/>
      <c r="H183" s="45"/>
    </row>
    <row r="184" s="2" customFormat="1" ht="16.8" customHeight="1">
      <c r="A184" s="39"/>
      <c r="B184" s="45"/>
      <c r="C184" s="298" t="s">
        <v>835</v>
      </c>
      <c r="D184" s="299" t="s">
        <v>836</v>
      </c>
      <c r="E184" s="300" t="s">
        <v>118</v>
      </c>
      <c r="F184" s="301">
        <v>3.3199999999999998</v>
      </c>
      <c r="G184" s="39"/>
      <c r="H184" s="45"/>
    </row>
    <row r="185" s="2" customFormat="1" ht="16.8" customHeight="1">
      <c r="A185" s="39"/>
      <c r="B185" s="45"/>
      <c r="C185" s="302" t="s">
        <v>835</v>
      </c>
      <c r="D185" s="302" t="s">
        <v>1902</v>
      </c>
      <c r="E185" s="18" t="s">
        <v>19</v>
      </c>
      <c r="F185" s="303">
        <v>3.3199999999999998</v>
      </c>
      <c r="G185" s="39"/>
      <c r="H185" s="45"/>
    </row>
    <row r="186" s="2" customFormat="1" ht="16.8" customHeight="1">
      <c r="A186" s="39"/>
      <c r="B186" s="45"/>
      <c r="C186" s="304" t="s">
        <v>3176</v>
      </c>
      <c r="D186" s="39"/>
      <c r="E186" s="39"/>
      <c r="F186" s="39"/>
      <c r="G186" s="39"/>
      <c r="H186" s="45"/>
    </row>
    <row r="187" s="2" customFormat="1" ht="16.8" customHeight="1">
      <c r="A187" s="39"/>
      <c r="B187" s="45"/>
      <c r="C187" s="302" t="s">
        <v>1898</v>
      </c>
      <c r="D187" s="302" t="s">
        <v>1899</v>
      </c>
      <c r="E187" s="18" t="s">
        <v>118</v>
      </c>
      <c r="F187" s="303">
        <v>28.280000000000001</v>
      </c>
      <c r="G187" s="39"/>
      <c r="H187" s="45"/>
    </row>
    <row r="188" s="2" customFormat="1">
      <c r="A188" s="39"/>
      <c r="B188" s="45"/>
      <c r="C188" s="302" t="s">
        <v>1138</v>
      </c>
      <c r="D188" s="302" t="s">
        <v>3213</v>
      </c>
      <c r="E188" s="18" t="s">
        <v>219</v>
      </c>
      <c r="F188" s="303">
        <v>10.845000000000001</v>
      </c>
      <c r="G188" s="39"/>
      <c r="H188" s="45"/>
    </row>
    <row r="189" s="2" customFormat="1" ht="16.8" customHeight="1">
      <c r="A189" s="39"/>
      <c r="B189" s="45"/>
      <c r="C189" s="302" t="s">
        <v>1529</v>
      </c>
      <c r="D189" s="302" t="s">
        <v>3214</v>
      </c>
      <c r="E189" s="18" t="s">
        <v>118</v>
      </c>
      <c r="F189" s="303">
        <v>314.70699999999999</v>
      </c>
      <c r="G189" s="39"/>
      <c r="H189" s="45"/>
    </row>
    <row r="190" s="2" customFormat="1" ht="16.8" customHeight="1">
      <c r="A190" s="39"/>
      <c r="B190" s="45"/>
      <c r="C190" s="302" t="s">
        <v>1911</v>
      </c>
      <c r="D190" s="302" t="s">
        <v>3215</v>
      </c>
      <c r="E190" s="18" t="s">
        <v>118</v>
      </c>
      <c r="F190" s="303">
        <v>14.92</v>
      </c>
      <c r="G190" s="39"/>
      <c r="H190" s="45"/>
    </row>
    <row r="191" s="2" customFormat="1" ht="16.8" customHeight="1">
      <c r="A191" s="39"/>
      <c r="B191" s="45"/>
      <c r="C191" s="302" t="s">
        <v>1917</v>
      </c>
      <c r="D191" s="302" t="s">
        <v>3216</v>
      </c>
      <c r="E191" s="18" t="s">
        <v>118</v>
      </c>
      <c r="F191" s="303">
        <v>28.280000000000001</v>
      </c>
      <c r="G191" s="39"/>
      <c r="H191" s="45"/>
    </row>
    <row r="192" s="2" customFormat="1" ht="16.8" customHeight="1">
      <c r="A192" s="39"/>
      <c r="B192" s="45"/>
      <c r="C192" s="302" t="s">
        <v>1923</v>
      </c>
      <c r="D192" s="302" t="s">
        <v>3217</v>
      </c>
      <c r="E192" s="18" t="s">
        <v>118</v>
      </c>
      <c r="F192" s="303">
        <v>28.280000000000001</v>
      </c>
      <c r="G192" s="39"/>
      <c r="H192" s="45"/>
    </row>
    <row r="193" s="2" customFormat="1" ht="16.8" customHeight="1">
      <c r="A193" s="39"/>
      <c r="B193" s="45"/>
      <c r="C193" s="298" t="s">
        <v>838</v>
      </c>
      <c r="D193" s="299" t="s">
        <v>839</v>
      </c>
      <c r="E193" s="300" t="s">
        <v>118</v>
      </c>
      <c r="F193" s="301">
        <v>2.1000000000000001</v>
      </c>
      <c r="G193" s="39"/>
      <c r="H193" s="45"/>
    </row>
    <row r="194" s="2" customFormat="1" ht="16.8" customHeight="1">
      <c r="A194" s="39"/>
      <c r="B194" s="45"/>
      <c r="C194" s="302" t="s">
        <v>838</v>
      </c>
      <c r="D194" s="302" t="s">
        <v>1908</v>
      </c>
      <c r="E194" s="18" t="s">
        <v>19</v>
      </c>
      <c r="F194" s="303">
        <v>2.1000000000000001</v>
      </c>
      <c r="G194" s="39"/>
      <c r="H194" s="45"/>
    </row>
    <row r="195" s="2" customFormat="1" ht="16.8" customHeight="1">
      <c r="A195" s="39"/>
      <c r="B195" s="45"/>
      <c r="C195" s="304" t="s">
        <v>3176</v>
      </c>
      <c r="D195" s="39"/>
      <c r="E195" s="39"/>
      <c r="F195" s="39"/>
      <c r="G195" s="39"/>
      <c r="H195" s="45"/>
    </row>
    <row r="196" s="2" customFormat="1" ht="16.8" customHeight="1">
      <c r="A196" s="39"/>
      <c r="B196" s="45"/>
      <c r="C196" s="302" t="s">
        <v>1898</v>
      </c>
      <c r="D196" s="302" t="s">
        <v>1899</v>
      </c>
      <c r="E196" s="18" t="s">
        <v>118</v>
      </c>
      <c r="F196" s="303">
        <v>28.280000000000001</v>
      </c>
      <c r="G196" s="39"/>
      <c r="H196" s="45"/>
    </row>
    <row r="197" s="2" customFormat="1" ht="16.8" customHeight="1">
      <c r="A197" s="39"/>
      <c r="B197" s="45"/>
      <c r="C197" s="302" t="s">
        <v>1529</v>
      </c>
      <c r="D197" s="302" t="s">
        <v>3214</v>
      </c>
      <c r="E197" s="18" t="s">
        <v>118</v>
      </c>
      <c r="F197" s="303">
        <v>314.70699999999999</v>
      </c>
      <c r="G197" s="39"/>
      <c r="H197" s="45"/>
    </row>
    <row r="198" s="2" customFormat="1" ht="16.8" customHeight="1">
      <c r="A198" s="39"/>
      <c r="B198" s="45"/>
      <c r="C198" s="302" t="s">
        <v>1911</v>
      </c>
      <c r="D198" s="302" t="s">
        <v>3215</v>
      </c>
      <c r="E198" s="18" t="s">
        <v>118</v>
      </c>
      <c r="F198" s="303">
        <v>14.92</v>
      </c>
      <c r="G198" s="39"/>
      <c r="H198" s="45"/>
    </row>
    <row r="199" s="2" customFormat="1" ht="16.8" customHeight="1">
      <c r="A199" s="39"/>
      <c r="B199" s="45"/>
      <c r="C199" s="302" t="s">
        <v>1917</v>
      </c>
      <c r="D199" s="302" t="s">
        <v>3216</v>
      </c>
      <c r="E199" s="18" t="s">
        <v>118</v>
      </c>
      <c r="F199" s="303">
        <v>28.280000000000001</v>
      </c>
      <c r="G199" s="39"/>
      <c r="H199" s="45"/>
    </row>
    <row r="200" s="2" customFormat="1" ht="16.8" customHeight="1">
      <c r="A200" s="39"/>
      <c r="B200" s="45"/>
      <c r="C200" s="302" t="s">
        <v>1923</v>
      </c>
      <c r="D200" s="302" t="s">
        <v>3217</v>
      </c>
      <c r="E200" s="18" t="s">
        <v>118</v>
      </c>
      <c r="F200" s="303">
        <v>28.280000000000001</v>
      </c>
      <c r="G200" s="39"/>
      <c r="H200" s="45"/>
    </row>
    <row r="201" s="2" customFormat="1" ht="16.8" customHeight="1">
      <c r="A201" s="39"/>
      <c r="B201" s="45"/>
      <c r="C201" s="298" t="s">
        <v>842</v>
      </c>
      <c r="D201" s="299" t="s">
        <v>843</v>
      </c>
      <c r="E201" s="300" t="s">
        <v>118</v>
      </c>
      <c r="F201" s="301">
        <v>3.2000000000000002</v>
      </c>
      <c r="G201" s="39"/>
      <c r="H201" s="45"/>
    </row>
    <row r="202" s="2" customFormat="1" ht="16.8" customHeight="1">
      <c r="A202" s="39"/>
      <c r="B202" s="45"/>
      <c r="C202" s="302" t="s">
        <v>842</v>
      </c>
      <c r="D202" s="302" t="s">
        <v>1909</v>
      </c>
      <c r="E202" s="18" t="s">
        <v>19</v>
      </c>
      <c r="F202" s="303">
        <v>3.2000000000000002</v>
      </c>
      <c r="G202" s="39"/>
      <c r="H202" s="45"/>
    </row>
    <row r="203" s="2" customFormat="1" ht="16.8" customHeight="1">
      <c r="A203" s="39"/>
      <c r="B203" s="45"/>
      <c r="C203" s="304" t="s">
        <v>3176</v>
      </c>
      <c r="D203" s="39"/>
      <c r="E203" s="39"/>
      <c r="F203" s="39"/>
      <c r="G203" s="39"/>
      <c r="H203" s="45"/>
    </row>
    <row r="204" s="2" customFormat="1" ht="16.8" customHeight="1">
      <c r="A204" s="39"/>
      <c r="B204" s="45"/>
      <c r="C204" s="302" t="s">
        <v>1898</v>
      </c>
      <c r="D204" s="302" t="s">
        <v>1899</v>
      </c>
      <c r="E204" s="18" t="s">
        <v>118</v>
      </c>
      <c r="F204" s="303">
        <v>28.280000000000001</v>
      </c>
      <c r="G204" s="39"/>
      <c r="H204" s="45"/>
    </row>
    <row r="205" s="2" customFormat="1">
      <c r="A205" s="39"/>
      <c r="B205" s="45"/>
      <c r="C205" s="302" t="s">
        <v>1138</v>
      </c>
      <c r="D205" s="302" t="s">
        <v>3213</v>
      </c>
      <c r="E205" s="18" t="s">
        <v>219</v>
      </c>
      <c r="F205" s="303">
        <v>10.845000000000001</v>
      </c>
      <c r="G205" s="39"/>
      <c r="H205" s="45"/>
    </row>
    <row r="206" s="2" customFormat="1" ht="16.8" customHeight="1">
      <c r="A206" s="39"/>
      <c r="B206" s="45"/>
      <c r="C206" s="302" t="s">
        <v>1273</v>
      </c>
      <c r="D206" s="302" t="s">
        <v>3218</v>
      </c>
      <c r="E206" s="18" t="s">
        <v>118</v>
      </c>
      <c r="F206" s="303">
        <v>127.11</v>
      </c>
      <c r="G206" s="39"/>
      <c r="H206" s="45"/>
    </row>
    <row r="207" s="2" customFormat="1" ht="16.8" customHeight="1">
      <c r="A207" s="39"/>
      <c r="B207" s="45"/>
      <c r="C207" s="302" t="s">
        <v>1529</v>
      </c>
      <c r="D207" s="302" t="s">
        <v>3214</v>
      </c>
      <c r="E207" s="18" t="s">
        <v>118</v>
      </c>
      <c r="F207" s="303">
        <v>314.70699999999999</v>
      </c>
      <c r="G207" s="39"/>
      <c r="H207" s="45"/>
    </row>
    <row r="208" s="2" customFormat="1" ht="16.8" customHeight="1">
      <c r="A208" s="39"/>
      <c r="B208" s="45"/>
      <c r="C208" s="302" t="s">
        <v>1911</v>
      </c>
      <c r="D208" s="302" t="s">
        <v>3215</v>
      </c>
      <c r="E208" s="18" t="s">
        <v>118</v>
      </c>
      <c r="F208" s="303">
        <v>14.92</v>
      </c>
      <c r="G208" s="39"/>
      <c r="H208" s="45"/>
    </row>
    <row r="209" s="2" customFormat="1" ht="16.8" customHeight="1">
      <c r="A209" s="39"/>
      <c r="B209" s="45"/>
      <c r="C209" s="302" t="s">
        <v>1917</v>
      </c>
      <c r="D209" s="302" t="s">
        <v>3216</v>
      </c>
      <c r="E209" s="18" t="s">
        <v>118</v>
      </c>
      <c r="F209" s="303">
        <v>28.280000000000001</v>
      </c>
      <c r="G209" s="39"/>
      <c r="H209" s="45"/>
    </row>
    <row r="210" s="2" customFormat="1" ht="16.8" customHeight="1">
      <c r="A210" s="39"/>
      <c r="B210" s="45"/>
      <c r="C210" s="302" t="s">
        <v>1923</v>
      </c>
      <c r="D210" s="302" t="s">
        <v>3217</v>
      </c>
      <c r="E210" s="18" t="s">
        <v>118</v>
      </c>
      <c r="F210" s="303">
        <v>28.280000000000001</v>
      </c>
      <c r="G210" s="39"/>
      <c r="H210" s="45"/>
    </row>
    <row r="211" s="2" customFormat="1" ht="16.8" customHeight="1">
      <c r="A211" s="39"/>
      <c r="B211" s="45"/>
      <c r="C211" s="302" t="s">
        <v>1278</v>
      </c>
      <c r="D211" s="302" t="s">
        <v>1279</v>
      </c>
      <c r="E211" s="18" t="s">
        <v>118</v>
      </c>
      <c r="F211" s="303">
        <v>3.52</v>
      </c>
      <c r="G211" s="39"/>
      <c r="H211" s="45"/>
    </row>
    <row r="212" s="2" customFormat="1" ht="16.8" customHeight="1">
      <c r="A212" s="39"/>
      <c r="B212" s="45"/>
      <c r="C212" s="302" t="s">
        <v>1282</v>
      </c>
      <c r="D212" s="302" t="s">
        <v>1283</v>
      </c>
      <c r="E212" s="18" t="s">
        <v>118</v>
      </c>
      <c r="F212" s="303">
        <v>139.821</v>
      </c>
      <c r="G212" s="39"/>
      <c r="H212" s="45"/>
    </row>
    <row r="213" s="2" customFormat="1" ht="16.8" customHeight="1">
      <c r="A213" s="39"/>
      <c r="B213" s="45"/>
      <c r="C213" s="298" t="s">
        <v>845</v>
      </c>
      <c r="D213" s="299" t="s">
        <v>846</v>
      </c>
      <c r="E213" s="300" t="s">
        <v>118</v>
      </c>
      <c r="F213" s="301">
        <v>2.8100000000000001</v>
      </c>
      <c r="G213" s="39"/>
      <c r="H213" s="45"/>
    </row>
    <row r="214" s="2" customFormat="1" ht="16.8" customHeight="1">
      <c r="A214" s="39"/>
      <c r="B214" s="45"/>
      <c r="C214" s="302" t="s">
        <v>845</v>
      </c>
      <c r="D214" s="302" t="s">
        <v>1903</v>
      </c>
      <c r="E214" s="18" t="s">
        <v>19</v>
      </c>
      <c r="F214" s="303">
        <v>2.8100000000000001</v>
      </c>
      <c r="G214" s="39"/>
      <c r="H214" s="45"/>
    </row>
    <row r="215" s="2" customFormat="1" ht="16.8" customHeight="1">
      <c r="A215" s="39"/>
      <c r="B215" s="45"/>
      <c r="C215" s="304" t="s">
        <v>3176</v>
      </c>
      <c r="D215" s="39"/>
      <c r="E215" s="39"/>
      <c r="F215" s="39"/>
      <c r="G215" s="39"/>
      <c r="H215" s="45"/>
    </row>
    <row r="216" s="2" customFormat="1" ht="16.8" customHeight="1">
      <c r="A216" s="39"/>
      <c r="B216" s="45"/>
      <c r="C216" s="302" t="s">
        <v>1898</v>
      </c>
      <c r="D216" s="302" t="s">
        <v>1899</v>
      </c>
      <c r="E216" s="18" t="s">
        <v>118</v>
      </c>
      <c r="F216" s="303">
        <v>28.280000000000001</v>
      </c>
      <c r="G216" s="39"/>
      <c r="H216" s="45"/>
    </row>
    <row r="217" s="2" customFormat="1">
      <c r="A217" s="39"/>
      <c r="B217" s="45"/>
      <c r="C217" s="302" t="s">
        <v>1138</v>
      </c>
      <c r="D217" s="302" t="s">
        <v>3213</v>
      </c>
      <c r="E217" s="18" t="s">
        <v>219</v>
      </c>
      <c r="F217" s="303">
        <v>10.845000000000001</v>
      </c>
      <c r="G217" s="39"/>
      <c r="H217" s="45"/>
    </row>
    <row r="218" s="2" customFormat="1" ht="16.8" customHeight="1">
      <c r="A218" s="39"/>
      <c r="B218" s="45"/>
      <c r="C218" s="302" t="s">
        <v>1217</v>
      </c>
      <c r="D218" s="302" t="s">
        <v>3219</v>
      </c>
      <c r="E218" s="18" t="s">
        <v>118</v>
      </c>
      <c r="F218" s="303">
        <v>43.18</v>
      </c>
      <c r="G218" s="39"/>
      <c r="H218" s="45"/>
    </row>
    <row r="219" s="2" customFormat="1" ht="16.8" customHeight="1">
      <c r="A219" s="39"/>
      <c r="B219" s="45"/>
      <c r="C219" s="302" t="s">
        <v>1529</v>
      </c>
      <c r="D219" s="302" t="s">
        <v>3214</v>
      </c>
      <c r="E219" s="18" t="s">
        <v>118</v>
      </c>
      <c r="F219" s="303">
        <v>314.70699999999999</v>
      </c>
      <c r="G219" s="39"/>
      <c r="H219" s="45"/>
    </row>
    <row r="220" s="2" customFormat="1" ht="16.8" customHeight="1">
      <c r="A220" s="39"/>
      <c r="B220" s="45"/>
      <c r="C220" s="302" t="s">
        <v>1911</v>
      </c>
      <c r="D220" s="302" t="s">
        <v>3215</v>
      </c>
      <c r="E220" s="18" t="s">
        <v>118</v>
      </c>
      <c r="F220" s="303">
        <v>14.92</v>
      </c>
      <c r="G220" s="39"/>
      <c r="H220" s="45"/>
    </row>
    <row r="221" s="2" customFormat="1" ht="16.8" customHeight="1">
      <c r="A221" s="39"/>
      <c r="B221" s="45"/>
      <c r="C221" s="302" t="s">
        <v>1917</v>
      </c>
      <c r="D221" s="302" t="s">
        <v>3216</v>
      </c>
      <c r="E221" s="18" t="s">
        <v>118</v>
      </c>
      <c r="F221" s="303">
        <v>28.280000000000001</v>
      </c>
      <c r="G221" s="39"/>
      <c r="H221" s="45"/>
    </row>
    <row r="222" s="2" customFormat="1" ht="16.8" customHeight="1">
      <c r="A222" s="39"/>
      <c r="B222" s="45"/>
      <c r="C222" s="302" t="s">
        <v>1923</v>
      </c>
      <c r="D222" s="302" t="s">
        <v>3217</v>
      </c>
      <c r="E222" s="18" t="s">
        <v>118</v>
      </c>
      <c r="F222" s="303">
        <v>28.280000000000001</v>
      </c>
      <c r="G222" s="39"/>
      <c r="H222" s="45"/>
    </row>
    <row r="223" s="2" customFormat="1" ht="16.8" customHeight="1">
      <c r="A223" s="39"/>
      <c r="B223" s="45"/>
      <c r="C223" s="298" t="s">
        <v>848</v>
      </c>
      <c r="D223" s="299" t="s">
        <v>849</v>
      </c>
      <c r="E223" s="300" t="s">
        <v>118</v>
      </c>
      <c r="F223" s="301">
        <v>6.8899999999999997</v>
      </c>
      <c r="G223" s="39"/>
      <c r="H223" s="45"/>
    </row>
    <row r="224" s="2" customFormat="1" ht="16.8" customHeight="1">
      <c r="A224" s="39"/>
      <c r="B224" s="45"/>
      <c r="C224" s="302" t="s">
        <v>848</v>
      </c>
      <c r="D224" s="302" t="s">
        <v>1904</v>
      </c>
      <c r="E224" s="18" t="s">
        <v>19</v>
      </c>
      <c r="F224" s="303">
        <v>6.8899999999999997</v>
      </c>
      <c r="G224" s="39"/>
      <c r="H224" s="45"/>
    </row>
    <row r="225" s="2" customFormat="1" ht="16.8" customHeight="1">
      <c r="A225" s="39"/>
      <c r="B225" s="45"/>
      <c r="C225" s="304" t="s">
        <v>3176</v>
      </c>
      <c r="D225" s="39"/>
      <c r="E225" s="39"/>
      <c r="F225" s="39"/>
      <c r="G225" s="39"/>
      <c r="H225" s="45"/>
    </row>
    <row r="226" s="2" customFormat="1" ht="16.8" customHeight="1">
      <c r="A226" s="39"/>
      <c r="B226" s="45"/>
      <c r="C226" s="302" t="s">
        <v>1898</v>
      </c>
      <c r="D226" s="302" t="s">
        <v>1899</v>
      </c>
      <c r="E226" s="18" t="s">
        <v>118</v>
      </c>
      <c r="F226" s="303">
        <v>28.280000000000001</v>
      </c>
      <c r="G226" s="39"/>
      <c r="H226" s="45"/>
    </row>
    <row r="227" s="2" customFormat="1" ht="16.8" customHeight="1">
      <c r="A227" s="39"/>
      <c r="B227" s="45"/>
      <c r="C227" s="302" t="s">
        <v>1529</v>
      </c>
      <c r="D227" s="302" t="s">
        <v>3214</v>
      </c>
      <c r="E227" s="18" t="s">
        <v>118</v>
      </c>
      <c r="F227" s="303">
        <v>314.70699999999999</v>
      </c>
      <c r="G227" s="39"/>
      <c r="H227" s="45"/>
    </row>
    <row r="228" s="2" customFormat="1" ht="16.8" customHeight="1">
      <c r="A228" s="39"/>
      <c r="B228" s="45"/>
      <c r="C228" s="302" t="s">
        <v>1917</v>
      </c>
      <c r="D228" s="302" t="s">
        <v>3216</v>
      </c>
      <c r="E228" s="18" t="s">
        <v>118</v>
      </c>
      <c r="F228" s="303">
        <v>28.280000000000001</v>
      </c>
      <c r="G228" s="39"/>
      <c r="H228" s="45"/>
    </row>
    <row r="229" s="2" customFormat="1" ht="16.8" customHeight="1">
      <c r="A229" s="39"/>
      <c r="B229" s="45"/>
      <c r="C229" s="302" t="s">
        <v>1923</v>
      </c>
      <c r="D229" s="302" t="s">
        <v>3217</v>
      </c>
      <c r="E229" s="18" t="s">
        <v>118</v>
      </c>
      <c r="F229" s="303">
        <v>28.280000000000001</v>
      </c>
      <c r="G229" s="39"/>
      <c r="H229" s="45"/>
    </row>
    <row r="230" s="2" customFormat="1" ht="16.8" customHeight="1">
      <c r="A230" s="39"/>
      <c r="B230" s="45"/>
      <c r="C230" s="298" t="s">
        <v>851</v>
      </c>
      <c r="D230" s="299" t="s">
        <v>852</v>
      </c>
      <c r="E230" s="300" t="s">
        <v>118</v>
      </c>
      <c r="F230" s="301">
        <v>40.369999999999997</v>
      </c>
      <c r="G230" s="39"/>
      <c r="H230" s="45"/>
    </row>
    <row r="231" s="2" customFormat="1" ht="16.8" customHeight="1">
      <c r="A231" s="39"/>
      <c r="B231" s="45"/>
      <c r="C231" s="302" t="s">
        <v>851</v>
      </c>
      <c r="D231" s="302" t="s">
        <v>1945</v>
      </c>
      <c r="E231" s="18" t="s">
        <v>19</v>
      </c>
      <c r="F231" s="303">
        <v>40.369999999999997</v>
      </c>
      <c r="G231" s="39"/>
      <c r="H231" s="45"/>
    </row>
    <row r="232" s="2" customFormat="1" ht="16.8" customHeight="1">
      <c r="A232" s="39"/>
      <c r="B232" s="45"/>
      <c r="C232" s="304" t="s">
        <v>3176</v>
      </c>
      <c r="D232" s="39"/>
      <c r="E232" s="39"/>
      <c r="F232" s="39"/>
      <c r="G232" s="39"/>
      <c r="H232" s="45"/>
    </row>
    <row r="233" s="2" customFormat="1" ht="16.8" customHeight="1">
      <c r="A233" s="39"/>
      <c r="B233" s="45"/>
      <c r="C233" s="302" t="s">
        <v>1941</v>
      </c>
      <c r="D233" s="302" t="s">
        <v>3220</v>
      </c>
      <c r="E233" s="18" t="s">
        <v>118</v>
      </c>
      <c r="F233" s="303">
        <v>178.13</v>
      </c>
      <c r="G233" s="39"/>
      <c r="H233" s="45"/>
    </row>
    <row r="234" s="2" customFormat="1" ht="16.8" customHeight="1">
      <c r="A234" s="39"/>
      <c r="B234" s="45"/>
      <c r="C234" s="302" t="s">
        <v>886</v>
      </c>
      <c r="D234" s="302" t="s">
        <v>3221</v>
      </c>
      <c r="E234" s="18" t="s">
        <v>219</v>
      </c>
      <c r="F234" s="303">
        <v>8.0739999999999998</v>
      </c>
      <c r="G234" s="39"/>
      <c r="H234" s="45"/>
    </row>
    <row r="235" s="2" customFormat="1" ht="16.8" customHeight="1">
      <c r="A235" s="39"/>
      <c r="B235" s="45"/>
      <c r="C235" s="302" t="s">
        <v>891</v>
      </c>
      <c r="D235" s="302" t="s">
        <v>3222</v>
      </c>
      <c r="E235" s="18" t="s">
        <v>219</v>
      </c>
      <c r="F235" s="303">
        <v>6.056</v>
      </c>
      <c r="G235" s="39"/>
      <c r="H235" s="45"/>
    </row>
    <row r="236" s="2" customFormat="1" ht="16.8" customHeight="1">
      <c r="A236" s="39"/>
      <c r="B236" s="45"/>
      <c r="C236" s="302" t="s">
        <v>896</v>
      </c>
      <c r="D236" s="302" t="s">
        <v>3223</v>
      </c>
      <c r="E236" s="18" t="s">
        <v>443</v>
      </c>
      <c r="F236" s="303">
        <v>0.90800000000000003</v>
      </c>
      <c r="G236" s="39"/>
      <c r="H236" s="45"/>
    </row>
    <row r="237" s="2" customFormat="1">
      <c r="A237" s="39"/>
      <c r="B237" s="45"/>
      <c r="C237" s="302" t="s">
        <v>1138</v>
      </c>
      <c r="D237" s="302" t="s">
        <v>3213</v>
      </c>
      <c r="E237" s="18" t="s">
        <v>219</v>
      </c>
      <c r="F237" s="303">
        <v>10.845000000000001</v>
      </c>
      <c r="G237" s="39"/>
      <c r="H237" s="45"/>
    </row>
    <row r="238" s="2" customFormat="1" ht="16.8" customHeight="1">
      <c r="A238" s="39"/>
      <c r="B238" s="45"/>
      <c r="C238" s="302" t="s">
        <v>1217</v>
      </c>
      <c r="D238" s="302" t="s">
        <v>3219</v>
      </c>
      <c r="E238" s="18" t="s">
        <v>118</v>
      </c>
      <c r="F238" s="303">
        <v>43.18</v>
      </c>
      <c r="G238" s="39"/>
      <c r="H238" s="45"/>
    </row>
    <row r="239" s="2" customFormat="1" ht="16.8" customHeight="1">
      <c r="A239" s="39"/>
      <c r="B239" s="45"/>
      <c r="C239" s="302" t="s">
        <v>1249</v>
      </c>
      <c r="D239" s="302" t="s">
        <v>3224</v>
      </c>
      <c r="E239" s="18" t="s">
        <v>118</v>
      </c>
      <c r="F239" s="303">
        <v>148.667</v>
      </c>
      <c r="G239" s="39"/>
      <c r="H239" s="45"/>
    </row>
    <row r="240" s="2" customFormat="1" ht="16.8" customHeight="1">
      <c r="A240" s="39"/>
      <c r="B240" s="45"/>
      <c r="C240" s="302" t="s">
        <v>1529</v>
      </c>
      <c r="D240" s="302" t="s">
        <v>3214</v>
      </c>
      <c r="E240" s="18" t="s">
        <v>118</v>
      </c>
      <c r="F240" s="303">
        <v>314.70699999999999</v>
      </c>
      <c r="G240" s="39"/>
      <c r="H240" s="45"/>
    </row>
    <row r="241" s="2" customFormat="1" ht="16.8" customHeight="1">
      <c r="A241" s="39"/>
      <c r="B241" s="45"/>
      <c r="C241" s="302" t="s">
        <v>1959</v>
      </c>
      <c r="D241" s="302" t="s">
        <v>3225</v>
      </c>
      <c r="E241" s="18" t="s">
        <v>118</v>
      </c>
      <c r="F241" s="303">
        <v>178.13</v>
      </c>
      <c r="G241" s="39"/>
      <c r="H241" s="45"/>
    </row>
    <row r="242" s="2" customFormat="1" ht="16.8" customHeight="1">
      <c r="A242" s="39"/>
      <c r="B242" s="45"/>
      <c r="C242" s="302" t="s">
        <v>1965</v>
      </c>
      <c r="D242" s="302" t="s">
        <v>3226</v>
      </c>
      <c r="E242" s="18" t="s">
        <v>118</v>
      </c>
      <c r="F242" s="303">
        <v>178.13</v>
      </c>
      <c r="G242" s="39"/>
      <c r="H242" s="45"/>
    </row>
    <row r="243" s="2" customFormat="1">
      <c r="A243" s="39"/>
      <c r="B243" s="45"/>
      <c r="C243" s="302" t="s">
        <v>1988</v>
      </c>
      <c r="D243" s="302" t="s">
        <v>3227</v>
      </c>
      <c r="E243" s="18" t="s">
        <v>118</v>
      </c>
      <c r="F243" s="303">
        <v>178.13</v>
      </c>
      <c r="G243" s="39"/>
      <c r="H243" s="45"/>
    </row>
    <row r="244" s="2" customFormat="1" ht="16.8" customHeight="1">
      <c r="A244" s="39"/>
      <c r="B244" s="45"/>
      <c r="C244" s="302" t="s">
        <v>2004</v>
      </c>
      <c r="D244" s="302" t="s">
        <v>3228</v>
      </c>
      <c r="E244" s="18" t="s">
        <v>118</v>
      </c>
      <c r="F244" s="303">
        <v>135.02000000000001</v>
      </c>
      <c r="G244" s="39"/>
      <c r="H244" s="45"/>
    </row>
    <row r="245" s="2" customFormat="1" ht="16.8" customHeight="1">
      <c r="A245" s="39"/>
      <c r="B245" s="45"/>
      <c r="C245" s="302" t="s">
        <v>2056</v>
      </c>
      <c r="D245" s="302" t="s">
        <v>3229</v>
      </c>
      <c r="E245" s="18" t="s">
        <v>118</v>
      </c>
      <c r="F245" s="303">
        <v>178.13</v>
      </c>
      <c r="G245" s="39"/>
      <c r="H245" s="45"/>
    </row>
    <row r="246" s="2" customFormat="1" ht="16.8" customHeight="1">
      <c r="A246" s="39"/>
      <c r="B246" s="45"/>
      <c r="C246" s="302" t="s">
        <v>1254</v>
      </c>
      <c r="D246" s="302" t="s">
        <v>1255</v>
      </c>
      <c r="E246" s="18" t="s">
        <v>118</v>
      </c>
      <c r="F246" s="303">
        <v>42.389000000000003</v>
      </c>
      <c r="G246" s="39"/>
      <c r="H246" s="45"/>
    </row>
    <row r="247" s="2" customFormat="1" ht="16.8" customHeight="1">
      <c r="A247" s="39"/>
      <c r="B247" s="45"/>
      <c r="C247" s="298" t="s">
        <v>854</v>
      </c>
      <c r="D247" s="299" t="s">
        <v>855</v>
      </c>
      <c r="E247" s="300" t="s">
        <v>118</v>
      </c>
      <c r="F247" s="301">
        <v>16.129999999999999</v>
      </c>
      <c r="G247" s="39"/>
      <c r="H247" s="45"/>
    </row>
    <row r="248" s="2" customFormat="1" ht="16.8" customHeight="1">
      <c r="A248" s="39"/>
      <c r="B248" s="45"/>
      <c r="C248" s="302" t="s">
        <v>854</v>
      </c>
      <c r="D248" s="302" t="s">
        <v>1946</v>
      </c>
      <c r="E248" s="18" t="s">
        <v>19</v>
      </c>
      <c r="F248" s="303">
        <v>16.129999999999999</v>
      </c>
      <c r="G248" s="39"/>
      <c r="H248" s="45"/>
    </row>
    <row r="249" s="2" customFormat="1" ht="16.8" customHeight="1">
      <c r="A249" s="39"/>
      <c r="B249" s="45"/>
      <c r="C249" s="304" t="s">
        <v>3176</v>
      </c>
      <c r="D249" s="39"/>
      <c r="E249" s="39"/>
      <c r="F249" s="39"/>
      <c r="G249" s="39"/>
      <c r="H249" s="45"/>
    </row>
    <row r="250" s="2" customFormat="1" ht="16.8" customHeight="1">
      <c r="A250" s="39"/>
      <c r="B250" s="45"/>
      <c r="C250" s="302" t="s">
        <v>1941</v>
      </c>
      <c r="D250" s="302" t="s">
        <v>3220</v>
      </c>
      <c r="E250" s="18" t="s">
        <v>118</v>
      </c>
      <c r="F250" s="303">
        <v>178.13</v>
      </c>
      <c r="G250" s="39"/>
      <c r="H250" s="45"/>
    </row>
    <row r="251" s="2" customFormat="1">
      <c r="A251" s="39"/>
      <c r="B251" s="45"/>
      <c r="C251" s="302" t="s">
        <v>1138</v>
      </c>
      <c r="D251" s="302" t="s">
        <v>3213</v>
      </c>
      <c r="E251" s="18" t="s">
        <v>219</v>
      </c>
      <c r="F251" s="303">
        <v>10.845000000000001</v>
      </c>
      <c r="G251" s="39"/>
      <c r="H251" s="45"/>
    </row>
    <row r="252" s="2" customFormat="1" ht="16.8" customHeight="1">
      <c r="A252" s="39"/>
      <c r="B252" s="45"/>
      <c r="C252" s="302" t="s">
        <v>1241</v>
      </c>
      <c r="D252" s="302" t="s">
        <v>3230</v>
      </c>
      <c r="E252" s="18" t="s">
        <v>118</v>
      </c>
      <c r="F252" s="303">
        <v>16.129999999999999</v>
      </c>
      <c r="G252" s="39"/>
      <c r="H252" s="45"/>
    </row>
    <row r="253" s="2" customFormat="1" ht="16.8" customHeight="1">
      <c r="A253" s="39"/>
      <c r="B253" s="45"/>
      <c r="C253" s="302" t="s">
        <v>1529</v>
      </c>
      <c r="D253" s="302" t="s">
        <v>3214</v>
      </c>
      <c r="E253" s="18" t="s">
        <v>118</v>
      </c>
      <c r="F253" s="303">
        <v>314.70699999999999</v>
      </c>
      <c r="G253" s="39"/>
      <c r="H253" s="45"/>
    </row>
    <row r="254" s="2" customFormat="1" ht="16.8" customHeight="1">
      <c r="A254" s="39"/>
      <c r="B254" s="45"/>
      <c r="C254" s="302" t="s">
        <v>1959</v>
      </c>
      <c r="D254" s="302" t="s">
        <v>3225</v>
      </c>
      <c r="E254" s="18" t="s">
        <v>118</v>
      </c>
      <c r="F254" s="303">
        <v>178.13</v>
      </c>
      <c r="G254" s="39"/>
      <c r="H254" s="45"/>
    </row>
    <row r="255" s="2" customFormat="1" ht="16.8" customHeight="1">
      <c r="A255" s="39"/>
      <c r="B255" s="45"/>
      <c r="C255" s="302" t="s">
        <v>1965</v>
      </c>
      <c r="D255" s="302" t="s">
        <v>3226</v>
      </c>
      <c r="E255" s="18" t="s">
        <v>118</v>
      </c>
      <c r="F255" s="303">
        <v>178.13</v>
      </c>
      <c r="G255" s="39"/>
      <c r="H255" s="45"/>
    </row>
    <row r="256" s="2" customFormat="1">
      <c r="A256" s="39"/>
      <c r="B256" s="45"/>
      <c r="C256" s="302" t="s">
        <v>1988</v>
      </c>
      <c r="D256" s="302" t="s">
        <v>3227</v>
      </c>
      <c r="E256" s="18" t="s">
        <v>118</v>
      </c>
      <c r="F256" s="303">
        <v>178.13</v>
      </c>
      <c r="G256" s="39"/>
      <c r="H256" s="45"/>
    </row>
    <row r="257" s="2" customFormat="1" ht="16.8" customHeight="1">
      <c r="A257" s="39"/>
      <c r="B257" s="45"/>
      <c r="C257" s="302" t="s">
        <v>2004</v>
      </c>
      <c r="D257" s="302" t="s">
        <v>3228</v>
      </c>
      <c r="E257" s="18" t="s">
        <v>118</v>
      </c>
      <c r="F257" s="303">
        <v>135.02000000000001</v>
      </c>
      <c r="G257" s="39"/>
      <c r="H257" s="45"/>
    </row>
    <row r="258" s="2" customFormat="1" ht="16.8" customHeight="1">
      <c r="A258" s="39"/>
      <c r="B258" s="45"/>
      <c r="C258" s="302" t="s">
        <v>2056</v>
      </c>
      <c r="D258" s="302" t="s">
        <v>3229</v>
      </c>
      <c r="E258" s="18" t="s">
        <v>118</v>
      </c>
      <c r="F258" s="303">
        <v>178.13</v>
      </c>
      <c r="G258" s="39"/>
      <c r="H258" s="45"/>
    </row>
    <row r="259" s="2" customFormat="1" ht="16.8" customHeight="1">
      <c r="A259" s="39"/>
      <c r="B259" s="45"/>
      <c r="C259" s="298" t="s">
        <v>857</v>
      </c>
      <c r="D259" s="299" t="s">
        <v>858</v>
      </c>
      <c r="E259" s="300" t="s">
        <v>118</v>
      </c>
      <c r="F259" s="301">
        <v>1.21</v>
      </c>
      <c r="G259" s="39"/>
      <c r="H259" s="45"/>
    </row>
    <row r="260" s="2" customFormat="1" ht="16.8" customHeight="1">
      <c r="A260" s="39"/>
      <c r="B260" s="45"/>
      <c r="C260" s="302" t="s">
        <v>857</v>
      </c>
      <c r="D260" s="302" t="s">
        <v>1905</v>
      </c>
      <c r="E260" s="18" t="s">
        <v>19</v>
      </c>
      <c r="F260" s="303">
        <v>1.21</v>
      </c>
      <c r="G260" s="39"/>
      <c r="H260" s="45"/>
    </row>
    <row r="261" s="2" customFormat="1" ht="16.8" customHeight="1">
      <c r="A261" s="39"/>
      <c r="B261" s="45"/>
      <c r="C261" s="304" t="s">
        <v>3176</v>
      </c>
      <c r="D261" s="39"/>
      <c r="E261" s="39"/>
      <c r="F261" s="39"/>
      <c r="G261" s="39"/>
      <c r="H261" s="45"/>
    </row>
    <row r="262" s="2" customFormat="1" ht="16.8" customHeight="1">
      <c r="A262" s="39"/>
      <c r="B262" s="45"/>
      <c r="C262" s="302" t="s">
        <v>1898</v>
      </c>
      <c r="D262" s="302" t="s">
        <v>1899</v>
      </c>
      <c r="E262" s="18" t="s">
        <v>118</v>
      </c>
      <c r="F262" s="303">
        <v>28.280000000000001</v>
      </c>
      <c r="G262" s="39"/>
      <c r="H262" s="45"/>
    </row>
    <row r="263" s="2" customFormat="1" ht="16.8" customHeight="1">
      <c r="A263" s="39"/>
      <c r="B263" s="45"/>
      <c r="C263" s="302" t="s">
        <v>1153</v>
      </c>
      <c r="D263" s="302" t="s">
        <v>3231</v>
      </c>
      <c r="E263" s="18" t="s">
        <v>118</v>
      </c>
      <c r="F263" s="303">
        <v>1.21</v>
      </c>
      <c r="G263" s="39"/>
      <c r="H263" s="45"/>
    </row>
    <row r="264" s="2" customFormat="1" ht="16.8" customHeight="1">
      <c r="A264" s="39"/>
      <c r="B264" s="45"/>
      <c r="C264" s="302" t="s">
        <v>1529</v>
      </c>
      <c r="D264" s="302" t="s">
        <v>3214</v>
      </c>
      <c r="E264" s="18" t="s">
        <v>118</v>
      </c>
      <c r="F264" s="303">
        <v>314.70699999999999</v>
      </c>
      <c r="G264" s="39"/>
      <c r="H264" s="45"/>
    </row>
    <row r="265" s="2" customFormat="1" ht="16.8" customHeight="1">
      <c r="A265" s="39"/>
      <c r="B265" s="45"/>
      <c r="C265" s="302" t="s">
        <v>1911</v>
      </c>
      <c r="D265" s="302" t="s">
        <v>3215</v>
      </c>
      <c r="E265" s="18" t="s">
        <v>118</v>
      </c>
      <c r="F265" s="303">
        <v>14.92</v>
      </c>
      <c r="G265" s="39"/>
      <c r="H265" s="45"/>
    </row>
    <row r="266" s="2" customFormat="1" ht="16.8" customHeight="1">
      <c r="A266" s="39"/>
      <c r="B266" s="45"/>
      <c r="C266" s="302" t="s">
        <v>1917</v>
      </c>
      <c r="D266" s="302" t="s">
        <v>3216</v>
      </c>
      <c r="E266" s="18" t="s">
        <v>118</v>
      </c>
      <c r="F266" s="303">
        <v>28.280000000000001</v>
      </c>
      <c r="G266" s="39"/>
      <c r="H266" s="45"/>
    </row>
    <row r="267" s="2" customFormat="1" ht="16.8" customHeight="1">
      <c r="A267" s="39"/>
      <c r="B267" s="45"/>
      <c r="C267" s="302" t="s">
        <v>1923</v>
      </c>
      <c r="D267" s="302" t="s">
        <v>3217</v>
      </c>
      <c r="E267" s="18" t="s">
        <v>118</v>
      </c>
      <c r="F267" s="303">
        <v>28.280000000000001</v>
      </c>
      <c r="G267" s="39"/>
      <c r="H267" s="45"/>
    </row>
    <row r="268" s="2" customFormat="1" ht="16.8" customHeight="1">
      <c r="A268" s="39"/>
      <c r="B268" s="45"/>
      <c r="C268" s="298" t="s">
        <v>859</v>
      </c>
      <c r="D268" s="299" t="s">
        <v>860</v>
      </c>
      <c r="E268" s="300" t="s">
        <v>118</v>
      </c>
      <c r="F268" s="301">
        <v>6.4699999999999998</v>
      </c>
      <c r="G268" s="39"/>
      <c r="H268" s="45"/>
    </row>
    <row r="269" s="2" customFormat="1" ht="16.8" customHeight="1">
      <c r="A269" s="39"/>
      <c r="B269" s="45"/>
      <c r="C269" s="302" t="s">
        <v>859</v>
      </c>
      <c r="D269" s="302" t="s">
        <v>1906</v>
      </c>
      <c r="E269" s="18" t="s">
        <v>19</v>
      </c>
      <c r="F269" s="303">
        <v>6.4699999999999998</v>
      </c>
      <c r="G269" s="39"/>
      <c r="H269" s="45"/>
    </row>
    <row r="270" s="2" customFormat="1" ht="16.8" customHeight="1">
      <c r="A270" s="39"/>
      <c r="B270" s="45"/>
      <c r="C270" s="304" t="s">
        <v>3176</v>
      </c>
      <c r="D270" s="39"/>
      <c r="E270" s="39"/>
      <c r="F270" s="39"/>
      <c r="G270" s="39"/>
      <c r="H270" s="45"/>
    </row>
    <row r="271" s="2" customFormat="1" ht="16.8" customHeight="1">
      <c r="A271" s="39"/>
      <c r="B271" s="45"/>
      <c r="C271" s="302" t="s">
        <v>1898</v>
      </c>
      <c r="D271" s="302" t="s">
        <v>1899</v>
      </c>
      <c r="E271" s="18" t="s">
        <v>118</v>
      </c>
      <c r="F271" s="303">
        <v>28.280000000000001</v>
      </c>
      <c r="G271" s="39"/>
      <c r="H271" s="45"/>
    </row>
    <row r="272" s="2" customFormat="1" ht="16.8" customHeight="1">
      <c r="A272" s="39"/>
      <c r="B272" s="45"/>
      <c r="C272" s="302" t="s">
        <v>1529</v>
      </c>
      <c r="D272" s="302" t="s">
        <v>3214</v>
      </c>
      <c r="E272" s="18" t="s">
        <v>118</v>
      </c>
      <c r="F272" s="303">
        <v>314.70699999999999</v>
      </c>
      <c r="G272" s="39"/>
      <c r="H272" s="45"/>
    </row>
    <row r="273" s="2" customFormat="1" ht="16.8" customHeight="1">
      <c r="A273" s="39"/>
      <c r="B273" s="45"/>
      <c r="C273" s="302" t="s">
        <v>1917</v>
      </c>
      <c r="D273" s="302" t="s">
        <v>3216</v>
      </c>
      <c r="E273" s="18" t="s">
        <v>118</v>
      </c>
      <c r="F273" s="303">
        <v>28.280000000000001</v>
      </c>
      <c r="G273" s="39"/>
      <c r="H273" s="45"/>
    </row>
    <row r="274" s="2" customFormat="1" ht="16.8" customHeight="1">
      <c r="A274" s="39"/>
      <c r="B274" s="45"/>
      <c r="C274" s="302" t="s">
        <v>1923</v>
      </c>
      <c r="D274" s="302" t="s">
        <v>3217</v>
      </c>
      <c r="E274" s="18" t="s">
        <v>118</v>
      </c>
      <c r="F274" s="303">
        <v>28.280000000000001</v>
      </c>
      <c r="G274" s="39"/>
      <c r="H274" s="45"/>
    </row>
    <row r="275" s="2" customFormat="1" ht="16.8" customHeight="1">
      <c r="A275" s="39"/>
      <c r="B275" s="45"/>
      <c r="C275" s="298" t="s">
        <v>862</v>
      </c>
      <c r="D275" s="299" t="s">
        <v>863</v>
      </c>
      <c r="E275" s="300" t="s">
        <v>118</v>
      </c>
      <c r="F275" s="301">
        <v>123.91</v>
      </c>
      <c r="G275" s="39"/>
      <c r="H275" s="45"/>
    </row>
    <row r="276" s="2" customFormat="1">
      <c r="A276" s="39"/>
      <c r="B276" s="45"/>
      <c r="C276" s="302" t="s">
        <v>862</v>
      </c>
      <c r="D276" s="302" t="s">
        <v>1947</v>
      </c>
      <c r="E276" s="18" t="s">
        <v>19</v>
      </c>
      <c r="F276" s="303">
        <v>123.91</v>
      </c>
      <c r="G276" s="39"/>
      <c r="H276" s="45"/>
    </row>
    <row r="277" s="2" customFormat="1" ht="16.8" customHeight="1">
      <c r="A277" s="39"/>
      <c r="B277" s="45"/>
      <c r="C277" s="304" t="s">
        <v>3176</v>
      </c>
      <c r="D277" s="39"/>
      <c r="E277" s="39"/>
      <c r="F277" s="39"/>
      <c r="G277" s="39"/>
      <c r="H277" s="45"/>
    </row>
    <row r="278" s="2" customFormat="1" ht="16.8" customHeight="1">
      <c r="A278" s="39"/>
      <c r="B278" s="45"/>
      <c r="C278" s="302" t="s">
        <v>1941</v>
      </c>
      <c r="D278" s="302" t="s">
        <v>3220</v>
      </c>
      <c r="E278" s="18" t="s">
        <v>118</v>
      </c>
      <c r="F278" s="303">
        <v>178.13</v>
      </c>
      <c r="G278" s="39"/>
      <c r="H278" s="45"/>
    </row>
    <row r="279" s="2" customFormat="1">
      <c r="A279" s="39"/>
      <c r="B279" s="45"/>
      <c r="C279" s="302" t="s">
        <v>1138</v>
      </c>
      <c r="D279" s="302" t="s">
        <v>3213</v>
      </c>
      <c r="E279" s="18" t="s">
        <v>219</v>
      </c>
      <c r="F279" s="303">
        <v>10.845000000000001</v>
      </c>
      <c r="G279" s="39"/>
      <c r="H279" s="45"/>
    </row>
    <row r="280" s="2" customFormat="1" ht="16.8" customHeight="1">
      <c r="A280" s="39"/>
      <c r="B280" s="45"/>
      <c r="C280" s="302" t="s">
        <v>1273</v>
      </c>
      <c r="D280" s="302" t="s">
        <v>3218</v>
      </c>
      <c r="E280" s="18" t="s">
        <v>118</v>
      </c>
      <c r="F280" s="303">
        <v>127.11</v>
      </c>
      <c r="G280" s="39"/>
      <c r="H280" s="45"/>
    </row>
    <row r="281" s="2" customFormat="1" ht="16.8" customHeight="1">
      <c r="A281" s="39"/>
      <c r="B281" s="45"/>
      <c r="C281" s="302" t="s">
        <v>1529</v>
      </c>
      <c r="D281" s="302" t="s">
        <v>3214</v>
      </c>
      <c r="E281" s="18" t="s">
        <v>118</v>
      </c>
      <c r="F281" s="303">
        <v>314.70699999999999</v>
      </c>
      <c r="G281" s="39"/>
      <c r="H281" s="45"/>
    </row>
    <row r="282" s="2" customFormat="1" ht="16.8" customHeight="1">
      <c r="A282" s="39"/>
      <c r="B282" s="45"/>
      <c r="C282" s="302" t="s">
        <v>1959</v>
      </c>
      <c r="D282" s="302" t="s">
        <v>3225</v>
      </c>
      <c r="E282" s="18" t="s">
        <v>118</v>
      </c>
      <c r="F282" s="303">
        <v>178.13</v>
      </c>
      <c r="G282" s="39"/>
      <c r="H282" s="45"/>
    </row>
    <row r="283" s="2" customFormat="1" ht="16.8" customHeight="1">
      <c r="A283" s="39"/>
      <c r="B283" s="45"/>
      <c r="C283" s="302" t="s">
        <v>1965</v>
      </c>
      <c r="D283" s="302" t="s">
        <v>3226</v>
      </c>
      <c r="E283" s="18" t="s">
        <v>118</v>
      </c>
      <c r="F283" s="303">
        <v>178.13</v>
      </c>
      <c r="G283" s="39"/>
      <c r="H283" s="45"/>
    </row>
    <row r="284" s="2" customFormat="1">
      <c r="A284" s="39"/>
      <c r="B284" s="45"/>
      <c r="C284" s="302" t="s">
        <v>1988</v>
      </c>
      <c r="D284" s="302" t="s">
        <v>3227</v>
      </c>
      <c r="E284" s="18" t="s">
        <v>118</v>
      </c>
      <c r="F284" s="303">
        <v>178.13</v>
      </c>
      <c r="G284" s="39"/>
      <c r="H284" s="45"/>
    </row>
    <row r="285" s="2" customFormat="1" ht="16.8" customHeight="1">
      <c r="A285" s="39"/>
      <c r="B285" s="45"/>
      <c r="C285" s="302" t="s">
        <v>2004</v>
      </c>
      <c r="D285" s="302" t="s">
        <v>3228</v>
      </c>
      <c r="E285" s="18" t="s">
        <v>118</v>
      </c>
      <c r="F285" s="303">
        <v>135.02000000000001</v>
      </c>
      <c r="G285" s="39"/>
      <c r="H285" s="45"/>
    </row>
    <row r="286" s="2" customFormat="1" ht="16.8" customHeight="1">
      <c r="A286" s="39"/>
      <c r="B286" s="45"/>
      <c r="C286" s="302" t="s">
        <v>2056</v>
      </c>
      <c r="D286" s="302" t="s">
        <v>3229</v>
      </c>
      <c r="E286" s="18" t="s">
        <v>118</v>
      </c>
      <c r="F286" s="303">
        <v>178.13</v>
      </c>
      <c r="G286" s="39"/>
      <c r="H286" s="45"/>
    </row>
    <row r="287" s="2" customFormat="1" ht="16.8" customHeight="1">
      <c r="A287" s="39"/>
      <c r="B287" s="45"/>
      <c r="C287" s="302" t="s">
        <v>1282</v>
      </c>
      <c r="D287" s="302" t="s">
        <v>1283</v>
      </c>
      <c r="E287" s="18" t="s">
        <v>118</v>
      </c>
      <c r="F287" s="303">
        <v>139.821</v>
      </c>
      <c r="G287" s="39"/>
      <c r="H287" s="45"/>
    </row>
    <row r="288" s="2" customFormat="1" ht="16.8" customHeight="1">
      <c r="A288" s="39"/>
      <c r="B288" s="45"/>
      <c r="C288" s="298" t="s">
        <v>865</v>
      </c>
      <c r="D288" s="299" t="s">
        <v>866</v>
      </c>
      <c r="E288" s="300" t="s">
        <v>118</v>
      </c>
      <c r="F288" s="301">
        <v>81.844999999999999</v>
      </c>
      <c r="G288" s="39"/>
      <c r="H288" s="45"/>
    </row>
    <row r="289" s="2" customFormat="1" ht="16.8" customHeight="1">
      <c r="A289" s="39"/>
      <c r="B289" s="45"/>
      <c r="C289" s="302" t="s">
        <v>19</v>
      </c>
      <c r="D289" s="302" t="s">
        <v>1954</v>
      </c>
      <c r="E289" s="18" t="s">
        <v>19</v>
      </c>
      <c r="F289" s="303">
        <v>24.879999999999999</v>
      </c>
      <c r="G289" s="39"/>
      <c r="H289" s="45"/>
    </row>
    <row r="290" s="2" customFormat="1" ht="16.8" customHeight="1">
      <c r="A290" s="39"/>
      <c r="B290" s="45"/>
      <c r="C290" s="302" t="s">
        <v>19</v>
      </c>
      <c r="D290" s="302" t="s">
        <v>1955</v>
      </c>
      <c r="E290" s="18" t="s">
        <v>19</v>
      </c>
      <c r="F290" s="303">
        <v>1.8</v>
      </c>
      <c r="G290" s="39"/>
      <c r="H290" s="45"/>
    </row>
    <row r="291" s="2" customFormat="1" ht="16.8" customHeight="1">
      <c r="A291" s="39"/>
      <c r="B291" s="45"/>
      <c r="C291" s="302" t="s">
        <v>19</v>
      </c>
      <c r="D291" s="302" t="s">
        <v>1956</v>
      </c>
      <c r="E291" s="18" t="s">
        <v>19</v>
      </c>
      <c r="F291" s="303">
        <v>24.879999999999999</v>
      </c>
      <c r="G291" s="39"/>
      <c r="H291" s="45"/>
    </row>
    <row r="292" s="2" customFormat="1" ht="16.8" customHeight="1">
      <c r="A292" s="39"/>
      <c r="B292" s="45"/>
      <c r="C292" s="302" t="s">
        <v>19</v>
      </c>
      <c r="D292" s="302" t="s">
        <v>1955</v>
      </c>
      <c r="E292" s="18" t="s">
        <v>19</v>
      </c>
      <c r="F292" s="303">
        <v>1.8</v>
      </c>
      <c r="G292" s="39"/>
      <c r="H292" s="45"/>
    </row>
    <row r="293" s="2" customFormat="1" ht="16.8" customHeight="1">
      <c r="A293" s="39"/>
      <c r="B293" s="45"/>
      <c r="C293" s="302" t="s">
        <v>19</v>
      </c>
      <c r="D293" s="302" t="s">
        <v>1957</v>
      </c>
      <c r="E293" s="18" t="s">
        <v>19</v>
      </c>
      <c r="F293" s="303">
        <v>28.484999999999999</v>
      </c>
      <c r="G293" s="39"/>
      <c r="H293" s="45"/>
    </row>
    <row r="294" s="2" customFormat="1" ht="16.8" customHeight="1">
      <c r="A294" s="39"/>
      <c r="B294" s="45"/>
      <c r="C294" s="302" t="s">
        <v>865</v>
      </c>
      <c r="D294" s="302" t="s">
        <v>225</v>
      </c>
      <c r="E294" s="18" t="s">
        <v>19</v>
      </c>
      <c r="F294" s="303">
        <v>81.844999999999999</v>
      </c>
      <c r="G294" s="39"/>
      <c r="H294" s="45"/>
    </row>
    <row r="295" s="2" customFormat="1" ht="16.8" customHeight="1">
      <c r="A295" s="39"/>
      <c r="B295" s="45"/>
      <c r="C295" s="304" t="s">
        <v>3176</v>
      </c>
      <c r="D295" s="39"/>
      <c r="E295" s="39"/>
      <c r="F295" s="39"/>
      <c r="G295" s="39"/>
      <c r="H295" s="45"/>
    </row>
    <row r="296" s="2" customFormat="1" ht="16.8" customHeight="1">
      <c r="A296" s="39"/>
      <c r="B296" s="45"/>
      <c r="C296" s="302" t="s">
        <v>1950</v>
      </c>
      <c r="D296" s="302" t="s">
        <v>3232</v>
      </c>
      <c r="E296" s="18" t="s">
        <v>118</v>
      </c>
      <c r="F296" s="303">
        <v>81.844999999999999</v>
      </c>
      <c r="G296" s="39"/>
      <c r="H296" s="45"/>
    </row>
    <row r="297" s="2" customFormat="1" ht="16.8" customHeight="1">
      <c r="A297" s="39"/>
      <c r="B297" s="45"/>
      <c r="C297" s="302" t="s">
        <v>1036</v>
      </c>
      <c r="D297" s="302" t="s">
        <v>3211</v>
      </c>
      <c r="E297" s="18" t="s">
        <v>118</v>
      </c>
      <c r="F297" s="303">
        <v>266.334</v>
      </c>
      <c r="G297" s="39"/>
      <c r="H297" s="45"/>
    </row>
    <row r="298" s="2" customFormat="1" ht="16.8" customHeight="1">
      <c r="A298" s="39"/>
      <c r="B298" s="45"/>
      <c r="C298" s="302" t="s">
        <v>1970</v>
      </c>
      <c r="D298" s="302" t="s">
        <v>3233</v>
      </c>
      <c r="E298" s="18" t="s">
        <v>118</v>
      </c>
      <c r="F298" s="303">
        <v>81.844999999999999</v>
      </c>
      <c r="G298" s="39"/>
      <c r="H298" s="45"/>
    </row>
    <row r="299" s="2" customFormat="1" ht="16.8" customHeight="1">
      <c r="A299" s="39"/>
      <c r="B299" s="45"/>
      <c r="C299" s="302" t="s">
        <v>1983</v>
      </c>
      <c r="D299" s="302" t="s">
        <v>3234</v>
      </c>
      <c r="E299" s="18" t="s">
        <v>118</v>
      </c>
      <c r="F299" s="303">
        <v>81.844999999999999</v>
      </c>
      <c r="G299" s="39"/>
      <c r="H299" s="45"/>
    </row>
    <row r="300" s="2" customFormat="1" ht="16.8" customHeight="1">
      <c r="A300" s="39"/>
      <c r="B300" s="45"/>
      <c r="C300" s="302" t="s">
        <v>2021</v>
      </c>
      <c r="D300" s="302" t="s">
        <v>3235</v>
      </c>
      <c r="E300" s="18" t="s">
        <v>118</v>
      </c>
      <c r="F300" s="303">
        <v>81.844999999999999</v>
      </c>
      <c r="G300" s="39"/>
      <c r="H300" s="45"/>
    </row>
    <row r="301" s="2" customFormat="1" ht="16.8" customHeight="1">
      <c r="A301" s="39"/>
      <c r="B301" s="45"/>
      <c r="C301" s="302" t="s">
        <v>2130</v>
      </c>
      <c r="D301" s="302" t="s">
        <v>3236</v>
      </c>
      <c r="E301" s="18" t="s">
        <v>118</v>
      </c>
      <c r="F301" s="303">
        <v>311.44900000000001</v>
      </c>
      <c r="G301" s="39"/>
      <c r="H301" s="45"/>
    </row>
    <row r="302" s="2" customFormat="1" ht="16.8" customHeight="1">
      <c r="A302" s="39"/>
      <c r="B302" s="45"/>
      <c r="C302" s="298" t="s">
        <v>868</v>
      </c>
      <c r="D302" s="299" t="s">
        <v>869</v>
      </c>
      <c r="E302" s="300" t="s">
        <v>118</v>
      </c>
      <c r="F302" s="301">
        <v>47.835999999999999</v>
      </c>
      <c r="G302" s="39"/>
      <c r="H302" s="45"/>
    </row>
    <row r="303" s="2" customFormat="1" ht="16.8" customHeight="1">
      <c r="A303" s="39"/>
      <c r="B303" s="45"/>
      <c r="C303" s="302" t="s">
        <v>19</v>
      </c>
      <c r="D303" s="302" t="s">
        <v>1076</v>
      </c>
      <c r="E303" s="18" t="s">
        <v>19</v>
      </c>
      <c r="F303" s="303">
        <v>48.936</v>
      </c>
      <c r="G303" s="39"/>
      <c r="H303" s="45"/>
    </row>
    <row r="304" s="2" customFormat="1" ht="16.8" customHeight="1">
      <c r="A304" s="39"/>
      <c r="B304" s="45"/>
      <c r="C304" s="302" t="s">
        <v>19</v>
      </c>
      <c r="D304" s="302" t="s">
        <v>1077</v>
      </c>
      <c r="E304" s="18" t="s">
        <v>19</v>
      </c>
      <c r="F304" s="303">
        <v>-1.1000000000000001</v>
      </c>
      <c r="G304" s="39"/>
      <c r="H304" s="45"/>
    </row>
    <row r="305" s="2" customFormat="1" ht="16.8" customHeight="1">
      <c r="A305" s="39"/>
      <c r="B305" s="45"/>
      <c r="C305" s="302" t="s">
        <v>868</v>
      </c>
      <c r="D305" s="302" t="s">
        <v>225</v>
      </c>
      <c r="E305" s="18" t="s">
        <v>19</v>
      </c>
      <c r="F305" s="303">
        <v>47.835999999999999</v>
      </c>
      <c r="G305" s="39"/>
      <c r="H305" s="45"/>
    </row>
    <row r="306" s="2" customFormat="1" ht="16.8" customHeight="1">
      <c r="A306" s="39"/>
      <c r="B306" s="45"/>
      <c r="C306" s="304" t="s">
        <v>3176</v>
      </c>
      <c r="D306" s="39"/>
      <c r="E306" s="39"/>
      <c r="F306" s="39"/>
      <c r="G306" s="39"/>
      <c r="H306" s="45"/>
    </row>
    <row r="307" s="2" customFormat="1" ht="16.8" customHeight="1">
      <c r="A307" s="39"/>
      <c r="B307" s="45"/>
      <c r="C307" s="302" t="s">
        <v>1072</v>
      </c>
      <c r="D307" s="302" t="s">
        <v>1073</v>
      </c>
      <c r="E307" s="18" t="s">
        <v>118</v>
      </c>
      <c r="F307" s="303">
        <v>47.835999999999999</v>
      </c>
      <c r="G307" s="39"/>
      <c r="H307" s="45"/>
    </row>
    <row r="308" s="2" customFormat="1">
      <c r="A308" s="39"/>
      <c r="B308" s="45"/>
      <c r="C308" s="302" t="s">
        <v>1067</v>
      </c>
      <c r="D308" s="302" t="s">
        <v>3194</v>
      </c>
      <c r="E308" s="18" t="s">
        <v>118</v>
      </c>
      <c r="F308" s="303">
        <v>393.63600000000002</v>
      </c>
      <c r="G308" s="39"/>
      <c r="H308" s="45"/>
    </row>
    <row r="309" s="2" customFormat="1" ht="16.8" customHeight="1">
      <c r="A309" s="39"/>
      <c r="B309" s="45"/>
      <c r="C309" s="302" t="s">
        <v>1101</v>
      </c>
      <c r="D309" s="302" t="s">
        <v>3237</v>
      </c>
      <c r="E309" s="18" t="s">
        <v>118</v>
      </c>
      <c r="F309" s="303">
        <v>47.835999999999999</v>
      </c>
      <c r="G309" s="39"/>
      <c r="H309" s="45"/>
    </row>
    <row r="310" s="2" customFormat="1" ht="16.8" customHeight="1">
      <c r="A310" s="39"/>
      <c r="B310" s="45"/>
      <c r="C310" s="302" t="s">
        <v>1105</v>
      </c>
      <c r="D310" s="302" t="s">
        <v>3238</v>
      </c>
      <c r="E310" s="18" t="s">
        <v>118</v>
      </c>
      <c r="F310" s="303">
        <v>47.835999999999999</v>
      </c>
      <c r="G310" s="39"/>
      <c r="H310" s="45"/>
    </row>
    <row r="311" s="2" customFormat="1" ht="16.8" customHeight="1">
      <c r="A311" s="39"/>
      <c r="B311" s="45"/>
      <c r="C311" s="298" t="s">
        <v>871</v>
      </c>
      <c r="D311" s="299" t="s">
        <v>872</v>
      </c>
      <c r="E311" s="300" t="s">
        <v>118</v>
      </c>
      <c r="F311" s="301">
        <v>67.670000000000002</v>
      </c>
      <c r="G311" s="39"/>
      <c r="H311" s="45"/>
    </row>
    <row r="312" s="2" customFormat="1" ht="16.8" customHeight="1">
      <c r="A312" s="39"/>
      <c r="B312" s="45"/>
      <c r="C312" s="302" t="s">
        <v>19</v>
      </c>
      <c r="D312" s="302" t="s">
        <v>1033</v>
      </c>
      <c r="E312" s="18" t="s">
        <v>19</v>
      </c>
      <c r="F312" s="303">
        <v>63.270000000000003</v>
      </c>
      <c r="G312" s="39"/>
      <c r="H312" s="45"/>
    </row>
    <row r="313" s="2" customFormat="1" ht="16.8" customHeight="1">
      <c r="A313" s="39"/>
      <c r="B313" s="45"/>
      <c r="C313" s="302" t="s">
        <v>19</v>
      </c>
      <c r="D313" s="302" t="s">
        <v>1034</v>
      </c>
      <c r="E313" s="18" t="s">
        <v>19</v>
      </c>
      <c r="F313" s="303">
        <v>6.5</v>
      </c>
      <c r="G313" s="39"/>
      <c r="H313" s="45"/>
    </row>
    <row r="314" s="2" customFormat="1" ht="16.8" customHeight="1">
      <c r="A314" s="39"/>
      <c r="B314" s="45"/>
      <c r="C314" s="302" t="s">
        <v>19</v>
      </c>
      <c r="D314" s="302" t="s">
        <v>1035</v>
      </c>
      <c r="E314" s="18" t="s">
        <v>19</v>
      </c>
      <c r="F314" s="303">
        <v>-2.1000000000000001</v>
      </c>
      <c r="G314" s="39"/>
      <c r="H314" s="45"/>
    </row>
    <row r="315" s="2" customFormat="1" ht="16.8" customHeight="1">
      <c r="A315" s="39"/>
      <c r="B315" s="45"/>
      <c r="C315" s="302" t="s">
        <v>871</v>
      </c>
      <c r="D315" s="302" t="s">
        <v>225</v>
      </c>
      <c r="E315" s="18" t="s">
        <v>19</v>
      </c>
      <c r="F315" s="303">
        <v>67.670000000000002</v>
      </c>
      <c r="G315" s="39"/>
      <c r="H315" s="45"/>
    </row>
    <row r="316" s="2" customFormat="1" ht="16.8" customHeight="1">
      <c r="A316" s="39"/>
      <c r="B316" s="45"/>
      <c r="C316" s="304" t="s">
        <v>3176</v>
      </c>
      <c r="D316" s="39"/>
      <c r="E316" s="39"/>
      <c r="F316" s="39"/>
      <c r="G316" s="39"/>
      <c r="H316" s="45"/>
    </row>
    <row r="317" s="2" customFormat="1" ht="16.8" customHeight="1">
      <c r="A317" s="39"/>
      <c r="B317" s="45"/>
      <c r="C317" s="302" t="s">
        <v>1029</v>
      </c>
      <c r="D317" s="302" t="s">
        <v>3239</v>
      </c>
      <c r="E317" s="18" t="s">
        <v>118</v>
      </c>
      <c r="F317" s="303">
        <v>67.670000000000002</v>
      </c>
      <c r="G317" s="39"/>
      <c r="H317" s="45"/>
    </row>
    <row r="318" s="2" customFormat="1" ht="16.8" customHeight="1">
      <c r="A318" s="39"/>
      <c r="B318" s="45"/>
      <c r="C318" s="302" t="s">
        <v>1036</v>
      </c>
      <c r="D318" s="302" t="s">
        <v>3211</v>
      </c>
      <c r="E318" s="18" t="s">
        <v>118</v>
      </c>
      <c r="F318" s="303">
        <v>266.334</v>
      </c>
      <c r="G318" s="39"/>
      <c r="H318" s="45"/>
    </row>
    <row r="319" s="2" customFormat="1" ht="16.8" customHeight="1">
      <c r="A319" s="39"/>
      <c r="B319" s="45"/>
      <c r="C319" s="302" t="s">
        <v>1133</v>
      </c>
      <c r="D319" s="302" t="s">
        <v>1134</v>
      </c>
      <c r="E319" s="18" t="s">
        <v>118</v>
      </c>
      <c r="F319" s="303">
        <v>86.670000000000002</v>
      </c>
      <c r="G319" s="39"/>
      <c r="H319" s="45"/>
    </row>
    <row r="320" s="2" customFormat="1" ht="16.8" customHeight="1">
      <c r="A320" s="39"/>
      <c r="B320" s="45"/>
      <c r="C320" s="298" t="s">
        <v>874</v>
      </c>
      <c r="D320" s="299" t="s">
        <v>875</v>
      </c>
      <c r="E320" s="300" t="s">
        <v>118</v>
      </c>
      <c r="F320" s="301">
        <v>19</v>
      </c>
      <c r="G320" s="39"/>
      <c r="H320" s="45"/>
    </row>
    <row r="321" s="2" customFormat="1" ht="16.8" customHeight="1">
      <c r="A321" s="39"/>
      <c r="B321" s="45"/>
      <c r="C321" s="302" t="s">
        <v>874</v>
      </c>
      <c r="D321" s="302" t="s">
        <v>1012</v>
      </c>
      <c r="E321" s="18" t="s">
        <v>19</v>
      </c>
      <c r="F321" s="303">
        <v>19</v>
      </c>
      <c r="G321" s="39"/>
      <c r="H321" s="45"/>
    </row>
    <row r="322" s="2" customFormat="1" ht="16.8" customHeight="1">
      <c r="A322" s="39"/>
      <c r="B322" s="45"/>
      <c r="C322" s="304" t="s">
        <v>3176</v>
      </c>
      <c r="D322" s="39"/>
      <c r="E322" s="39"/>
      <c r="F322" s="39"/>
      <c r="G322" s="39"/>
      <c r="H322" s="45"/>
    </row>
    <row r="323" s="2" customFormat="1" ht="16.8" customHeight="1">
      <c r="A323" s="39"/>
      <c r="B323" s="45"/>
      <c r="C323" s="302" t="s">
        <v>1008</v>
      </c>
      <c r="D323" s="302" t="s">
        <v>3206</v>
      </c>
      <c r="E323" s="18" t="s">
        <v>118</v>
      </c>
      <c r="F323" s="303">
        <v>19</v>
      </c>
      <c r="G323" s="39"/>
      <c r="H323" s="45"/>
    </row>
    <row r="324" s="2" customFormat="1" ht="16.8" customHeight="1">
      <c r="A324" s="39"/>
      <c r="B324" s="45"/>
      <c r="C324" s="302" t="s">
        <v>1013</v>
      </c>
      <c r="D324" s="302" t="s">
        <v>3240</v>
      </c>
      <c r="E324" s="18" t="s">
        <v>118</v>
      </c>
      <c r="F324" s="303">
        <v>165.80000000000001</v>
      </c>
      <c r="G324" s="39"/>
      <c r="H324" s="45"/>
    </row>
    <row r="325" s="2" customFormat="1" ht="16.8" customHeight="1">
      <c r="A325" s="39"/>
      <c r="B325" s="45"/>
      <c r="C325" s="302" t="s">
        <v>1133</v>
      </c>
      <c r="D325" s="302" t="s">
        <v>1134</v>
      </c>
      <c r="E325" s="18" t="s">
        <v>118</v>
      </c>
      <c r="F325" s="303">
        <v>86.670000000000002</v>
      </c>
      <c r="G325" s="39"/>
      <c r="H325" s="45"/>
    </row>
    <row r="326" s="2" customFormat="1" ht="26.4" customHeight="1">
      <c r="A326" s="39"/>
      <c r="B326" s="45"/>
      <c r="C326" s="297" t="s">
        <v>89</v>
      </c>
      <c r="D326" s="297" t="s">
        <v>90</v>
      </c>
      <c r="E326" s="39"/>
      <c r="F326" s="39"/>
      <c r="G326" s="39"/>
      <c r="H326" s="45"/>
    </row>
    <row r="327" s="2" customFormat="1" ht="16.8" customHeight="1">
      <c r="A327" s="39"/>
      <c r="B327" s="45"/>
      <c r="C327" s="298" t="s">
        <v>851</v>
      </c>
      <c r="D327" s="299" t="s">
        <v>852</v>
      </c>
      <c r="E327" s="300" t="s">
        <v>118</v>
      </c>
      <c r="F327" s="301">
        <v>40.369999999999997</v>
      </c>
      <c r="G327" s="39"/>
      <c r="H327" s="45"/>
    </row>
    <row r="328" s="2" customFormat="1" ht="7.44" customHeight="1">
      <c r="A328" s="39"/>
      <c r="B328" s="158"/>
      <c r="C328" s="159"/>
      <c r="D328" s="159"/>
      <c r="E328" s="159"/>
      <c r="F328" s="159"/>
      <c r="G328" s="159"/>
      <c r="H328" s="45"/>
    </row>
    <row r="329" s="2" customFormat="1">
      <c r="A329" s="39"/>
      <c r="B329" s="39"/>
      <c r="C329" s="39"/>
      <c r="D329" s="39"/>
      <c r="E329" s="39"/>
      <c r="F329" s="39"/>
      <c r="G329" s="39"/>
      <c r="H329" s="39"/>
    </row>
  </sheetData>
  <sheetProtection sheet="1" formatColumns="0" formatRows="0" objects="1" scenarios="1" spinCount="100000" saltValue="IsFtnRInJY+K4eLm6AdmA7IqOmlXrkAbaz7wQYhx5TTbqLgDjjBK1fqydVBIhWZO4v9EVurs6tPiRQ4YCtmxWw==" hashValue="rrrJBva1Kq2VxivNir5OiHJ60dS4KCYfLtlRTa0tmHq/zClu8qcJqfeDT4SZoeaFDo41rZ0FQ8m/yss9EfL0y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Michael Hlušek</dc:creator>
  <cp:lastModifiedBy>Michael Hlušek</cp:lastModifiedBy>
  <dcterms:created xsi:type="dcterms:W3CDTF">2024-12-09T13:42:02Z</dcterms:created>
  <dcterms:modified xsi:type="dcterms:W3CDTF">2024-12-09T13:42:18Z</dcterms:modified>
</cp:coreProperties>
</file>