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952" activeTab="0"/>
  </bookViews>
  <sheets>
    <sheet name="Rekapitulace stavby" sheetId="1" r:id="rId1"/>
    <sheet name="skrin - Skříně - typový n..." sheetId="2" r:id="rId2"/>
    <sheet name="stul - Stoly - typový náb..." sheetId="3" r:id="rId3"/>
    <sheet name="zidle - Židle - typový ná..." sheetId="4" r:id="rId4"/>
    <sheet name="dop - Doplňky " sheetId="5" r:id="rId5"/>
    <sheet name="vrn - Vedlejší a ostatní ..." sheetId="6" r:id="rId6"/>
    <sheet name="Pokyny pro vyplnění" sheetId="7" r:id="rId7"/>
  </sheets>
  <definedNames>
    <definedName name="_xlnm._FilterDatabase" localSheetId="4" hidden="1">'dop - Doplňky '!$C$83:$K$83</definedName>
    <definedName name="_xlnm._FilterDatabase" localSheetId="1" hidden="1">'skrin - Skříně - typový n...'!$C$83:$K$83</definedName>
    <definedName name="_xlnm._FilterDatabase" localSheetId="2" hidden="1">'stul - Stoly - typový náb...'!$C$83:$K$83</definedName>
    <definedName name="_xlnm._FilterDatabase" localSheetId="5" hidden="1">'vrn - Vedlejší a ostatní ...'!$C$77:$K$77</definedName>
    <definedName name="_xlnm._FilterDatabase" localSheetId="3" hidden="1">'zidle - Židle - typový ná...'!$C$83:$K$83</definedName>
    <definedName name="_xlnm.Print_Titles" localSheetId="4">'dop - Doplňky '!$83:$83</definedName>
    <definedName name="_xlnm.Print_Titles" localSheetId="0">'Rekapitulace stavby'!$49:$49</definedName>
    <definedName name="_xlnm.Print_Titles" localSheetId="1">'skrin - Skříně - typový n...'!$83:$83</definedName>
    <definedName name="_xlnm.Print_Titles" localSheetId="2">'stul - Stoly - typový náb...'!$83:$83</definedName>
    <definedName name="_xlnm.Print_Titles" localSheetId="5">'vrn - Vedlejší a ostatní ...'!$77:$77</definedName>
    <definedName name="_xlnm.Print_Titles" localSheetId="3">'zidle - Židle - typový ná...'!$83:$83</definedName>
    <definedName name="_xlnm.Print_Area" localSheetId="4">'dop - Doplňky '!$C$4:$J$38,'dop - Doplňky '!$C$44:$J$63,'dop - Doplňky '!$C$69:$K$102</definedName>
    <definedName name="_xlnm.Print_Area" localSheetId="6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stavby'!$C$39:$AQ$58</definedName>
    <definedName name="_xlnm.Print_Area" localSheetId="1">'skrin - Skříně - typový n...'!$C$4:$J$38,'skrin - Skříně - typový n...'!$C$44:$J$63,'skrin - Skříně - typový n...'!$C$69:$K$102</definedName>
    <definedName name="_xlnm.Print_Area" localSheetId="2">'stul - Stoly - typový náb...'!$C$4:$J$38,'stul - Stoly - typový náb...'!$C$44:$J$63,'stul - Stoly - typový náb...'!$C$69:$K$108</definedName>
    <definedName name="_xlnm.Print_Area" localSheetId="5">'vrn - Vedlejší a ostatní ...'!$C$4:$J$36,'vrn - Vedlejší a ostatní ...'!$C$42:$J$59,'vrn - Vedlejší a ostatní ...'!$C$65:$K$82</definedName>
    <definedName name="_xlnm.Print_Area" localSheetId="3">'zidle - Židle - typový ná...'!$C$4:$J$38,'zidle - Židle - typový ná...'!$C$44:$J$63,'zidle - Židle - typový ná...'!$C$69:$K$94</definedName>
  </definedNames>
  <calcPr fullCalcOnLoad="1"/>
</workbook>
</file>

<file path=xl/sharedStrings.xml><?xml version="1.0" encoding="utf-8"?>
<sst xmlns="http://schemas.openxmlformats.org/spreadsheetml/2006/main" count="1938" uniqueCount="531">
  <si>
    <t>Export VZ</t>
  </si>
  <si>
    <t>List obsahuje:</t>
  </si>
  <si>
    <t>3.0</t>
  </si>
  <si>
    <t>ZAMOK</t>
  </si>
  <si>
    <t>False</t>
  </si>
  <si>
    <t>{0F908B6F-FE5C-401D-A777-0BD0D38E724A}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</si>
  <si>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</si>
  <si>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</si>
  <si>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</si>
  <si>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</si>
  <si>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</si>
  <si>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</si>
  <si>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</si>
  <si>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</si>
  <si>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hlu_interier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</si>
  <si>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</si>
  <si>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</si>
  <si>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objektu - 2. etapa - Interier</t>
  </si>
  <si>
    <t>0,1</t>
  </si>
  <si>
    <t>KSO:</t>
  </si>
  <si>
    <t>CC-CZ:</t>
  </si>
  <si>
    <t>1</t>
  </si>
  <si>
    <t>Místo:</t>
  </si>
  <si>
    <t>Hradec Králové, Pospíšilova 365</t>
  </si>
  <si>
    <t>Datum:</t>
  </si>
  <si>
    <t>30.04.2015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</si>
  <si>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</si>
  <si>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</si>
  <si>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</si>
  <si>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</si>
  <si>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</si>
  <si>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</si>
  <si>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</si>
  <si>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</si>
  <si>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</si>
  <si>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</si>
  <si>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</si>
  <si>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</si>
  <si>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</si>
  <si>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</si>
  <si>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</si>
  <si>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</si>
  <si>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</si>
  <si>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</si>
  <si>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</si>
  <si>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</si>
  <si>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</si>
  <si>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</si>
  <si>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</si>
  <si>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</si>
  <si>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</si>
  <si>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</si>
  <si>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</si>
  <si>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</si>
  <si>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</si>
  <si>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</si>
  <si>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</si>
  <si>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</si>
  <si>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</si>
  <si>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</si>
  <si>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</si>
  <si>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</si>
  <si>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</si>
  <si>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</si>
  <si>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</si>
  <si>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</si>
  <si>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</si>
  <si>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</si>
  <si>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</si>
  <si>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</si>
  <si>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</si>
  <si>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</si>
  <si>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</si>
  <si>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</si>
  <si>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</si>
  <si>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int</t>
  </si>
  <si>
    <t>Interier</t>
  </si>
  <si>
    <t>STA</t>
  </si>
  <si>
    <t>{9A5E2918-743E-42F8-B6B8-183BFB9487C8}</t>
  </si>
  <si>
    <t>2</t>
  </si>
  <si>
    <t>skrin</t>
  </si>
  <si>
    <t>Skříně - typový nábytek</t>
  </si>
  <si>
    <t>Soupis</t>
  </si>
  <si>
    <t>{253CB493-E2FC-4253-8D41-03662F0C02AF}</t>
  </si>
  <si>
    <t>stul</t>
  </si>
  <si>
    <t>Stoly - typový nábytek</t>
  </si>
  <si>
    <t>{38C96268-5372-4A36-A4A7-A3D9D86DBB95}</t>
  </si>
  <si>
    <t>zidle</t>
  </si>
  <si>
    <t>Židle - typový nábytek</t>
  </si>
  <si>
    <t>{11A442D8-B7D0-4615-8F56-6CFE0B3BC4EF}</t>
  </si>
  <si>
    <t>dop</t>
  </si>
  <si>
    <t xml:space="preserve">Doplňky </t>
  </si>
  <si>
    <t>{DD34E53F-585C-4D5A-9321-4ACD8206324C}</t>
  </si>
  <si>
    <t>vrn</t>
  </si>
  <si>
    <t>Vedlejší a ostatní náklady</t>
  </si>
  <si>
    <t>{8AF5A266-10CC-4226-8E2C-3FEA9649CB35}</t>
  </si>
  <si>
    <t>Zpět na list:</t>
  </si>
  <si>
    <t>KRYCÍ LIST SOUPISU</t>
  </si>
  <si>
    <t>Objekt:</t>
  </si>
  <si>
    <t>int - Interier</t>
  </si>
  <si>
    <t>Soupis:</t>
  </si>
  <si>
    <t>skrin - Skříně - typový nábytek</t>
  </si>
  <si>
    <t>REKAPITULACE ČLENĚNÍ SOUPISU PRACÍ</t>
  </si>
  <si>
    <t>Kód dílu - Popis</t>
  </si>
  <si>
    <t>Cena celkem [CZK]</t>
  </si>
  <si>
    <t>Náklady soupisu celkem</t>
  </si>
  <si>
    <t>-1</t>
  </si>
  <si>
    <t>N00 - PSV</t>
  </si>
  <si>
    <t xml:space="preserve">    N01 - Skříně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</si>
  <si>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</si>
  <si>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</si>
  <si>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</si>
  <si>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</si>
  <si>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</si>
  <si>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</si>
  <si>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</si>
  <si>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</si>
  <si>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</si>
  <si>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</si>
  <si>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</si>
  <si>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</si>
  <si>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</si>
  <si>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</si>
  <si>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</si>
  <si>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N00</t>
  </si>
  <si>
    <t>PSV</t>
  </si>
  <si>
    <t>4</t>
  </si>
  <si>
    <t>ROZPOCET</t>
  </si>
  <si>
    <t>N01</t>
  </si>
  <si>
    <t>Skříně</t>
  </si>
  <si>
    <t>K</t>
  </si>
  <si>
    <t>7668941</t>
  </si>
  <si>
    <t>Montáž skříní komplet</t>
  </si>
  <si>
    <t>Kč</t>
  </si>
  <si>
    <t>512</t>
  </si>
  <si>
    <t>-1174749796</t>
  </si>
  <si>
    <t>M</t>
  </si>
  <si>
    <t>SK-Š</t>
  </si>
  <si>
    <t>Šatní skříň 2x dveře, vel. 80/192/40</t>
  </si>
  <si>
    <t>kus</t>
  </si>
  <si>
    <t>231737328</t>
  </si>
  <si>
    <t>3</t>
  </si>
  <si>
    <t>SK1</t>
  </si>
  <si>
    <t>Skříň vysoká dveřová policová 80/192/40</t>
  </si>
  <si>
    <t>-1969158470</t>
  </si>
  <si>
    <t>SK2</t>
  </si>
  <si>
    <t>Skříň vysoká 3/5 prosklený regál, 2x dveře, vel.  80/192/40</t>
  </si>
  <si>
    <t>-1931553831</t>
  </si>
  <si>
    <t>5</t>
  </si>
  <si>
    <t>SK3</t>
  </si>
  <si>
    <t>Skříň vysoká 2/5 prosklený regál, 2x dveře, vel.  80/192/40</t>
  </si>
  <si>
    <t>1054595679</t>
  </si>
  <si>
    <t>6</t>
  </si>
  <si>
    <t>SK-R</t>
  </si>
  <si>
    <t>Skříň rohová policová oteřená , vel.  80/192/40</t>
  </si>
  <si>
    <t>80603203</t>
  </si>
  <si>
    <t>7</t>
  </si>
  <si>
    <t>SK-4</t>
  </si>
  <si>
    <t>Skříň vysoká otevřený regál , 2x dveře  vel.  80/192/40</t>
  </si>
  <si>
    <t>-424094842</t>
  </si>
  <si>
    <t>8</t>
  </si>
  <si>
    <t>SK-V</t>
  </si>
  <si>
    <t>Skříň vysoká policová, vel.   80/192/40</t>
  </si>
  <si>
    <t>1878917496</t>
  </si>
  <si>
    <t>9</t>
  </si>
  <si>
    <t>SK-S</t>
  </si>
  <si>
    <t>Skříň střední policová dveřová vel. 80/115/40</t>
  </si>
  <si>
    <t>1031993933</t>
  </si>
  <si>
    <t>SK-SP</t>
  </si>
  <si>
    <t>-751824537</t>
  </si>
  <si>
    <t>11</t>
  </si>
  <si>
    <t>SK-N</t>
  </si>
  <si>
    <t>Skříň nízká policová dveřová vel. 80/74/40</t>
  </si>
  <si>
    <t>1508740542</t>
  </si>
  <si>
    <t>12</t>
  </si>
  <si>
    <t>SK-S1</t>
  </si>
  <si>
    <t>Skříň střední dveřová policová vel. 80/115/40</t>
  </si>
  <si>
    <t>1604199444</t>
  </si>
  <si>
    <t>13</t>
  </si>
  <si>
    <t>SK-SR</t>
  </si>
  <si>
    <t>Skříň střední roletová policová vel. 80/115/40</t>
  </si>
  <si>
    <t>-2060162416</t>
  </si>
  <si>
    <t>14</t>
  </si>
  <si>
    <t>KU-L</t>
  </si>
  <si>
    <t>Skříň=kuchyně roletová s lednicí, dřezem a baterií vel. 90/175(+5)/60cm</t>
  </si>
  <si>
    <t>-821759079</t>
  </si>
  <si>
    <t>SK-SU</t>
  </si>
  <si>
    <t>Skříň střední policová úzká vel. 40/115/40</t>
  </si>
  <si>
    <t>-954030948</t>
  </si>
  <si>
    <t>16</t>
  </si>
  <si>
    <t>KL</t>
  </si>
  <si>
    <t>Sestava kuchyňské linky dl. 2100, spodní skříňky, nerez dřez 2x, baterie dřezová 2x, výška 85cm</t>
  </si>
  <si>
    <t>-1079759762</t>
  </si>
  <si>
    <t>stul - Stoly - typový nábytek</t>
  </si>
  <si>
    <t xml:space="preserve">    N01 - Stoly</t>
  </si>
  <si>
    <t>Stoly</t>
  </si>
  <si>
    <t>7668942</t>
  </si>
  <si>
    <t>Montáž stolů komplet</t>
  </si>
  <si>
    <t>-365767420</t>
  </si>
  <si>
    <t>S-U</t>
  </si>
  <si>
    <t>Stůl učitelský vel. 120/60/75,5</t>
  </si>
  <si>
    <t>1461398715</t>
  </si>
  <si>
    <t>ST1</t>
  </si>
  <si>
    <t>Stůl žákovský pro učebnu ICT vel. 160/60/75,5</t>
  </si>
  <si>
    <t>1791047029</t>
  </si>
  <si>
    <t>ST K</t>
  </si>
  <si>
    <t>Stůl kancelářský vel. 140/80/75,5</t>
  </si>
  <si>
    <t>1345369073</t>
  </si>
  <si>
    <t>ST K1</t>
  </si>
  <si>
    <t>Stůl kancelářský vel. 120/80/75,5</t>
  </si>
  <si>
    <t>1852026779</t>
  </si>
  <si>
    <t>ST K2</t>
  </si>
  <si>
    <t>Stůl kancelářský vel. 160/80/75,5</t>
  </si>
  <si>
    <t>1409103475</t>
  </si>
  <si>
    <t>ST P</t>
  </si>
  <si>
    <t>Stůl pracovní vel. 160/80</t>
  </si>
  <si>
    <t>447676760</t>
  </si>
  <si>
    <t>ST P1</t>
  </si>
  <si>
    <t>Stůl pracovní vel. 80/80</t>
  </si>
  <si>
    <t>321256811</t>
  </si>
  <si>
    <t>ST P2</t>
  </si>
  <si>
    <t>Stůl pracovní vel. 120/60</t>
  </si>
  <si>
    <t>813270976</t>
  </si>
  <si>
    <t>ST P3</t>
  </si>
  <si>
    <t>Stůl pracovní vel. 120/80</t>
  </si>
  <si>
    <t>1688227085</t>
  </si>
  <si>
    <t>ST P4</t>
  </si>
  <si>
    <t>Stůl pracovní vel. 80/60</t>
  </si>
  <si>
    <t>1424985789</t>
  </si>
  <si>
    <t>ST P5</t>
  </si>
  <si>
    <t>Stůl pracovní vel. 140/60</t>
  </si>
  <si>
    <t>-1820331260</t>
  </si>
  <si>
    <t>ST N</t>
  </si>
  <si>
    <t>Stůl nízký konferenční</t>
  </si>
  <si>
    <t>1038791265</t>
  </si>
  <si>
    <t>ST VV</t>
  </si>
  <si>
    <t>Stůl pro výtvarnou výchovu</t>
  </si>
  <si>
    <t>-606153027</t>
  </si>
  <si>
    <t>ST SK</t>
  </si>
  <si>
    <t>Stůl sklápěcí stohovatelný</t>
  </si>
  <si>
    <t>-938197049</t>
  </si>
  <si>
    <t>T1</t>
  </si>
  <si>
    <t>Školní tabule vel 200/100+2x 100/100</t>
  </si>
  <si>
    <t>-269506686</t>
  </si>
  <si>
    <t>17</t>
  </si>
  <si>
    <t>K1</t>
  </si>
  <si>
    <t>Kontejner 40/60/60 cm lamino dtd deska pod stůl</t>
  </si>
  <si>
    <t>170055023</t>
  </si>
  <si>
    <t>18</t>
  </si>
  <si>
    <t>K2</t>
  </si>
  <si>
    <t>Kontejner 40/75,5/60 cm lamino dtd deska přídavný ke stolu</t>
  </si>
  <si>
    <t>1490217866</t>
  </si>
  <si>
    <t>19</t>
  </si>
  <si>
    <t>PC</t>
  </si>
  <si>
    <t>Nosič PC závěsný 170/280/100mm (držák skříně PC)</t>
  </si>
  <si>
    <t>-243128455</t>
  </si>
  <si>
    <t>20</t>
  </si>
  <si>
    <t>VK</t>
  </si>
  <si>
    <t>Výsuv pro klávesnici PC - lamino buk vel. 70/40cm</t>
  </si>
  <si>
    <t>-1363565088</t>
  </si>
  <si>
    <t>PD</t>
  </si>
  <si>
    <t>Paravan na desku oddělující 2 stoly proti sobě, vel. 140/30cm</t>
  </si>
  <si>
    <t>1216018867</t>
  </si>
  <si>
    <t>22</t>
  </si>
  <si>
    <t>PH</t>
  </si>
  <si>
    <t>Paravan na hranu stolu ke zdi,  vel. 140/30cm</t>
  </si>
  <si>
    <t>-1266802980</t>
  </si>
  <si>
    <t>zidle - Židle - typový nábytek</t>
  </si>
  <si>
    <t xml:space="preserve">    N01 - Židle</t>
  </si>
  <si>
    <t>Židle</t>
  </si>
  <si>
    <t>7668943</t>
  </si>
  <si>
    <t>Montáž židlí komplet</t>
  </si>
  <si>
    <t>kč</t>
  </si>
  <si>
    <t>1662609409</t>
  </si>
  <si>
    <t>Z-U</t>
  </si>
  <si>
    <t>Židle učitelská nastavitelná otočná pojízdná</t>
  </si>
  <si>
    <t>-1916898067</t>
  </si>
  <si>
    <t>Z-NOP</t>
  </si>
  <si>
    <t>Židle pracovní nastavitelná otočná pojízdná</t>
  </si>
  <si>
    <t>-625464390</t>
  </si>
  <si>
    <t>Z-VV</t>
  </si>
  <si>
    <t>Židle pro výtvarnou výchovu nastavitelná otočná pojízdná</t>
  </si>
  <si>
    <t>1952384418</t>
  </si>
  <si>
    <t>Z-K</t>
  </si>
  <si>
    <t>Židle kancelářská nastavitelná otočná pojízdná</t>
  </si>
  <si>
    <t>1551798044</t>
  </si>
  <si>
    <t>Z-P</t>
  </si>
  <si>
    <t xml:space="preserve">Židle posluchárenská </t>
  </si>
  <si>
    <t>2078776923</t>
  </si>
  <si>
    <t>Z-J</t>
  </si>
  <si>
    <t>Židle jednací stohovatelná</t>
  </si>
  <si>
    <t>1914871062</t>
  </si>
  <si>
    <t>L</t>
  </si>
  <si>
    <t>Lavice - 3-lavice, kovová podnož v barvě N2 efekt hliník, spojovací profil a úchytky šedé, čalouněný sedák</t>
  </si>
  <si>
    <t>-1023944281</t>
  </si>
  <si>
    <t xml:space="preserve">dop - Doplňky </t>
  </si>
  <si>
    <t>PSV - PSV</t>
  </si>
  <si>
    <t xml:space="preserve">    766894 - Doplňky</t>
  </si>
  <si>
    <t>766894</t>
  </si>
  <si>
    <t>Doplňky</t>
  </si>
  <si>
    <t>Montáž doplňků celkem</t>
  </si>
  <si>
    <t>-1916543714</t>
  </si>
  <si>
    <t>P1</t>
  </si>
  <si>
    <t>Police závěsná vel 80/30/30 cm</t>
  </si>
  <si>
    <t>32</t>
  </si>
  <si>
    <t>-460142145</t>
  </si>
  <si>
    <t>P-S</t>
  </si>
  <si>
    <t>Police nad pracovní stůl vel. 140/30/24cm</t>
  </si>
  <si>
    <t>1637893986</t>
  </si>
  <si>
    <t>P-S1</t>
  </si>
  <si>
    <t>Police nad pracovní stůl vel. 120/30/24cm</t>
  </si>
  <si>
    <t>-9084596</t>
  </si>
  <si>
    <t>P-S2</t>
  </si>
  <si>
    <t>Police nad pracovní stůl vel. 180/30/24cm</t>
  </si>
  <si>
    <t>2111460460</t>
  </si>
  <si>
    <t>P-S3</t>
  </si>
  <si>
    <t>Police nad pracovní stůl vel. 160/30/24cm</t>
  </si>
  <si>
    <t>626413257</t>
  </si>
  <si>
    <t>N1</t>
  </si>
  <si>
    <t>Nástěnka 100/100cm</t>
  </si>
  <si>
    <t>-869900234</t>
  </si>
  <si>
    <t>N2</t>
  </si>
  <si>
    <t>Nástěnka 140/80cm</t>
  </si>
  <si>
    <t>-1537862821</t>
  </si>
  <si>
    <t>OK1</t>
  </si>
  <si>
    <t>Odpadkový koš objem 20l</t>
  </si>
  <si>
    <t>1203740514</t>
  </si>
  <si>
    <t>Dávkovač mýdla plast, objem 400ml</t>
  </si>
  <si>
    <t>-2091420905</t>
  </si>
  <si>
    <t>R</t>
  </si>
  <si>
    <t>Zásobník papírových ručníků plast, obsah do 500 kusů</t>
  </si>
  <si>
    <t>311852531</t>
  </si>
  <si>
    <t>G</t>
  </si>
  <si>
    <t>Garnýž rovná tyčová dřevěná na konzole</t>
  </si>
  <si>
    <t>m</t>
  </si>
  <si>
    <t>1181606641</t>
  </si>
  <si>
    <t>PA</t>
  </si>
  <si>
    <t>Paraván - dřevěná roštová konstrukce 60x60 mm a 60x120 mm, kotvená k sešroubovaným skříňkám a opláštěná SDK deskou, celková plocha příčky 16,50 m2</t>
  </si>
  <si>
    <t>799865077</t>
  </si>
  <si>
    <t>OS</t>
  </si>
  <si>
    <t>Deskový obklad stěn za lavicemi na roštové konstrukci, z DTD lamino desek tl. 18 mm, celková plocha obkladu 20 m2</t>
  </si>
  <si>
    <t>-1099304302</t>
  </si>
  <si>
    <t>KO</t>
  </si>
  <si>
    <t xml:space="preserve">Zátěžový koberec šedomodrý  </t>
  </si>
  <si>
    <t>m2</t>
  </si>
  <si>
    <t>941763668</t>
  </si>
  <si>
    <t>P</t>
  </si>
  <si>
    <t xml:space="preserve">Poznámka k položce:
výška vlasu 3mm, celková tl. 6mm, váha vlasu min 550g/m2, třída zátěže 33, odolný proti vyblednutí působením světla, tř. reakce na oheň Bfl-s1, antimikrobiální technologie, vč lišt v 60mm </t>
  </si>
  <si>
    <t>vrn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</si>
  <si>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</si>
  <si>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</si>
  <si>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</si>
  <si>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</si>
  <si>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</si>
  <si>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</si>
  <si>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</t>
  </si>
  <si>
    <t>Zařízení staveniště a ostatní související náklady jinde nejmenované - dle skut</t>
  </si>
  <si>
    <t>1024</t>
  </si>
  <si>
    <t>-1147663958</t>
  </si>
  <si>
    <t>PP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</si>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</sst>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7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0" fillId="18" borderId="5" applyNumberFormat="0" applyFont="0" applyAlignment="0" applyProtection="0"/>
    <xf numFmtId="0" fontId="44" fillId="0" borderId="6" applyNumberFormat="0" applyFill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49" fillId="19" borderId="8" applyNumberFormat="0" applyAlignment="0" applyProtection="0"/>
    <xf numFmtId="0" fontId="50" fillId="19" borderId="9" applyNumberFormat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33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ont="1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14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24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164" fontId="20" fillId="0" borderId="30" xfId="0" applyFont="1" applyBorder="1" applyAlignment="1">
      <alignment horizontal="right" vertical="center"/>
    </xf>
    <xf numFmtId="164" fontId="20" fillId="0" borderId="0" xfId="0" applyFont="1" applyAlignment="1">
      <alignment horizontal="right" vertical="center"/>
    </xf>
    <xf numFmtId="167" fontId="20" fillId="0" borderId="0" xfId="0" applyFont="1" applyAlignment="1">
      <alignment horizontal="right" vertical="center"/>
    </xf>
    <xf numFmtId="164" fontId="20" fillId="0" borderId="2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64" fontId="23" fillId="0" borderId="30" xfId="0" applyFont="1" applyBorder="1" applyAlignment="1">
      <alignment horizontal="right" vertical="center"/>
    </xf>
    <xf numFmtId="164" fontId="23" fillId="0" borderId="0" xfId="0" applyFont="1" applyAlignment="1">
      <alignment horizontal="right" vertical="center"/>
    </xf>
    <xf numFmtId="167" fontId="23" fillId="0" borderId="0" xfId="0" applyFont="1" applyAlignment="1">
      <alignment horizontal="right" vertical="center"/>
    </xf>
    <xf numFmtId="164" fontId="23" fillId="0" borderId="24" xfId="0" applyFont="1" applyBorder="1" applyAlignment="1">
      <alignment horizontal="right" vertical="center"/>
    </xf>
    <xf numFmtId="164" fontId="20" fillId="0" borderId="31" xfId="0" applyFont="1" applyBorder="1" applyAlignment="1">
      <alignment horizontal="right" vertical="center"/>
    </xf>
    <xf numFmtId="164" fontId="20" fillId="0" borderId="32" xfId="0" applyFont="1" applyBorder="1" applyAlignment="1">
      <alignment horizontal="right" vertical="center"/>
    </xf>
    <xf numFmtId="167" fontId="20" fillId="0" borderId="32" xfId="0" applyFont="1" applyBorder="1" applyAlignment="1">
      <alignment horizontal="right" vertical="center"/>
    </xf>
    <xf numFmtId="164" fontId="20" fillId="0" borderId="33" xfId="0" applyFon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1" fillId="0" borderId="0" xfId="0" applyFont="1" applyAlignment="1">
      <alignment horizontal="right" vertical="center"/>
    </xf>
    <xf numFmtId="165" fontId="11" fillId="0" borderId="0" xfId="0" applyFont="1" applyAlignment="1">
      <alignment horizontal="right" vertical="center"/>
    </xf>
    <xf numFmtId="0" fontId="0" fillId="19" borderId="0" xfId="0" applyFill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4" fillId="0" borderId="0" xfId="0" applyFont="1" applyAlignment="1">
      <alignment horizontal="right"/>
    </xf>
    <xf numFmtId="0" fontId="0" fillId="0" borderId="29" xfId="0" applyBorder="1" applyAlignment="1">
      <alignment horizontal="left" vertical="center"/>
    </xf>
    <xf numFmtId="167" fontId="25" fillId="0" borderId="22" xfId="0" applyFont="1" applyBorder="1" applyAlignment="1">
      <alignment horizontal="right"/>
    </xf>
    <xf numFmtId="167" fontId="25" fillId="0" borderId="23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Border="1" applyAlignment="1">
      <alignment horizontal="left"/>
    </xf>
    <xf numFmtId="0" fontId="27" fillId="0" borderId="0" xfId="0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27" fillId="0" borderId="13" xfId="0" applyBorder="1" applyAlignment="1">
      <alignment horizontal="left"/>
    </xf>
    <xf numFmtId="0" fontId="27" fillId="0" borderId="30" xfId="0" applyBorder="1" applyAlignment="1">
      <alignment horizontal="left"/>
    </xf>
    <xf numFmtId="167" fontId="27" fillId="0" borderId="0" xfId="0" applyFont="1" applyAlignment="1">
      <alignment horizontal="right"/>
    </xf>
    <xf numFmtId="167" fontId="27" fillId="0" borderId="24" xfId="0" applyFont="1" applyBorder="1" applyAlignment="1">
      <alignment horizontal="right"/>
    </xf>
    <xf numFmtId="0" fontId="27" fillId="0" borderId="0" xfId="0" applyFont="1" applyAlignment="1">
      <alignment horizontal="left"/>
    </xf>
    <xf numFmtId="164" fontId="27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Font="1" applyBorder="1" applyAlignment="1">
      <alignment horizontal="right" vertical="center"/>
    </xf>
    <xf numFmtId="164" fontId="0" fillId="18" borderId="36" xfId="0" applyFont="1" applyFill="1" applyBorder="1" applyAlignment="1">
      <alignment horizontal="right" vertical="center"/>
    </xf>
    <xf numFmtId="164" fontId="0" fillId="0" borderId="36" xfId="0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24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8" fillId="0" borderId="36" xfId="0" applyFont="1" applyBorder="1" applyAlignment="1">
      <alignment horizontal="center" vertical="center" wrapText="1"/>
    </xf>
    <xf numFmtId="49" fontId="28" fillId="0" borderId="36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168" fontId="28" fillId="0" borderId="36" xfId="0" applyFont="1" applyBorder="1" applyAlignment="1">
      <alignment horizontal="right" vertical="center"/>
    </xf>
    <xf numFmtId="164" fontId="28" fillId="18" borderId="36" xfId="0" applyFont="1" applyFill="1" applyBorder="1" applyAlignment="1">
      <alignment horizontal="right" vertical="center"/>
    </xf>
    <xf numFmtId="164" fontId="28" fillId="0" borderId="36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18" borderId="36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Font="1" applyBorder="1" applyAlignment="1">
      <alignment horizontal="right" vertical="center"/>
    </xf>
    <xf numFmtId="167" fontId="11" fillId="0" borderId="33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7" fillId="18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5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horizontal="left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2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2" fillId="17" borderId="0" xfId="36" applyFill="1" applyAlignment="1">
      <alignment horizontal="left" vertical="top"/>
    </xf>
    <xf numFmtId="0" fontId="33" fillId="0" borderId="0" xfId="36" applyFont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left" vertical="center"/>
    </xf>
    <xf numFmtId="0" fontId="34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4" fillId="17" borderId="0" xfId="36" applyFont="1" applyFill="1" applyAlignment="1" applyProtection="1">
      <alignment horizontal="left" vertical="center"/>
      <protection/>
    </xf>
    <xf numFmtId="0" fontId="34" fillId="17" borderId="0" xfId="36" applyFont="1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F52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45" t="s">
        <v>0</v>
      </c>
      <c r="B1" s="246"/>
      <c r="C1" s="246"/>
      <c r="D1" s="247" t="s">
        <v>1</v>
      </c>
      <c r="E1" s="246"/>
      <c r="F1" s="246"/>
      <c r="G1" s="246"/>
      <c r="H1" s="246"/>
      <c r="I1" s="246"/>
      <c r="J1" s="246"/>
      <c r="K1" s="248" t="s">
        <v>361</v>
      </c>
      <c r="L1" s="248"/>
      <c r="M1" s="248"/>
      <c r="N1" s="248"/>
      <c r="O1" s="248"/>
      <c r="P1" s="248"/>
      <c r="Q1" s="248"/>
      <c r="R1" s="248"/>
      <c r="S1" s="248"/>
      <c r="T1" s="246"/>
      <c r="U1" s="246"/>
      <c r="V1" s="246"/>
      <c r="W1" s="248" t="s">
        <v>362</v>
      </c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6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01" t="s">
        <v>14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11"/>
      <c r="AQ5" s="13"/>
      <c r="BE5" s="197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03" t="s">
        <v>17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11"/>
      <c r="AQ6" s="13"/>
      <c r="BE6" s="198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98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98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8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98"/>
      <c r="BS10" s="6" t="s">
        <v>18</v>
      </c>
    </row>
    <row r="11" spans="2:71" s="2" customFormat="1" ht="18.7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198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8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198"/>
      <c r="BS13" s="6" t="s">
        <v>18</v>
      </c>
    </row>
    <row r="14" spans="2:71" s="2" customFormat="1" ht="13.5" customHeight="1">
      <c r="B14" s="10"/>
      <c r="C14" s="11"/>
      <c r="D14" s="11"/>
      <c r="E14" s="204" t="s">
        <v>33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198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8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98"/>
      <c r="BS16" s="6" t="s">
        <v>4</v>
      </c>
    </row>
    <row r="17" spans="2:71" ht="18.75" customHeight="1">
      <c r="B17" s="10"/>
      <c r="C17" s="11"/>
      <c r="D17" s="11"/>
      <c r="E17" s="17" t="s">
        <v>30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98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35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8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8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3.5" customHeight="1">
      <c r="B20" s="10"/>
      <c r="C20" s="11"/>
      <c r="D20" s="11"/>
      <c r="E20" s="205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11"/>
      <c r="AP20" s="11"/>
      <c r="AQ20" s="13"/>
      <c r="BE20" s="198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8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8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6.25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6">
        <f>ROUND($AG$51,2)</f>
        <v>0</v>
      </c>
      <c r="AL23" s="207"/>
      <c r="AM23" s="207"/>
      <c r="AN23" s="207"/>
      <c r="AO23" s="207"/>
      <c r="AP23" s="24"/>
      <c r="AQ23" s="27"/>
      <c r="BE23" s="199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9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8" t="s">
        <v>38</v>
      </c>
      <c r="M25" s="209"/>
      <c r="N25" s="209"/>
      <c r="O25" s="209"/>
      <c r="P25" s="24"/>
      <c r="Q25" s="24"/>
      <c r="R25" s="24"/>
      <c r="S25" s="24"/>
      <c r="T25" s="24"/>
      <c r="U25" s="24"/>
      <c r="V25" s="24"/>
      <c r="W25" s="208" t="s">
        <v>39</v>
      </c>
      <c r="X25" s="209"/>
      <c r="Y25" s="209"/>
      <c r="Z25" s="209"/>
      <c r="AA25" s="209"/>
      <c r="AB25" s="209"/>
      <c r="AC25" s="209"/>
      <c r="AD25" s="209"/>
      <c r="AE25" s="209"/>
      <c r="AF25" s="24"/>
      <c r="AG25" s="24"/>
      <c r="AH25" s="24"/>
      <c r="AI25" s="24"/>
      <c r="AJ25" s="24"/>
      <c r="AK25" s="208" t="s">
        <v>40</v>
      </c>
      <c r="AL25" s="209"/>
      <c r="AM25" s="209"/>
      <c r="AN25" s="209"/>
      <c r="AO25" s="209"/>
      <c r="AP25" s="24"/>
      <c r="AQ25" s="27"/>
      <c r="BE25" s="199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10">
        <v>0.21</v>
      </c>
      <c r="M26" s="211"/>
      <c r="N26" s="211"/>
      <c r="O26" s="211"/>
      <c r="P26" s="30"/>
      <c r="Q26" s="30"/>
      <c r="R26" s="30"/>
      <c r="S26" s="30"/>
      <c r="T26" s="30"/>
      <c r="U26" s="30"/>
      <c r="V26" s="30"/>
      <c r="W26" s="212">
        <f>ROUND($AZ$51,2)</f>
        <v>0</v>
      </c>
      <c r="X26" s="211"/>
      <c r="Y26" s="211"/>
      <c r="Z26" s="211"/>
      <c r="AA26" s="211"/>
      <c r="AB26" s="211"/>
      <c r="AC26" s="211"/>
      <c r="AD26" s="211"/>
      <c r="AE26" s="211"/>
      <c r="AF26" s="30"/>
      <c r="AG26" s="30"/>
      <c r="AH26" s="30"/>
      <c r="AI26" s="30"/>
      <c r="AJ26" s="30"/>
      <c r="AK26" s="212">
        <f>ROUND($AV$51,2)</f>
        <v>0</v>
      </c>
      <c r="AL26" s="211"/>
      <c r="AM26" s="211"/>
      <c r="AN26" s="211"/>
      <c r="AO26" s="211"/>
      <c r="AP26" s="30"/>
      <c r="AQ26" s="31"/>
      <c r="BE26" s="200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10">
        <v>0.15</v>
      </c>
      <c r="M27" s="211"/>
      <c r="N27" s="211"/>
      <c r="O27" s="211"/>
      <c r="P27" s="30"/>
      <c r="Q27" s="30"/>
      <c r="R27" s="30"/>
      <c r="S27" s="30"/>
      <c r="T27" s="30"/>
      <c r="U27" s="30"/>
      <c r="V27" s="30"/>
      <c r="W27" s="212">
        <f>ROUND($BA$51,2)</f>
        <v>0</v>
      </c>
      <c r="X27" s="211"/>
      <c r="Y27" s="211"/>
      <c r="Z27" s="211"/>
      <c r="AA27" s="211"/>
      <c r="AB27" s="211"/>
      <c r="AC27" s="211"/>
      <c r="AD27" s="211"/>
      <c r="AE27" s="211"/>
      <c r="AF27" s="30"/>
      <c r="AG27" s="30"/>
      <c r="AH27" s="30"/>
      <c r="AI27" s="30"/>
      <c r="AJ27" s="30"/>
      <c r="AK27" s="212">
        <f>ROUND($AW$51,2)</f>
        <v>0</v>
      </c>
      <c r="AL27" s="211"/>
      <c r="AM27" s="211"/>
      <c r="AN27" s="211"/>
      <c r="AO27" s="211"/>
      <c r="AP27" s="30"/>
      <c r="AQ27" s="31"/>
      <c r="BE27" s="200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10">
        <v>0.21</v>
      </c>
      <c r="M28" s="211"/>
      <c r="N28" s="211"/>
      <c r="O28" s="211"/>
      <c r="P28" s="30"/>
      <c r="Q28" s="30"/>
      <c r="R28" s="30"/>
      <c r="S28" s="30"/>
      <c r="T28" s="30"/>
      <c r="U28" s="30"/>
      <c r="V28" s="30"/>
      <c r="W28" s="212">
        <f>ROUND($BB$51,2)</f>
        <v>0</v>
      </c>
      <c r="X28" s="211"/>
      <c r="Y28" s="211"/>
      <c r="Z28" s="211"/>
      <c r="AA28" s="211"/>
      <c r="AB28" s="211"/>
      <c r="AC28" s="211"/>
      <c r="AD28" s="211"/>
      <c r="AE28" s="211"/>
      <c r="AF28" s="30"/>
      <c r="AG28" s="30"/>
      <c r="AH28" s="30"/>
      <c r="AI28" s="30"/>
      <c r="AJ28" s="30"/>
      <c r="AK28" s="212">
        <v>0</v>
      </c>
      <c r="AL28" s="211"/>
      <c r="AM28" s="211"/>
      <c r="AN28" s="211"/>
      <c r="AO28" s="211"/>
      <c r="AP28" s="30"/>
      <c r="AQ28" s="31"/>
      <c r="BE28" s="200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10">
        <v>0.15</v>
      </c>
      <c r="M29" s="211"/>
      <c r="N29" s="211"/>
      <c r="O29" s="211"/>
      <c r="P29" s="30"/>
      <c r="Q29" s="30"/>
      <c r="R29" s="30"/>
      <c r="S29" s="30"/>
      <c r="T29" s="30"/>
      <c r="U29" s="30"/>
      <c r="V29" s="30"/>
      <c r="W29" s="212">
        <f>ROUND($BC$51,2)</f>
        <v>0</v>
      </c>
      <c r="X29" s="211"/>
      <c r="Y29" s="211"/>
      <c r="Z29" s="211"/>
      <c r="AA29" s="211"/>
      <c r="AB29" s="211"/>
      <c r="AC29" s="211"/>
      <c r="AD29" s="211"/>
      <c r="AE29" s="211"/>
      <c r="AF29" s="30"/>
      <c r="AG29" s="30"/>
      <c r="AH29" s="30"/>
      <c r="AI29" s="30"/>
      <c r="AJ29" s="30"/>
      <c r="AK29" s="212">
        <v>0</v>
      </c>
      <c r="AL29" s="211"/>
      <c r="AM29" s="211"/>
      <c r="AN29" s="211"/>
      <c r="AO29" s="211"/>
      <c r="AP29" s="30"/>
      <c r="AQ29" s="31"/>
      <c r="BE29" s="200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10">
        <v>0</v>
      </c>
      <c r="M30" s="211"/>
      <c r="N30" s="211"/>
      <c r="O30" s="211"/>
      <c r="P30" s="30"/>
      <c r="Q30" s="30"/>
      <c r="R30" s="30"/>
      <c r="S30" s="30"/>
      <c r="T30" s="30"/>
      <c r="U30" s="30"/>
      <c r="V30" s="30"/>
      <c r="W30" s="212">
        <f>ROUND($BD$51,2)</f>
        <v>0</v>
      </c>
      <c r="X30" s="211"/>
      <c r="Y30" s="211"/>
      <c r="Z30" s="211"/>
      <c r="AA30" s="211"/>
      <c r="AB30" s="211"/>
      <c r="AC30" s="211"/>
      <c r="AD30" s="211"/>
      <c r="AE30" s="211"/>
      <c r="AF30" s="30"/>
      <c r="AG30" s="30"/>
      <c r="AH30" s="30"/>
      <c r="AI30" s="30"/>
      <c r="AJ30" s="30"/>
      <c r="AK30" s="212">
        <v>0</v>
      </c>
      <c r="AL30" s="211"/>
      <c r="AM30" s="211"/>
      <c r="AN30" s="211"/>
      <c r="AO30" s="211"/>
      <c r="AP30" s="30"/>
      <c r="AQ30" s="31"/>
      <c r="BE30" s="200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9"/>
    </row>
    <row r="32" spans="2:57" s="6" customFormat="1" ht="26.25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13" t="s">
        <v>49</v>
      </c>
      <c r="Y32" s="214"/>
      <c r="Z32" s="214"/>
      <c r="AA32" s="214"/>
      <c r="AB32" s="214"/>
      <c r="AC32" s="34"/>
      <c r="AD32" s="34"/>
      <c r="AE32" s="34"/>
      <c r="AF32" s="34"/>
      <c r="AG32" s="34"/>
      <c r="AH32" s="34"/>
      <c r="AI32" s="34"/>
      <c r="AJ32" s="34"/>
      <c r="AK32" s="215">
        <f>SUM($AK$23:$AK$30)</f>
        <v>0</v>
      </c>
      <c r="AL32" s="214"/>
      <c r="AM32" s="214"/>
      <c r="AN32" s="214"/>
      <c r="AO32" s="216"/>
      <c r="AP32" s="32"/>
      <c r="AQ32" s="37"/>
      <c r="BE32" s="199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hlu_interier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17" t="str">
        <f>$K$6</f>
        <v>Stavební úpravy objektu - 2. etapa - Interier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Hradec Králové, Pospíšilova 365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19" t="str">
        <f>IF($AN$8="","",$AN$8)</f>
        <v>30.04.2015</v>
      </c>
      <c r="AN44" s="209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201" t="str">
        <f>IF($E$17="","",$E$17)</f>
        <v> </v>
      </c>
      <c r="AN46" s="209"/>
      <c r="AO46" s="209"/>
      <c r="AP46" s="209"/>
      <c r="AQ46" s="24"/>
      <c r="AR46" s="43"/>
      <c r="AS46" s="220" t="s">
        <v>51</v>
      </c>
      <c r="AT46" s="221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2"/>
      <c r="AT47" s="199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3"/>
      <c r="AT48" s="209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224" t="s">
        <v>52</v>
      </c>
      <c r="D49" s="214"/>
      <c r="E49" s="214"/>
      <c r="F49" s="214"/>
      <c r="G49" s="214"/>
      <c r="H49" s="34"/>
      <c r="I49" s="225" t="s">
        <v>53</v>
      </c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26" t="s">
        <v>54</v>
      </c>
      <c r="AH49" s="214"/>
      <c r="AI49" s="214"/>
      <c r="AJ49" s="214"/>
      <c r="AK49" s="214"/>
      <c r="AL49" s="214"/>
      <c r="AM49" s="214"/>
      <c r="AN49" s="225" t="s">
        <v>55</v>
      </c>
      <c r="AO49" s="214"/>
      <c r="AP49" s="214"/>
      <c r="AQ49" s="57" t="s">
        <v>56</v>
      </c>
      <c r="AR49" s="43"/>
      <c r="AS49" s="58" t="s">
        <v>57</v>
      </c>
      <c r="AT49" s="59" t="s">
        <v>58</v>
      </c>
      <c r="AU49" s="59" t="s">
        <v>59</v>
      </c>
      <c r="AV49" s="59" t="s">
        <v>60</v>
      </c>
      <c r="AW49" s="59" t="s">
        <v>61</v>
      </c>
      <c r="AX49" s="59" t="s">
        <v>62</v>
      </c>
      <c r="AY49" s="59" t="s">
        <v>63</v>
      </c>
      <c r="AZ49" s="59" t="s">
        <v>64</v>
      </c>
      <c r="BA49" s="59" t="s">
        <v>65</v>
      </c>
      <c r="BB49" s="59" t="s">
        <v>66</v>
      </c>
      <c r="BC49" s="59" t="s">
        <v>67</v>
      </c>
      <c r="BD49" s="60" t="s">
        <v>68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69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34">
        <f>ROUND($AG$52+$AG$57,2)</f>
        <v>0</v>
      </c>
      <c r="AH51" s="235"/>
      <c r="AI51" s="235"/>
      <c r="AJ51" s="235"/>
      <c r="AK51" s="235"/>
      <c r="AL51" s="235"/>
      <c r="AM51" s="235"/>
      <c r="AN51" s="234">
        <f>SUM($AG$51,$AT$51)</f>
        <v>0</v>
      </c>
      <c r="AO51" s="235"/>
      <c r="AP51" s="235"/>
      <c r="AQ51" s="66"/>
      <c r="AR51" s="50"/>
      <c r="AS51" s="67">
        <f>ROUND($AS$52+$AS$57,2)</f>
        <v>0</v>
      </c>
      <c r="AT51" s="68">
        <f>ROUND(SUM($AV$51:$AW$51),2)</f>
        <v>0</v>
      </c>
      <c r="AU51" s="69">
        <f>ROUND($AU$52+$AU$57,5)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ROUND($AZ$52+$AZ$57,2)</f>
        <v>0</v>
      </c>
      <c r="BA51" s="68">
        <f>ROUND($BA$52+$BA$57,2)</f>
        <v>0</v>
      </c>
      <c r="BB51" s="68">
        <f>ROUND($BB$52+$BB$57,2)</f>
        <v>0</v>
      </c>
      <c r="BC51" s="68">
        <f>ROUND($BC$52+$BC$57,2)</f>
        <v>0</v>
      </c>
      <c r="BD51" s="70">
        <f>ROUND($BD$52+$BD$57,2)</f>
        <v>0</v>
      </c>
      <c r="BS51" s="47" t="s">
        <v>70</v>
      </c>
      <c r="BT51" s="47" t="s">
        <v>71</v>
      </c>
      <c r="BU51" s="71" t="s">
        <v>72</v>
      </c>
      <c r="BV51" s="47" t="s">
        <v>73</v>
      </c>
      <c r="BW51" s="47" t="s">
        <v>5</v>
      </c>
      <c r="BX51" s="47" t="s">
        <v>74</v>
      </c>
    </row>
    <row r="52" spans="2:91" s="72" customFormat="1" ht="27.75" customHeight="1">
      <c r="B52" s="73"/>
      <c r="C52" s="74"/>
      <c r="D52" s="229" t="s">
        <v>75</v>
      </c>
      <c r="E52" s="230"/>
      <c r="F52" s="230"/>
      <c r="G52" s="230"/>
      <c r="H52" s="230"/>
      <c r="I52" s="74"/>
      <c r="J52" s="229" t="s">
        <v>76</v>
      </c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27">
        <f>ROUND(SUM($AG$53:$AG$56),2)</f>
        <v>0</v>
      </c>
      <c r="AH52" s="228"/>
      <c r="AI52" s="228"/>
      <c r="AJ52" s="228"/>
      <c r="AK52" s="228"/>
      <c r="AL52" s="228"/>
      <c r="AM52" s="228"/>
      <c r="AN52" s="227">
        <f>SUM($AG$52,$AT$52)</f>
        <v>0</v>
      </c>
      <c r="AO52" s="228"/>
      <c r="AP52" s="228"/>
      <c r="AQ52" s="75" t="s">
        <v>77</v>
      </c>
      <c r="AR52" s="76"/>
      <c r="AS52" s="77">
        <f>ROUND(SUM($AS$53:$AS$56),2)</f>
        <v>0</v>
      </c>
      <c r="AT52" s="78">
        <f>ROUND(SUM($AV$52:$AW$52),2)</f>
        <v>0</v>
      </c>
      <c r="AU52" s="79">
        <f>ROUND(SUM($AU$53:$AU$56),5)</f>
        <v>0</v>
      </c>
      <c r="AV52" s="78">
        <f>ROUND($AZ$52*$L$26,2)</f>
        <v>0</v>
      </c>
      <c r="AW52" s="78">
        <f>ROUND($BA$52*$L$27,2)</f>
        <v>0</v>
      </c>
      <c r="AX52" s="78">
        <f>ROUND($BB$52*$L$26,2)</f>
        <v>0</v>
      </c>
      <c r="AY52" s="78">
        <f>ROUND($BC$52*$L$27,2)</f>
        <v>0</v>
      </c>
      <c r="AZ52" s="78">
        <f>ROUND(SUM($AZ$53:$AZ$56),2)</f>
        <v>0</v>
      </c>
      <c r="BA52" s="78">
        <f>ROUND(SUM($BA$53:$BA$56),2)</f>
        <v>0</v>
      </c>
      <c r="BB52" s="78">
        <f>ROUND(SUM($BB$53:$BB$56),2)</f>
        <v>0</v>
      </c>
      <c r="BC52" s="78">
        <f>ROUND(SUM($BC$53:$BC$56),2)</f>
        <v>0</v>
      </c>
      <c r="BD52" s="80">
        <f>ROUND(SUM($BD$53:$BD$56),2)</f>
        <v>0</v>
      </c>
      <c r="BS52" s="72" t="s">
        <v>70</v>
      </c>
      <c r="BT52" s="72" t="s">
        <v>21</v>
      </c>
      <c r="BU52" s="72" t="s">
        <v>72</v>
      </c>
      <c r="BV52" s="72" t="s">
        <v>73</v>
      </c>
      <c r="BW52" s="72" t="s">
        <v>78</v>
      </c>
      <c r="BX52" s="72" t="s">
        <v>5</v>
      </c>
      <c r="CM52" s="72" t="s">
        <v>79</v>
      </c>
    </row>
    <row r="53" spans="1:76" s="81" customFormat="1" ht="23.25" customHeight="1">
      <c r="A53" s="241" t="s">
        <v>363</v>
      </c>
      <c r="B53" s="82"/>
      <c r="C53" s="83"/>
      <c r="D53" s="83"/>
      <c r="E53" s="233" t="s">
        <v>80</v>
      </c>
      <c r="F53" s="232"/>
      <c r="G53" s="232"/>
      <c r="H53" s="232"/>
      <c r="I53" s="232"/>
      <c r="J53" s="83"/>
      <c r="K53" s="233" t="s">
        <v>81</v>
      </c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1">
        <f>'skrin - Skříně - typový n...'!$J$29</f>
        <v>0</v>
      </c>
      <c r="AH53" s="232"/>
      <c r="AI53" s="232"/>
      <c r="AJ53" s="232"/>
      <c r="AK53" s="232"/>
      <c r="AL53" s="232"/>
      <c r="AM53" s="232"/>
      <c r="AN53" s="231">
        <f>SUM($AG$53,$AT$53)</f>
        <v>0</v>
      </c>
      <c r="AO53" s="232"/>
      <c r="AP53" s="232"/>
      <c r="AQ53" s="84" t="s">
        <v>82</v>
      </c>
      <c r="AR53" s="85"/>
      <c r="AS53" s="86">
        <v>0</v>
      </c>
      <c r="AT53" s="87">
        <f>ROUND(SUM($AV$53:$AW$53),2)</f>
        <v>0</v>
      </c>
      <c r="AU53" s="88">
        <f>'skrin - Skříně - typový n...'!$P$84</f>
        <v>0</v>
      </c>
      <c r="AV53" s="87">
        <f>'skrin - Skříně - typový n...'!$J$32</f>
        <v>0</v>
      </c>
      <c r="AW53" s="87">
        <f>'skrin - Skříně - typový n...'!$J$33</f>
        <v>0</v>
      </c>
      <c r="AX53" s="87">
        <f>'skrin - Skříně - typový n...'!$J$34</f>
        <v>0</v>
      </c>
      <c r="AY53" s="87">
        <f>'skrin - Skříně - typový n...'!$J$35</f>
        <v>0</v>
      </c>
      <c r="AZ53" s="87">
        <f>'skrin - Skříně - typový n...'!$F$32</f>
        <v>0</v>
      </c>
      <c r="BA53" s="87">
        <f>'skrin - Skříně - typový n...'!$F$33</f>
        <v>0</v>
      </c>
      <c r="BB53" s="87">
        <f>'skrin - Skříně - typový n...'!$F$34</f>
        <v>0</v>
      </c>
      <c r="BC53" s="87">
        <f>'skrin - Skříně - typový n...'!$F$35</f>
        <v>0</v>
      </c>
      <c r="BD53" s="89">
        <f>'skrin - Skříně - typový n...'!$F$36</f>
        <v>0</v>
      </c>
      <c r="BT53" s="81" t="s">
        <v>79</v>
      </c>
      <c r="BV53" s="81" t="s">
        <v>73</v>
      </c>
      <c r="BW53" s="81" t="s">
        <v>83</v>
      </c>
      <c r="BX53" s="81" t="s">
        <v>78</v>
      </c>
    </row>
    <row r="54" spans="1:76" s="81" customFormat="1" ht="23.25" customHeight="1">
      <c r="A54" s="241" t="s">
        <v>363</v>
      </c>
      <c r="B54" s="82"/>
      <c r="C54" s="83"/>
      <c r="D54" s="83"/>
      <c r="E54" s="233" t="s">
        <v>84</v>
      </c>
      <c r="F54" s="232"/>
      <c r="G54" s="232"/>
      <c r="H54" s="232"/>
      <c r="I54" s="232"/>
      <c r="J54" s="83"/>
      <c r="K54" s="233" t="s">
        <v>85</v>
      </c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1">
        <f>'stul - Stoly - typový náb...'!$J$29</f>
        <v>0</v>
      </c>
      <c r="AH54" s="232"/>
      <c r="AI54" s="232"/>
      <c r="AJ54" s="232"/>
      <c r="AK54" s="232"/>
      <c r="AL54" s="232"/>
      <c r="AM54" s="232"/>
      <c r="AN54" s="231">
        <f>SUM($AG$54,$AT$54)</f>
        <v>0</v>
      </c>
      <c r="AO54" s="232"/>
      <c r="AP54" s="232"/>
      <c r="AQ54" s="84" t="s">
        <v>82</v>
      </c>
      <c r="AR54" s="85"/>
      <c r="AS54" s="86">
        <v>0</v>
      </c>
      <c r="AT54" s="87">
        <f>ROUND(SUM($AV$54:$AW$54),2)</f>
        <v>0</v>
      </c>
      <c r="AU54" s="88">
        <f>'stul - Stoly - typový náb...'!$P$84</f>
        <v>0</v>
      </c>
      <c r="AV54" s="87">
        <f>'stul - Stoly - typový náb...'!$J$32</f>
        <v>0</v>
      </c>
      <c r="AW54" s="87">
        <f>'stul - Stoly - typový náb...'!$J$33</f>
        <v>0</v>
      </c>
      <c r="AX54" s="87">
        <f>'stul - Stoly - typový náb...'!$J$34</f>
        <v>0</v>
      </c>
      <c r="AY54" s="87">
        <f>'stul - Stoly - typový náb...'!$J$35</f>
        <v>0</v>
      </c>
      <c r="AZ54" s="87">
        <f>'stul - Stoly - typový náb...'!$F$32</f>
        <v>0</v>
      </c>
      <c r="BA54" s="87">
        <f>'stul - Stoly - typový náb...'!$F$33</f>
        <v>0</v>
      </c>
      <c r="BB54" s="87">
        <f>'stul - Stoly - typový náb...'!$F$34</f>
        <v>0</v>
      </c>
      <c r="BC54" s="87">
        <f>'stul - Stoly - typový náb...'!$F$35</f>
        <v>0</v>
      </c>
      <c r="BD54" s="89">
        <f>'stul - Stoly - typový náb...'!$F$36</f>
        <v>0</v>
      </c>
      <c r="BT54" s="81" t="s">
        <v>79</v>
      </c>
      <c r="BV54" s="81" t="s">
        <v>73</v>
      </c>
      <c r="BW54" s="81" t="s">
        <v>86</v>
      </c>
      <c r="BX54" s="81" t="s">
        <v>78</v>
      </c>
    </row>
    <row r="55" spans="1:76" s="81" customFormat="1" ht="23.25" customHeight="1">
      <c r="A55" s="241" t="s">
        <v>363</v>
      </c>
      <c r="B55" s="82"/>
      <c r="C55" s="83"/>
      <c r="D55" s="83"/>
      <c r="E55" s="233" t="s">
        <v>87</v>
      </c>
      <c r="F55" s="232"/>
      <c r="G55" s="232"/>
      <c r="H55" s="232"/>
      <c r="I55" s="232"/>
      <c r="J55" s="83"/>
      <c r="K55" s="233" t="s">
        <v>88</v>
      </c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1">
        <f>'zidle - Židle - typový ná...'!$J$29</f>
        <v>0</v>
      </c>
      <c r="AH55" s="232"/>
      <c r="AI55" s="232"/>
      <c r="AJ55" s="232"/>
      <c r="AK55" s="232"/>
      <c r="AL55" s="232"/>
      <c r="AM55" s="232"/>
      <c r="AN55" s="231">
        <f>SUM($AG$55,$AT$55)</f>
        <v>0</v>
      </c>
      <c r="AO55" s="232"/>
      <c r="AP55" s="232"/>
      <c r="AQ55" s="84" t="s">
        <v>82</v>
      </c>
      <c r="AR55" s="85"/>
      <c r="AS55" s="86">
        <v>0</v>
      </c>
      <c r="AT55" s="87">
        <f>ROUND(SUM($AV$55:$AW$55),2)</f>
        <v>0</v>
      </c>
      <c r="AU55" s="88">
        <f>'zidle - Židle - typový ná...'!$P$84</f>
        <v>0</v>
      </c>
      <c r="AV55" s="87">
        <f>'zidle - Židle - typový ná...'!$J$32</f>
        <v>0</v>
      </c>
      <c r="AW55" s="87">
        <f>'zidle - Židle - typový ná...'!$J$33</f>
        <v>0</v>
      </c>
      <c r="AX55" s="87">
        <f>'zidle - Židle - typový ná...'!$J$34</f>
        <v>0</v>
      </c>
      <c r="AY55" s="87">
        <f>'zidle - Židle - typový ná...'!$J$35</f>
        <v>0</v>
      </c>
      <c r="AZ55" s="87">
        <f>'zidle - Židle - typový ná...'!$F$32</f>
        <v>0</v>
      </c>
      <c r="BA55" s="87">
        <f>'zidle - Židle - typový ná...'!$F$33</f>
        <v>0</v>
      </c>
      <c r="BB55" s="87">
        <f>'zidle - Židle - typový ná...'!$F$34</f>
        <v>0</v>
      </c>
      <c r="BC55" s="87">
        <f>'zidle - Židle - typový ná...'!$F$35</f>
        <v>0</v>
      </c>
      <c r="BD55" s="89">
        <f>'zidle - Židle - typový ná...'!$F$36</f>
        <v>0</v>
      </c>
      <c r="BT55" s="81" t="s">
        <v>79</v>
      </c>
      <c r="BV55" s="81" t="s">
        <v>73</v>
      </c>
      <c r="BW55" s="81" t="s">
        <v>89</v>
      </c>
      <c r="BX55" s="81" t="s">
        <v>78</v>
      </c>
    </row>
    <row r="56" spans="1:76" s="81" customFormat="1" ht="23.25" customHeight="1">
      <c r="A56" s="241" t="s">
        <v>363</v>
      </c>
      <c r="B56" s="82"/>
      <c r="C56" s="83"/>
      <c r="D56" s="83"/>
      <c r="E56" s="233" t="s">
        <v>90</v>
      </c>
      <c r="F56" s="232"/>
      <c r="G56" s="232"/>
      <c r="H56" s="232"/>
      <c r="I56" s="232"/>
      <c r="J56" s="83"/>
      <c r="K56" s="233" t="s">
        <v>91</v>
      </c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1">
        <f>'dop - Doplňky '!$J$29</f>
        <v>0</v>
      </c>
      <c r="AH56" s="232"/>
      <c r="AI56" s="232"/>
      <c r="AJ56" s="232"/>
      <c r="AK56" s="232"/>
      <c r="AL56" s="232"/>
      <c r="AM56" s="232"/>
      <c r="AN56" s="231">
        <f>SUM($AG$56,$AT$56)</f>
        <v>0</v>
      </c>
      <c r="AO56" s="232"/>
      <c r="AP56" s="232"/>
      <c r="AQ56" s="84" t="s">
        <v>82</v>
      </c>
      <c r="AR56" s="85"/>
      <c r="AS56" s="86">
        <v>0</v>
      </c>
      <c r="AT56" s="87">
        <f>ROUND(SUM($AV$56:$AW$56),2)</f>
        <v>0</v>
      </c>
      <c r="AU56" s="88">
        <f>'dop - Doplňky '!$P$84</f>
        <v>0</v>
      </c>
      <c r="AV56" s="87">
        <f>'dop - Doplňky '!$J$32</f>
        <v>0</v>
      </c>
      <c r="AW56" s="87">
        <f>'dop - Doplňky '!$J$33</f>
        <v>0</v>
      </c>
      <c r="AX56" s="87">
        <f>'dop - Doplňky '!$J$34</f>
        <v>0</v>
      </c>
      <c r="AY56" s="87">
        <f>'dop - Doplňky '!$J$35</f>
        <v>0</v>
      </c>
      <c r="AZ56" s="87">
        <f>'dop - Doplňky '!$F$32</f>
        <v>0</v>
      </c>
      <c r="BA56" s="87">
        <f>'dop - Doplňky '!$F$33</f>
        <v>0</v>
      </c>
      <c r="BB56" s="87">
        <f>'dop - Doplňky '!$F$34</f>
        <v>0</v>
      </c>
      <c r="BC56" s="87">
        <f>'dop - Doplňky '!$F$35</f>
        <v>0</v>
      </c>
      <c r="BD56" s="89">
        <f>'dop - Doplňky '!$F$36</f>
        <v>0</v>
      </c>
      <c r="BT56" s="81" t="s">
        <v>79</v>
      </c>
      <c r="BV56" s="81" t="s">
        <v>73</v>
      </c>
      <c r="BW56" s="81" t="s">
        <v>92</v>
      </c>
      <c r="BX56" s="81" t="s">
        <v>78</v>
      </c>
    </row>
    <row r="57" spans="1:91" s="72" customFormat="1" ht="27.75" customHeight="1">
      <c r="A57" s="241" t="s">
        <v>363</v>
      </c>
      <c r="B57" s="73"/>
      <c r="C57" s="74"/>
      <c r="D57" s="229" t="s">
        <v>93</v>
      </c>
      <c r="E57" s="230"/>
      <c r="F57" s="230"/>
      <c r="G57" s="230"/>
      <c r="H57" s="230"/>
      <c r="I57" s="74"/>
      <c r="J57" s="229" t="s">
        <v>94</v>
      </c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27">
        <f>'vrn - Vedlejší a ostatní ...'!$J$27</f>
        <v>0</v>
      </c>
      <c r="AH57" s="228"/>
      <c r="AI57" s="228"/>
      <c r="AJ57" s="228"/>
      <c r="AK57" s="228"/>
      <c r="AL57" s="228"/>
      <c r="AM57" s="228"/>
      <c r="AN57" s="227">
        <f>SUM($AG$57,$AT$57)</f>
        <v>0</v>
      </c>
      <c r="AO57" s="228"/>
      <c r="AP57" s="228"/>
      <c r="AQ57" s="75" t="s">
        <v>77</v>
      </c>
      <c r="AR57" s="76"/>
      <c r="AS57" s="90">
        <v>0</v>
      </c>
      <c r="AT57" s="91">
        <f>ROUND(SUM($AV$57:$AW$57),2)</f>
        <v>0</v>
      </c>
      <c r="AU57" s="92">
        <f>'vrn - Vedlejší a ostatní ...'!$P$78</f>
        <v>0</v>
      </c>
      <c r="AV57" s="91">
        <f>'vrn - Vedlejší a ostatní ...'!$J$30</f>
        <v>0</v>
      </c>
      <c r="AW57" s="91">
        <f>'vrn - Vedlejší a ostatní ...'!$J$31</f>
        <v>0</v>
      </c>
      <c r="AX57" s="91">
        <f>'vrn - Vedlejší a ostatní ...'!$J$32</f>
        <v>0</v>
      </c>
      <c r="AY57" s="91">
        <f>'vrn - Vedlejší a ostatní ...'!$J$33</f>
        <v>0</v>
      </c>
      <c r="AZ57" s="91">
        <f>'vrn - Vedlejší a ostatní ...'!$F$30</f>
        <v>0</v>
      </c>
      <c r="BA57" s="91">
        <f>'vrn - Vedlejší a ostatní ...'!$F$31</f>
        <v>0</v>
      </c>
      <c r="BB57" s="91">
        <f>'vrn - Vedlejší a ostatní ...'!$F$32</f>
        <v>0</v>
      </c>
      <c r="BC57" s="91">
        <f>'vrn - Vedlejší a ostatní ...'!$F$33</f>
        <v>0</v>
      </c>
      <c r="BD57" s="93">
        <f>'vrn - Vedlejší a ostatní ...'!$F$34</f>
        <v>0</v>
      </c>
      <c r="BT57" s="72" t="s">
        <v>21</v>
      </c>
      <c r="BV57" s="72" t="s">
        <v>73</v>
      </c>
      <c r="BW57" s="72" t="s">
        <v>95</v>
      </c>
      <c r="BX57" s="72" t="s">
        <v>5</v>
      </c>
      <c r="CM57" s="72" t="s">
        <v>79</v>
      </c>
    </row>
    <row r="58" spans="2:44" s="6" customFormat="1" ht="30" customHeight="1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43"/>
    </row>
    <row r="59" spans="2:44" s="6" customFormat="1" ht="7.5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</row>
  </sheetData>
  <sheetProtection password="CC35" sheet="1" objects="1" scenarios="1" formatColumns="0" formatRows="0" sort="0" autoFilter="0"/>
  <mergeCells count="61">
    <mergeCell ref="AG51:AM51"/>
    <mergeCell ref="AN51:AP51"/>
    <mergeCell ref="AR2:BE2"/>
    <mergeCell ref="AN57:AP57"/>
    <mergeCell ref="AG57:AM57"/>
    <mergeCell ref="D57:H57"/>
    <mergeCell ref="J57:AF57"/>
    <mergeCell ref="AN56:AP56"/>
    <mergeCell ref="AG56:AM56"/>
    <mergeCell ref="E56:I56"/>
    <mergeCell ref="K56:AF56"/>
    <mergeCell ref="AN55:AP55"/>
    <mergeCell ref="AG55:AM55"/>
    <mergeCell ref="E55:I55"/>
    <mergeCell ref="K55:AF55"/>
    <mergeCell ref="AN54:AP54"/>
    <mergeCell ref="AG54:AM54"/>
    <mergeCell ref="E54:I54"/>
    <mergeCell ref="K54:AF54"/>
    <mergeCell ref="AN53:AP53"/>
    <mergeCell ref="AG53:AM53"/>
    <mergeCell ref="E53:I53"/>
    <mergeCell ref="K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krin - Skříně - typový n...'!C2" tooltip="skrin - Skříně - typový n..." display="/"/>
    <hyperlink ref="A54" location="'stul - Stoly - typový náb...'!C2" tooltip="stul - Stoly - typový náb..." display="/"/>
    <hyperlink ref="A55" location="'zidle - Židle - typový ná...'!C2" tooltip="zidle - Židle - typový ná..." display="/"/>
    <hyperlink ref="A56" location="'dop - Doplňky '!C2" tooltip="dop - Doplňky " display="/"/>
    <hyperlink ref="A57" location="'vrn - Vedlejší a ostatní ...'!C2" tooltip="vr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2"/>
      <c r="C1" s="242"/>
      <c r="D1" s="243" t="s">
        <v>1</v>
      </c>
      <c r="E1" s="242"/>
      <c r="F1" s="244" t="s">
        <v>364</v>
      </c>
      <c r="G1" s="249" t="s">
        <v>365</v>
      </c>
      <c r="H1" s="249"/>
      <c r="I1" s="242"/>
      <c r="J1" s="244" t="s">
        <v>366</v>
      </c>
      <c r="K1" s="243" t="s">
        <v>96</v>
      </c>
      <c r="L1" s="244" t="s">
        <v>367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37" t="str">
        <f>'Rekapitulace stavby'!$K$6</f>
        <v>Stavební úpravy objektu - 2. etapa - Interier</v>
      </c>
      <c r="F7" s="202"/>
      <c r="G7" s="202"/>
      <c r="H7" s="202"/>
      <c r="J7" s="11"/>
      <c r="K7" s="13"/>
    </row>
    <row r="8" spans="2:11" s="2" customFormat="1" ht="13.5" customHeight="1">
      <c r="B8" s="10"/>
      <c r="C8" s="11"/>
      <c r="D8" s="19" t="s">
        <v>98</v>
      </c>
      <c r="E8" s="11"/>
      <c r="F8" s="11"/>
      <c r="G8" s="11"/>
      <c r="H8" s="11"/>
      <c r="J8" s="11"/>
      <c r="K8" s="13"/>
    </row>
    <row r="9" spans="2:11" s="95" customFormat="1" ht="14.25" customHeight="1">
      <c r="B9" s="96"/>
      <c r="C9" s="97"/>
      <c r="D9" s="97"/>
      <c r="E9" s="237" t="s">
        <v>99</v>
      </c>
      <c r="F9" s="238"/>
      <c r="G9" s="238"/>
      <c r="H9" s="238"/>
      <c r="J9" s="97"/>
      <c r="K9" s="98"/>
    </row>
    <row r="10" spans="2:11" s="6" customFormat="1" ht="13.5" customHeight="1">
      <c r="B10" s="99"/>
      <c r="C10" s="100"/>
      <c r="D10" s="19" t="s">
        <v>100</v>
      </c>
      <c r="E10" s="100"/>
      <c r="F10" s="100"/>
      <c r="G10" s="100"/>
      <c r="H10" s="100"/>
      <c r="J10" s="100"/>
      <c r="K10" s="101"/>
    </row>
    <row r="11" spans="2:11" s="6" customFormat="1" ht="37.5" customHeight="1">
      <c r="B11" s="99"/>
      <c r="C11" s="100"/>
      <c r="D11" s="100"/>
      <c r="E11" s="217" t="s">
        <v>101</v>
      </c>
      <c r="F11" s="239"/>
      <c r="G11" s="239"/>
      <c r="H11" s="239"/>
      <c r="J11" s="100"/>
      <c r="K11" s="101"/>
    </row>
    <row r="12" spans="2:11" s="6" customFormat="1" ht="12" customHeight="1">
      <c r="B12" s="99"/>
      <c r="C12" s="100"/>
      <c r="D12" s="100"/>
      <c r="E12" s="100"/>
      <c r="F12" s="100"/>
      <c r="G12" s="100"/>
      <c r="H12" s="100"/>
      <c r="J12" s="100"/>
      <c r="K12" s="101"/>
    </row>
    <row r="13" spans="2:11" s="6" customFormat="1" ht="15" customHeight="1">
      <c r="B13" s="99"/>
      <c r="C13" s="100"/>
      <c r="D13" s="19" t="s">
        <v>19</v>
      </c>
      <c r="E13" s="100"/>
      <c r="F13" s="17"/>
      <c r="G13" s="100"/>
      <c r="H13" s="100"/>
      <c r="I13" s="102" t="s">
        <v>20</v>
      </c>
      <c r="J13" s="17"/>
      <c r="K13" s="101"/>
    </row>
    <row r="14" spans="2:11" s="6" customFormat="1" ht="15" customHeight="1">
      <c r="B14" s="99"/>
      <c r="C14" s="100"/>
      <c r="D14" s="19" t="s">
        <v>22</v>
      </c>
      <c r="E14" s="100"/>
      <c r="F14" s="17" t="s">
        <v>23</v>
      </c>
      <c r="G14" s="100"/>
      <c r="H14" s="100"/>
      <c r="I14" s="102" t="s">
        <v>24</v>
      </c>
      <c r="J14" s="52" t="str">
        <f>'Rekapitulace stavby'!$AN$8</f>
        <v>30.04.2015</v>
      </c>
      <c r="K14" s="101"/>
    </row>
    <row r="15" spans="2:11" s="6" customFormat="1" ht="11.25" customHeight="1">
      <c r="B15" s="99"/>
      <c r="C15" s="100"/>
      <c r="D15" s="100"/>
      <c r="E15" s="100"/>
      <c r="F15" s="100"/>
      <c r="G15" s="100"/>
      <c r="H15" s="100"/>
      <c r="J15" s="100"/>
      <c r="K15" s="101"/>
    </row>
    <row r="16" spans="2:11" s="6" customFormat="1" ht="15" customHeight="1">
      <c r="B16" s="99"/>
      <c r="C16" s="100"/>
      <c r="D16" s="19" t="s">
        <v>28</v>
      </c>
      <c r="E16" s="100"/>
      <c r="F16" s="100"/>
      <c r="G16" s="100"/>
      <c r="H16" s="100"/>
      <c r="I16" s="102" t="s">
        <v>29</v>
      </c>
      <c r="J16" s="17">
        <f>IF('Rekapitulace stavby'!$AN$10="","",'Rekapitulace stavby'!$AN$10)</f>
      </c>
      <c r="K16" s="101"/>
    </row>
    <row r="17" spans="2:11" s="6" customFormat="1" ht="18" customHeight="1">
      <c r="B17" s="99"/>
      <c r="C17" s="100"/>
      <c r="D17" s="100"/>
      <c r="E17" s="17" t="str">
        <f>IF('Rekapitulace stavby'!$E$11="","",'Rekapitulace stavby'!$E$11)</f>
        <v> </v>
      </c>
      <c r="F17" s="100"/>
      <c r="G17" s="100"/>
      <c r="H17" s="100"/>
      <c r="I17" s="102" t="s">
        <v>31</v>
      </c>
      <c r="J17" s="17">
        <f>IF('Rekapitulace stavby'!$AN$11="","",'Rekapitulace stavby'!$AN$11)</f>
      </c>
      <c r="K17" s="101"/>
    </row>
    <row r="18" spans="2:11" s="6" customFormat="1" ht="7.5" customHeight="1">
      <c r="B18" s="99"/>
      <c r="C18" s="100"/>
      <c r="D18" s="100"/>
      <c r="E18" s="100"/>
      <c r="F18" s="100"/>
      <c r="G18" s="100"/>
      <c r="H18" s="100"/>
      <c r="J18" s="100"/>
      <c r="K18" s="101"/>
    </row>
    <row r="19" spans="2:11" s="6" customFormat="1" ht="15" customHeight="1">
      <c r="B19" s="99"/>
      <c r="C19" s="100"/>
      <c r="D19" s="19" t="s">
        <v>32</v>
      </c>
      <c r="E19" s="100"/>
      <c r="F19" s="100"/>
      <c r="G19" s="100"/>
      <c r="H19" s="100"/>
      <c r="I19" s="102" t="s">
        <v>29</v>
      </c>
      <c r="J19" s="17">
        <f>IF('Rekapitulace stavby'!$AN$13="Vyplň údaj","",IF('Rekapitulace stavby'!$AN$13="","",'Rekapitulace stavby'!$AN$13))</f>
      </c>
      <c r="K19" s="101"/>
    </row>
    <row r="20" spans="2:11" s="6" customFormat="1" ht="18" customHeight="1">
      <c r="B20" s="99"/>
      <c r="C20" s="100"/>
      <c r="D20" s="100"/>
      <c r="E20" s="17">
        <f>IF('Rekapitulace stavby'!$E$14="Vyplň údaj","",IF('Rekapitulace stavby'!$E$14="","",'Rekapitulace stavby'!$E$14))</f>
      </c>
      <c r="F20" s="100"/>
      <c r="G20" s="100"/>
      <c r="H20" s="100"/>
      <c r="I20" s="102" t="s">
        <v>31</v>
      </c>
      <c r="J20" s="17">
        <f>IF('Rekapitulace stavby'!$AN$14="Vyplň údaj","",IF('Rekapitulace stavby'!$AN$14="","",'Rekapitulace stavby'!$AN$14))</f>
      </c>
      <c r="K20" s="101"/>
    </row>
    <row r="21" spans="2:11" s="6" customFormat="1" ht="7.5" customHeight="1">
      <c r="B21" s="99"/>
      <c r="C21" s="100"/>
      <c r="D21" s="100"/>
      <c r="E21" s="100"/>
      <c r="F21" s="100"/>
      <c r="G21" s="100"/>
      <c r="H21" s="100"/>
      <c r="J21" s="100"/>
      <c r="K21" s="101"/>
    </row>
    <row r="22" spans="2:11" s="6" customFormat="1" ht="15" customHeight="1">
      <c r="B22" s="99"/>
      <c r="C22" s="100"/>
      <c r="D22" s="19" t="s">
        <v>34</v>
      </c>
      <c r="E22" s="100"/>
      <c r="F22" s="100"/>
      <c r="G22" s="100"/>
      <c r="H22" s="100"/>
      <c r="I22" s="102" t="s">
        <v>29</v>
      </c>
      <c r="J22" s="17">
        <f>IF('Rekapitulace stavby'!$AN$16="","",'Rekapitulace stavby'!$AN$16)</f>
      </c>
      <c r="K22" s="101"/>
    </row>
    <row r="23" spans="2:11" s="6" customFormat="1" ht="18" customHeight="1">
      <c r="B23" s="99"/>
      <c r="C23" s="100"/>
      <c r="D23" s="100"/>
      <c r="E23" s="17" t="str">
        <f>IF('Rekapitulace stavby'!$E$17="","",'Rekapitulace stavby'!$E$17)</f>
        <v> </v>
      </c>
      <c r="F23" s="100"/>
      <c r="G23" s="100"/>
      <c r="H23" s="100"/>
      <c r="I23" s="102" t="s">
        <v>31</v>
      </c>
      <c r="J23" s="17">
        <f>IF('Rekapitulace stavby'!$AN$17="","",'Rekapitulace stavby'!$AN$17)</f>
      </c>
      <c r="K23" s="101"/>
    </row>
    <row r="24" spans="2:11" s="6" customFormat="1" ht="7.5" customHeight="1">
      <c r="B24" s="99"/>
      <c r="C24" s="100"/>
      <c r="D24" s="100"/>
      <c r="E24" s="100"/>
      <c r="F24" s="100"/>
      <c r="G24" s="100"/>
      <c r="H24" s="100"/>
      <c r="J24" s="100"/>
      <c r="K24" s="101"/>
    </row>
    <row r="25" spans="2:11" s="6" customFormat="1" ht="15" customHeight="1">
      <c r="B25" s="99"/>
      <c r="C25" s="100"/>
      <c r="D25" s="19" t="s">
        <v>36</v>
      </c>
      <c r="E25" s="100"/>
      <c r="F25" s="100"/>
      <c r="G25" s="100"/>
      <c r="H25" s="100"/>
      <c r="J25" s="100"/>
      <c r="K25" s="101"/>
    </row>
    <row r="26" spans="2:11" s="95" customFormat="1" ht="13.5" customHeight="1">
      <c r="B26" s="96"/>
      <c r="C26" s="97"/>
      <c r="D26" s="97"/>
      <c r="E26" s="205"/>
      <c r="F26" s="238"/>
      <c r="G26" s="238"/>
      <c r="H26" s="238"/>
      <c r="J26" s="97"/>
      <c r="K26" s="98"/>
    </row>
    <row r="27" spans="2:11" s="6" customFormat="1" ht="7.5" customHeight="1">
      <c r="B27" s="99"/>
      <c r="C27" s="100"/>
      <c r="D27" s="100"/>
      <c r="E27" s="100"/>
      <c r="F27" s="100"/>
      <c r="G27" s="100"/>
      <c r="H27" s="100"/>
      <c r="J27" s="100"/>
      <c r="K27" s="101"/>
    </row>
    <row r="28" spans="2:11" s="6" customFormat="1" ht="7.5" customHeight="1">
      <c r="B28" s="99"/>
      <c r="C28" s="100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26.25" customHeight="1">
      <c r="B29" s="99"/>
      <c r="C29" s="100"/>
      <c r="D29" s="106" t="s">
        <v>37</v>
      </c>
      <c r="E29" s="100"/>
      <c r="F29" s="100"/>
      <c r="G29" s="100"/>
      <c r="H29" s="100"/>
      <c r="J29" s="65">
        <f>ROUND($J$84,2)</f>
        <v>0</v>
      </c>
      <c r="K29" s="101"/>
    </row>
    <row r="30" spans="2:11" s="6" customFormat="1" ht="7.5" customHeight="1">
      <c r="B30" s="99"/>
      <c r="C30" s="100"/>
      <c r="D30" s="103"/>
      <c r="E30" s="103"/>
      <c r="F30" s="103"/>
      <c r="G30" s="103"/>
      <c r="H30" s="103"/>
      <c r="I30" s="104"/>
      <c r="J30" s="103"/>
      <c r="K30" s="105"/>
    </row>
    <row r="31" spans="2:11" s="6" customFormat="1" ht="15" customHeight="1">
      <c r="B31" s="99"/>
      <c r="C31" s="100"/>
      <c r="D31" s="100"/>
      <c r="E31" s="100"/>
      <c r="F31" s="28" t="s">
        <v>39</v>
      </c>
      <c r="G31" s="100"/>
      <c r="H31" s="100"/>
      <c r="I31" s="107" t="s">
        <v>38</v>
      </c>
      <c r="J31" s="28" t="s">
        <v>40</v>
      </c>
      <c r="K31" s="101"/>
    </row>
    <row r="32" spans="2:11" s="6" customFormat="1" ht="15" customHeight="1">
      <c r="B32" s="99"/>
      <c r="C32" s="100"/>
      <c r="D32" s="30" t="s">
        <v>41</v>
      </c>
      <c r="E32" s="30" t="s">
        <v>42</v>
      </c>
      <c r="F32" s="108">
        <f>ROUND(SUM($BE$84:$BE$102),2)</f>
        <v>0</v>
      </c>
      <c r="G32" s="100"/>
      <c r="H32" s="100"/>
      <c r="I32" s="109">
        <v>0.21</v>
      </c>
      <c r="J32" s="108">
        <f>ROUND(ROUND((SUM($BE$84:$BE$102)),2)*$I$32,2)</f>
        <v>0</v>
      </c>
      <c r="K32" s="101"/>
    </row>
    <row r="33" spans="2:11" s="6" customFormat="1" ht="15" customHeight="1">
      <c r="B33" s="99"/>
      <c r="C33" s="100"/>
      <c r="D33" s="100"/>
      <c r="E33" s="30" t="s">
        <v>43</v>
      </c>
      <c r="F33" s="108">
        <f>ROUND(SUM($BF$84:$BF$102),2)</f>
        <v>0</v>
      </c>
      <c r="G33" s="100"/>
      <c r="H33" s="100"/>
      <c r="I33" s="109">
        <v>0.15</v>
      </c>
      <c r="J33" s="108">
        <f>ROUND(ROUND((SUM($BF$84:$BF$102)),2)*$I$33,2)</f>
        <v>0</v>
      </c>
      <c r="K33" s="101"/>
    </row>
    <row r="34" spans="2:11" s="6" customFormat="1" ht="15" customHeight="1" hidden="1">
      <c r="B34" s="99"/>
      <c r="C34" s="100"/>
      <c r="D34" s="100"/>
      <c r="E34" s="30" t="s">
        <v>44</v>
      </c>
      <c r="F34" s="108">
        <f>ROUND(SUM($BG$84:$BG$102),2)</f>
        <v>0</v>
      </c>
      <c r="G34" s="100"/>
      <c r="H34" s="100"/>
      <c r="I34" s="109">
        <v>0.21</v>
      </c>
      <c r="J34" s="108">
        <v>0</v>
      </c>
      <c r="K34" s="101"/>
    </row>
    <row r="35" spans="2:11" s="6" customFormat="1" ht="15" customHeight="1" hidden="1">
      <c r="B35" s="99"/>
      <c r="C35" s="100"/>
      <c r="D35" s="100"/>
      <c r="E35" s="30" t="s">
        <v>45</v>
      </c>
      <c r="F35" s="108">
        <f>ROUND(SUM($BH$84:$BH$102),2)</f>
        <v>0</v>
      </c>
      <c r="G35" s="100"/>
      <c r="H35" s="100"/>
      <c r="I35" s="109">
        <v>0.15</v>
      </c>
      <c r="J35" s="108">
        <v>0</v>
      </c>
      <c r="K35" s="101"/>
    </row>
    <row r="36" spans="2:11" s="6" customFormat="1" ht="15" customHeight="1" hidden="1">
      <c r="B36" s="99"/>
      <c r="C36" s="100"/>
      <c r="D36" s="100"/>
      <c r="E36" s="30" t="s">
        <v>46</v>
      </c>
      <c r="F36" s="108">
        <f>ROUND(SUM($BI$84:$BI$102),2)</f>
        <v>0</v>
      </c>
      <c r="G36" s="100"/>
      <c r="H36" s="100"/>
      <c r="I36" s="109">
        <v>0</v>
      </c>
      <c r="J36" s="108">
        <v>0</v>
      </c>
      <c r="K36" s="101"/>
    </row>
    <row r="37" spans="2:11" s="6" customFormat="1" ht="7.5" customHeight="1">
      <c r="B37" s="99"/>
      <c r="C37" s="100"/>
      <c r="D37" s="100"/>
      <c r="E37" s="100"/>
      <c r="F37" s="100"/>
      <c r="G37" s="100"/>
      <c r="H37" s="100"/>
      <c r="J37" s="100"/>
      <c r="K37" s="101"/>
    </row>
    <row r="38" spans="2:11" s="6" customFormat="1" ht="26.25" customHeight="1">
      <c r="B38" s="99"/>
      <c r="C38" s="110"/>
      <c r="D38" s="33" t="s">
        <v>47</v>
      </c>
      <c r="E38" s="111"/>
      <c r="F38" s="111"/>
      <c r="G38" s="112" t="s">
        <v>48</v>
      </c>
      <c r="H38" s="35" t="s">
        <v>49</v>
      </c>
      <c r="I38" s="113"/>
      <c r="J38" s="36">
        <f>SUM($J$29:$J$36)</f>
        <v>0</v>
      </c>
      <c r="K38" s="114"/>
    </row>
    <row r="39" spans="2:11" s="6" customFormat="1" ht="15" customHeight="1">
      <c r="B39" s="115"/>
      <c r="C39" s="116"/>
      <c r="D39" s="116"/>
      <c r="E39" s="116"/>
      <c r="F39" s="116"/>
      <c r="G39" s="116"/>
      <c r="H39" s="116"/>
      <c r="I39" s="117"/>
      <c r="J39" s="116"/>
      <c r="K39" s="118"/>
    </row>
    <row r="43" spans="2:11" s="6" customFormat="1" ht="7.5" customHeight="1">
      <c r="B43" s="119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2:11" s="6" customFormat="1" ht="37.5" customHeight="1">
      <c r="B44" s="99"/>
      <c r="C44" s="12" t="s">
        <v>102</v>
      </c>
      <c r="D44" s="100"/>
      <c r="E44" s="100"/>
      <c r="F44" s="100"/>
      <c r="G44" s="100"/>
      <c r="H44" s="100"/>
      <c r="J44" s="100"/>
      <c r="K44" s="101"/>
    </row>
    <row r="45" spans="2:11" s="6" customFormat="1" ht="7.5" customHeight="1">
      <c r="B45" s="99"/>
      <c r="C45" s="100"/>
      <c r="D45" s="100"/>
      <c r="E45" s="100"/>
      <c r="F45" s="100"/>
      <c r="G45" s="100"/>
      <c r="H45" s="100"/>
      <c r="J45" s="100"/>
      <c r="K45" s="101"/>
    </row>
    <row r="46" spans="2:11" s="6" customFormat="1" ht="15" customHeight="1">
      <c r="B46" s="99"/>
      <c r="C46" s="19" t="s">
        <v>16</v>
      </c>
      <c r="D46" s="100"/>
      <c r="E46" s="100"/>
      <c r="F46" s="100"/>
      <c r="G46" s="100"/>
      <c r="H46" s="100"/>
      <c r="J46" s="100"/>
      <c r="K46" s="101"/>
    </row>
    <row r="47" spans="2:11" s="6" customFormat="1" ht="14.25" customHeight="1">
      <c r="B47" s="99"/>
      <c r="C47" s="100"/>
      <c r="D47" s="100"/>
      <c r="E47" s="237" t="str">
        <f>$E$7</f>
        <v>Stavební úpravy objektu - 2. etapa - Interier</v>
      </c>
      <c r="F47" s="239"/>
      <c r="G47" s="239"/>
      <c r="H47" s="239"/>
      <c r="J47" s="100"/>
      <c r="K47" s="101"/>
    </row>
    <row r="48" spans="2:11" s="2" customFormat="1" ht="13.5" customHeight="1">
      <c r="B48" s="10"/>
      <c r="C48" s="19" t="s">
        <v>98</v>
      </c>
      <c r="D48" s="11"/>
      <c r="E48" s="11"/>
      <c r="F48" s="11"/>
      <c r="G48" s="11"/>
      <c r="H48" s="11"/>
      <c r="J48" s="11"/>
      <c r="K48" s="13"/>
    </row>
    <row r="49" spans="2:11" s="6" customFormat="1" ht="14.25" customHeight="1">
      <c r="B49" s="99"/>
      <c r="C49" s="100"/>
      <c r="D49" s="100"/>
      <c r="E49" s="237" t="s">
        <v>99</v>
      </c>
      <c r="F49" s="239"/>
      <c r="G49" s="239"/>
      <c r="H49" s="239"/>
      <c r="J49" s="100"/>
      <c r="K49" s="101"/>
    </row>
    <row r="50" spans="2:11" s="6" customFormat="1" ht="15" customHeight="1">
      <c r="B50" s="99"/>
      <c r="C50" s="19" t="s">
        <v>100</v>
      </c>
      <c r="D50" s="100"/>
      <c r="E50" s="100"/>
      <c r="F50" s="100"/>
      <c r="G50" s="100"/>
      <c r="H50" s="100"/>
      <c r="J50" s="100"/>
      <c r="K50" s="101"/>
    </row>
    <row r="51" spans="2:11" s="6" customFormat="1" ht="18" customHeight="1">
      <c r="B51" s="99"/>
      <c r="C51" s="100"/>
      <c r="D51" s="100"/>
      <c r="E51" s="217" t="str">
        <f>$E$11</f>
        <v>skrin - Skříně - typový nábytek</v>
      </c>
      <c r="F51" s="239"/>
      <c r="G51" s="239"/>
      <c r="H51" s="239"/>
      <c r="J51" s="100"/>
      <c r="K51" s="101"/>
    </row>
    <row r="52" spans="2:11" s="6" customFormat="1" ht="7.5" customHeight="1">
      <c r="B52" s="99"/>
      <c r="C52" s="100"/>
      <c r="D52" s="100"/>
      <c r="E52" s="100"/>
      <c r="F52" s="100"/>
      <c r="G52" s="100"/>
      <c r="H52" s="100"/>
      <c r="J52" s="100"/>
      <c r="K52" s="101"/>
    </row>
    <row r="53" spans="2:11" s="6" customFormat="1" ht="18" customHeight="1">
      <c r="B53" s="99"/>
      <c r="C53" s="19" t="s">
        <v>22</v>
      </c>
      <c r="D53" s="100"/>
      <c r="E53" s="100"/>
      <c r="F53" s="17" t="str">
        <f>$F$14</f>
        <v>Hradec Králové, Pospíšilova 365</v>
      </c>
      <c r="G53" s="100"/>
      <c r="H53" s="100"/>
      <c r="I53" s="102" t="s">
        <v>24</v>
      </c>
      <c r="J53" s="52" t="str">
        <f>IF($J$14="","",$J$14)</f>
        <v>30.04.2015</v>
      </c>
      <c r="K53" s="101"/>
    </row>
    <row r="54" spans="2:11" s="6" customFormat="1" ht="7.5" customHeight="1">
      <c r="B54" s="99"/>
      <c r="C54" s="100"/>
      <c r="D54" s="100"/>
      <c r="E54" s="100"/>
      <c r="F54" s="100"/>
      <c r="G54" s="100"/>
      <c r="H54" s="100"/>
      <c r="J54" s="100"/>
      <c r="K54" s="101"/>
    </row>
    <row r="55" spans="2:11" s="6" customFormat="1" ht="13.5" customHeight="1">
      <c r="B55" s="99"/>
      <c r="C55" s="19" t="s">
        <v>28</v>
      </c>
      <c r="D55" s="100"/>
      <c r="E55" s="100"/>
      <c r="F55" s="17" t="str">
        <f>$E$17</f>
        <v> </v>
      </c>
      <c r="G55" s="100"/>
      <c r="H55" s="100"/>
      <c r="I55" s="102" t="s">
        <v>34</v>
      </c>
      <c r="J55" s="17" t="str">
        <f>$E$23</f>
        <v> </v>
      </c>
      <c r="K55" s="101"/>
    </row>
    <row r="56" spans="2:11" s="6" customFormat="1" ht="15" customHeight="1">
      <c r="B56" s="99"/>
      <c r="C56" s="19" t="s">
        <v>32</v>
      </c>
      <c r="D56" s="100"/>
      <c r="E56" s="100"/>
      <c r="F56" s="17">
        <f>IF($E$20="","",$E$20)</f>
      </c>
      <c r="G56" s="100"/>
      <c r="H56" s="100"/>
      <c r="J56" s="100"/>
      <c r="K56" s="101"/>
    </row>
    <row r="57" spans="2:11" s="6" customFormat="1" ht="11.25" customHeight="1">
      <c r="B57" s="99"/>
      <c r="C57" s="100"/>
      <c r="D57" s="100"/>
      <c r="E57" s="100"/>
      <c r="F57" s="100"/>
      <c r="G57" s="100"/>
      <c r="H57" s="100"/>
      <c r="J57" s="100"/>
      <c r="K57" s="101"/>
    </row>
    <row r="58" spans="2:11" s="6" customFormat="1" ht="30" customHeight="1">
      <c r="B58" s="99"/>
      <c r="C58" s="122" t="s">
        <v>103</v>
      </c>
      <c r="D58" s="110"/>
      <c r="E58" s="110"/>
      <c r="F58" s="110"/>
      <c r="G58" s="110"/>
      <c r="H58" s="110"/>
      <c r="I58" s="123"/>
      <c r="J58" s="124" t="s">
        <v>104</v>
      </c>
      <c r="K58" s="125"/>
    </row>
    <row r="59" spans="2:11" s="6" customFormat="1" ht="11.25" customHeight="1">
      <c r="B59" s="99"/>
      <c r="C59" s="100"/>
      <c r="D59" s="100"/>
      <c r="E59" s="100"/>
      <c r="F59" s="100"/>
      <c r="G59" s="100"/>
      <c r="H59" s="100"/>
      <c r="J59" s="100"/>
      <c r="K59" s="101"/>
    </row>
    <row r="60" spans="2:47" s="6" customFormat="1" ht="30" customHeight="1">
      <c r="B60" s="99"/>
      <c r="C60" s="64" t="s">
        <v>105</v>
      </c>
      <c r="D60" s="100"/>
      <c r="E60" s="100"/>
      <c r="F60" s="100"/>
      <c r="G60" s="100"/>
      <c r="H60" s="100"/>
      <c r="J60" s="65">
        <f>$J$84</f>
        <v>0</v>
      </c>
      <c r="K60" s="101"/>
      <c r="AU60" s="6" t="s">
        <v>106</v>
      </c>
    </row>
    <row r="61" spans="2:11" s="71" customFormat="1" ht="25.5" customHeight="1">
      <c r="B61" s="126"/>
      <c r="C61" s="127"/>
      <c r="D61" s="128" t="s">
        <v>107</v>
      </c>
      <c r="E61" s="128"/>
      <c r="F61" s="128"/>
      <c r="G61" s="128"/>
      <c r="H61" s="128"/>
      <c r="I61" s="129"/>
      <c r="J61" s="130">
        <f>$J$85</f>
        <v>0</v>
      </c>
      <c r="K61" s="131"/>
    </row>
    <row r="62" spans="2:11" s="81" customFormat="1" ht="20.25" customHeight="1">
      <c r="B62" s="132"/>
      <c r="C62" s="83"/>
      <c r="D62" s="133" t="s">
        <v>108</v>
      </c>
      <c r="E62" s="133"/>
      <c r="F62" s="133"/>
      <c r="G62" s="133"/>
      <c r="H62" s="133"/>
      <c r="I62" s="134"/>
      <c r="J62" s="135">
        <f>$J$86</f>
        <v>0</v>
      </c>
      <c r="K62" s="136"/>
    </row>
    <row r="63" spans="2:11" s="6" customFormat="1" ht="22.5" customHeight="1">
      <c r="B63" s="99"/>
      <c r="C63" s="100"/>
      <c r="D63" s="100"/>
      <c r="E63" s="100"/>
      <c r="F63" s="100"/>
      <c r="G63" s="100"/>
      <c r="H63" s="100"/>
      <c r="J63" s="100"/>
      <c r="K63" s="101"/>
    </row>
    <row r="64" spans="2:11" s="6" customFormat="1" ht="7.5" customHeight="1">
      <c r="B64" s="115"/>
      <c r="C64" s="116"/>
      <c r="D64" s="116"/>
      <c r="E64" s="116"/>
      <c r="F64" s="116"/>
      <c r="G64" s="116"/>
      <c r="H64" s="116"/>
      <c r="I64" s="117"/>
      <c r="J64" s="116"/>
      <c r="K64" s="118"/>
    </row>
    <row r="68" spans="2:12" s="6" customFormat="1" ht="7.5" customHeight="1">
      <c r="B68" s="137"/>
      <c r="C68" s="138"/>
      <c r="D68" s="138"/>
      <c r="E68" s="138"/>
      <c r="F68" s="138"/>
      <c r="G68" s="138"/>
      <c r="H68" s="138"/>
      <c r="I68" s="120"/>
      <c r="J68" s="138"/>
      <c r="K68" s="138"/>
      <c r="L68" s="139"/>
    </row>
    <row r="69" spans="2:12" s="6" customFormat="1" ht="37.5" customHeight="1">
      <c r="B69" s="99"/>
      <c r="C69" s="12" t="s">
        <v>109</v>
      </c>
      <c r="D69" s="100"/>
      <c r="E69" s="100"/>
      <c r="F69" s="100"/>
      <c r="G69" s="100"/>
      <c r="H69" s="100"/>
      <c r="J69" s="100"/>
      <c r="K69" s="100"/>
      <c r="L69" s="139"/>
    </row>
    <row r="70" spans="2:12" s="6" customFormat="1" ht="7.5" customHeight="1">
      <c r="B70" s="99"/>
      <c r="C70" s="100"/>
      <c r="D70" s="100"/>
      <c r="E70" s="100"/>
      <c r="F70" s="100"/>
      <c r="G70" s="100"/>
      <c r="H70" s="100"/>
      <c r="J70" s="100"/>
      <c r="K70" s="100"/>
      <c r="L70" s="139"/>
    </row>
    <row r="71" spans="2:12" s="6" customFormat="1" ht="15" customHeight="1">
      <c r="B71" s="99"/>
      <c r="C71" s="19" t="s">
        <v>16</v>
      </c>
      <c r="D71" s="100"/>
      <c r="E71" s="100"/>
      <c r="F71" s="100"/>
      <c r="G71" s="100"/>
      <c r="H71" s="100"/>
      <c r="J71" s="100"/>
      <c r="K71" s="100"/>
      <c r="L71" s="139"/>
    </row>
    <row r="72" spans="2:12" s="6" customFormat="1" ht="14.25" customHeight="1">
      <c r="B72" s="99"/>
      <c r="C72" s="100"/>
      <c r="D72" s="100"/>
      <c r="E72" s="237" t="str">
        <f>$E$7</f>
        <v>Stavební úpravy objektu - 2. etapa - Interier</v>
      </c>
      <c r="F72" s="239"/>
      <c r="G72" s="239"/>
      <c r="H72" s="239"/>
      <c r="J72" s="100"/>
      <c r="K72" s="100"/>
      <c r="L72" s="139"/>
    </row>
    <row r="73" spans="2:12" ht="13.5" customHeight="1">
      <c r="B73" s="10"/>
      <c r="C73" s="19" t="s">
        <v>98</v>
      </c>
      <c r="D73" s="11"/>
      <c r="E73" s="11"/>
      <c r="F73" s="11"/>
      <c r="G73" s="11"/>
      <c r="H73" s="11"/>
      <c r="J73" s="11"/>
      <c r="K73" s="11"/>
      <c r="L73" s="140"/>
    </row>
    <row r="74" spans="2:12" s="6" customFormat="1" ht="14.25" customHeight="1">
      <c r="B74" s="99"/>
      <c r="C74" s="100"/>
      <c r="D74" s="100"/>
      <c r="E74" s="237" t="s">
        <v>99</v>
      </c>
      <c r="F74" s="239"/>
      <c r="G74" s="239"/>
      <c r="H74" s="239"/>
      <c r="J74" s="100"/>
      <c r="K74" s="100"/>
      <c r="L74" s="139"/>
    </row>
    <row r="75" spans="2:12" s="6" customFormat="1" ht="15" customHeight="1">
      <c r="B75" s="99"/>
      <c r="C75" s="19" t="s">
        <v>100</v>
      </c>
      <c r="D75" s="100"/>
      <c r="E75" s="100"/>
      <c r="F75" s="100"/>
      <c r="G75" s="100"/>
      <c r="H75" s="100"/>
      <c r="J75" s="100"/>
      <c r="K75" s="100"/>
      <c r="L75" s="139"/>
    </row>
    <row r="76" spans="2:12" s="6" customFormat="1" ht="18" customHeight="1">
      <c r="B76" s="99"/>
      <c r="C76" s="100"/>
      <c r="D76" s="100"/>
      <c r="E76" s="217" t="str">
        <f>$E$11</f>
        <v>skrin - Skříně - typový nábytek</v>
      </c>
      <c r="F76" s="239"/>
      <c r="G76" s="239"/>
      <c r="H76" s="239"/>
      <c r="J76" s="100"/>
      <c r="K76" s="100"/>
      <c r="L76" s="139"/>
    </row>
    <row r="77" spans="2:12" s="6" customFormat="1" ht="7.5" customHeight="1">
      <c r="B77" s="99"/>
      <c r="C77" s="100"/>
      <c r="D77" s="100"/>
      <c r="E77" s="100"/>
      <c r="F77" s="100"/>
      <c r="G77" s="100"/>
      <c r="H77" s="100"/>
      <c r="J77" s="100"/>
      <c r="K77" s="100"/>
      <c r="L77" s="139"/>
    </row>
    <row r="78" spans="2:12" s="6" customFormat="1" ht="18" customHeight="1">
      <c r="B78" s="99"/>
      <c r="C78" s="19" t="s">
        <v>22</v>
      </c>
      <c r="D78" s="100"/>
      <c r="E78" s="100"/>
      <c r="F78" s="17" t="str">
        <f>$F$14</f>
        <v>Hradec Králové, Pospíšilova 365</v>
      </c>
      <c r="G78" s="100"/>
      <c r="H78" s="100"/>
      <c r="I78" s="102" t="s">
        <v>24</v>
      </c>
      <c r="J78" s="52" t="str">
        <f>IF($J$14="","",$J$14)</f>
        <v>30.04.2015</v>
      </c>
      <c r="K78" s="100"/>
      <c r="L78" s="139"/>
    </row>
    <row r="79" spans="2:12" s="6" customFormat="1" ht="7.5" customHeight="1">
      <c r="B79" s="99"/>
      <c r="C79" s="100"/>
      <c r="D79" s="100"/>
      <c r="E79" s="100"/>
      <c r="F79" s="100"/>
      <c r="G79" s="100"/>
      <c r="H79" s="100"/>
      <c r="J79" s="100"/>
      <c r="K79" s="100"/>
      <c r="L79" s="139"/>
    </row>
    <row r="80" spans="2:12" s="6" customFormat="1" ht="13.5" customHeight="1">
      <c r="B80" s="99"/>
      <c r="C80" s="19" t="s">
        <v>28</v>
      </c>
      <c r="D80" s="100"/>
      <c r="E80" s="100"/>
      <c r="F80" s="17" t="str">
        <f>$E$17</f>
        <v> </v>
      </c>
      <c r="G80" s="100"/>
      <c r="H80" s="100"/>
      <c r="I80" s="102" t="s">
        <v>34</v>
      </c>
      <c r="J80" s="17" t="str">
        <f>$E$23</f>
        <v> </v>
      </c>
      <c r="K80" s="100"/>
      <c r="L80" s="139"/>
    </row>
    <row r="81" spans="2:12" s="6" customFormat="1" ht="15" customHeight="1">
      <c r="B81" s="99"/>
      <c r="C81" s="19" t="s">
        <v>32</v>
      </c>
      <c r="D81" s="100"/>
      <c r="E81" s="100"/>
      <c r="F81" s="17">
        <f>IF($E$20="","",$E$20)</f>
      </c>
      <c r="G81" s="100"/>
      <c r="H81" s="100"/>
      <c r="J81" s="100"/>
      <c r="K81" s="100"/>
      <c r="L81" s="139"/>
    </row>
    <row r="82" spans="2:12" s="6" customFormat="1" ht="11.25" customHeight="1">
      <c r="B82" s="99"/>
      <c r="C82" s="100"/>
      <c r="D82" s="100"/>
      <c r="E82" s="100"/>
      <c r="F82" s="100"/>
      <c r="G82" s="100"/>
      <c r="H82" s="100"/>
      <c r="J82" s="100"/>
      <c r="K82" s="100"/>
      <c r="L82" s="139"/>
    </row>
    <row r="83" spans="2:20" s="141" customFormat="1" ht="30" customHeight="1">
      <c r="B83" s="142"/>
      <c r="C83" s="143" t="s">
        <v>110</v>
      </c>
      <c r="D83" s="144" t="s">
        <v>56</v>
      </c>
      <c r="E83" s="144" t="s">
        <v>52</v>
      </c>
      <c r="F83" s="144" t="s">
        <v>111</v>
      </c>
      <c r="G83" s="144" t="s">
        <v>112</v>
      </c>
      <c r="H83" s="144" t="s">
        <v>113</v>
      </c>
      <c r="I83" s="145" t="s">
        <v>114</v>
      </c>
      <c r="J83" s="144" t="s">
        <v>115</v>
      </c>
      <c r="K83" s="146" t="s">
        <v>116</v>
      </c>
      <c r="L83" s="147"/>
      <c r="M83" s="58" t="s">
        <v>117</v>
      </c>
      <c r="N83" s="59" t="s">
        <v>41</v>
      </c>
      <c r="O83" s="59" t="s">
        <v>118</v>
      </c>
      <c r="P83" s="59" t="s">
        <v>119</v>
      </c>
      <c r="Q83" s="59" t="s">
        <v>120</v>
      </c>
      <c r="R83" s="59" t="s">
        <v>121</v>
      </c>
      <c r="S83" s="59" t="s">
        <v>122</v>
      </c>
      <c r="T83" s="60" t="s">
        <v>123</v>
      </c>
    </row>
    <row r="84" spans="2:63" s="6" customFormat="1" ht="30" customHeight="1">
      <c r="B84" s="99"/>
      <c r="C84" s="64" t="s">
        <v>105</v>
      </c>
      <c r="D84" s="100"/>
      <c r="E84" s="100"/>
      <c r="F84" s="100"/>
      <c r="G84" s="100"/>
      <c r="H84" s="100"/>
      <c r="J84" s="148">
        <f>$BK$84</f>
        <v>0</v>
      </c>
      <c r="K84" s="100"/>
      <c r="L84" s="139"/>
      <c r="M84" s="149"/>
      <c r="N84" s="103"/>
      <c r="O84" s="103"/>
      <c r="P84" s="150">
        <f>$P$85</f>
        <v>0</v>
      </c>
      <c r="Q84" s="103"/>
      <c r="R84" s="150">
        <f>$R$85</f>
        <v>0</v>
      </c>
      <c r="S84" s="103"/>
      <c r="T84" s="151">
        <f>$T$85</f>
        <v>0</v>
      </c>
      <c r="AT84" s="6" t="s">
        <v>70</v>
      </c>
      <c r="AU84" s="6" t="s">
        <v>106</v>
      </c>
      <c r="BK84" s="152">
        <f>$BK$85</f>
        <v>0</v>
      </c>
    </row>
    <row r="85" spans="2:63" s="153" customFormat="1" ht="38.25" customHeight="1">
      <c r="B85" s="154"/>
      <c r="C85" s="155"/>
      <c r="D85" s="156" t="s">
        <v>70</v>
      </c>
      <c r="E85" s="157" t="s">
        <v>124</v>
      </c>
      <c r="F85" s="157" t="s">
        <v>125</v>
      </c>
      <c r="G85" s="155"/>
      <c r="H85" s="155"/>
      <c r="J85" s="158">
        <f>$BK$85</f>
        <v>0</v>
      </c>
      <c r="K85" s="155"/>
      <c r="L85" s="159"/>
      <c r="M85" s="160"/>
      <c r="N85" s="155"/>
      <c r="O85" s="155"/>
      <c r="P85" s="161">
        <f>$P$86</f>
        <v>0</v>
      </c>
      <c r="Q85" s="155"/>
      <c r="R85" s="161">
        <f>$R$86</f>
        <v>0</v>
      </c>
      <c r="S85" s="155"/>
      <c r="T85" s="162">
        <f>$T$86</f>
        <v>0</v>
      </c>
      <c r="AR85" s="163" t="s">
        <v>126</v>
      </c>
      <c r="AT85" s="163" t="s">
        <v>70</v>
      </c>
      <c r="AU85" s="163" t="s">
        <v>71</v>
      </c>
      <c r="AY85" s="163" t="s">
        <v>127</v>
      </c>
      <c r="BK85" s="164">
        <f>$BK$86</f>
        <v>0</v>
      </c>
    </row>
    <row r="86" spans="2:63" s="153" customFormat="1" ht="20.25" customHeight="1">
      <c r="B86" s="154"/>
      <c r="C86" s="155"/>
      <c r="D86" s="156" t="s">
        <v>70</v>
      </c>
      <c r="E86" s="165" t="s">
        <v>128</v>
      </c>
      <c r="F86" s="165" t="s">
        <v>129</v>
      </c>
      <c r="G86" s="155"/>
      <c r="H86" s="155"/>
      <c r="J86" s="166">
        <f>$BK$86</f>
        <v>0</v>
      </c>
      <c r="K86" s="155"/>
      <c r="L86" s="159"/>
      <c r="M86" s="160"/>
      <c r="N86" s="155"/>
      <c r="O86" s="155"/>
      <c r="P86" s="161">
        <f>SUM($P$87:$P$102)</f>
        <v>0</v>
      </c>
      <c r="Q86" s="155"/>
      <c r="R86" s="161">
        <f>SUM($R$87:$R$102)</f>
        <v>0</v>
      </c>
      <c r="S86" s="155"/>
      <c r="T86" s="162">
        <f>SUM($T$87:$T$102)</f>
        <v>0</v>
      </c>
      <c r="AR86" s="163" t="s">
        <v>126</v>
      </c>
      <c r="AT86" s="163" t="s">
        <v>70</v>
      </c>
      <c r="AU86" s="163" t="s">
        <v>21</v>
      </c>
      <c r="AY86" s="163" t="s">
        <v>127</v>
      </c>
      <c r="BK86" s="164">
        <f>SUM($BK$87:$BK$102)</f>
        <v>0</v>
      </c>
    </row>
    <row r="87" spans="2:65" s="6" customFormat="1" ht="13.5" customHeight="1">
      <c r="B87" s="99"/>
      <c r="C87" s="167" t="s">
        <v>21</v>
      </c>
      <c r="D87" s="167" t="s">
        <v>130</v>
      </c>
      <c r="E87" s="168" t="s">
        <v>131</v>
      </c>
      <c r="F87" s="169" t="s">
        <v>132</v>
      </c>
      <c r="G87" s="170" t="s">
        <v>133</v>
      </c>
      <c r="H87" s="171">
        <v>1</v>
      </c>
      <c r="I87" s="172"/>
      <c r="J87" s="173">
        <f>ROUND($I$87*$H$87,2)</f>
        <v>0</v>
      </c>
      <c r="K87" s="169"/>
      <c r="L87" s="139"/>
      <c r="M87" s="174"/>
      <c r="N87" s="175" t="s">
        <v>42</v>
      </c>
      <c r="O87" s="100"/>
      <c r="P87" s="176">
        <f>$O$87*$H$87</f>
        <v>0</v>
      </c>
      <c r="Q87" s="176">
        <v>0</v>
      </c>
      <c r="R87" s="176">
        <f>$Q$87*$H$87</f>
        <v>0</v>
      </c>
      <c r="S87" s="176">
        <v>0</v>
      </c>
      <c r="T87" s="177">
        <f>$S$87*$H$87</f>
        <v>0</v>
      </c>
      <c r="AR87" s="95" t="s">
        <v>134</v>
      </c>
      <c r="AT87" s="95" t="s">
        <v>130</v>
      </c>
      <c r="AU87" s="95" t="s">
        <v>79</v>
      </c>
      <c r="AY87" s="6" t="s">
        <v>127</v>
      </c>
      <c r="BE87" s="178">
        <f>IF($N$87="základní",$J$87,0)</f>
        <v>0</v>
      </c>
      <c r="BF87" s="178">
        <f>IF($N$87="snížená",$J$87,0)</f>
        <v>0</v>
      </c>
      <c r="BG87" s="178">
        <f>IF($N$87="zákl. přenesená",$J$87,0)</f>
        <v>0</v>
      </c>
      <c r="BH87" s="178">
        <f>IF($N$87="sníž. přenesená",$J$87,0)</f>
        <v>0</v>
      </c>
      <c r="BI87" s="178">
        <f>IF($N$87="nulová",$J$87,0)</f>
        <v>0</v>
      </c>
      <c r="BJ87" s="95" t="s">
        <v>21</v>
      </c>
      <c r="BK87" s="178">
        <f>ROUND($I$87*$H$87,2)</f>
        <v>0</v>
      </c>
      <c r="BL87" s="95" t="s">
        <v>134</v>
      </c>
      <c r="BM87" s="95" t="s">
        <v>135</v>
      </c>
    </row>
    <row r="88" spans="2:65" s="6" customFormat="1" ht="13.5" customHeight="1">
      <c r="B88" s="99"/>
      <c r="C88" s="179" t="s">
        <v>79</v>
      </c>
      <c r="D88" s="179" t="s">
        <v>136</v>
      </c>
      <c r="E88" s="180" t="s">
        <v>137</v>
      </c>
      <c r="F88" s="181" t="s">
        <v>138</v>
      </c>
      <c r="G88" s="179" t="s">
        <v>139</v>
      </c>
      <c r="H88" s="182">
        <v>13</v>
      </c>
      <c r="I88" s="183"/>
      <c r="J88" s="184">
        <f>ROUND($I$88*$H$88,2)</f>
        <v>0</v>
      </c>
      <c r="K88" s="181"/>
      <c r="L88" s="185"/>
      <c r="M88" s="186"/>
      <c r="N88" s="187" t="s">
        <v>42</v>
      </c>
      <c r="O88" s="100"/>
      <c r="P88" s="176">
        <f>$O$88*$H$88</f>
        <v>0</v>
      </c>
      <c r="Q88" s="176">
        <v>0</v>
      </c>
      <c r="R88" s="176">
        <f>$Q$88*$H$88</f>
        <v>0</v>
      </c>
      <c r="S88" s="176">
        <v>0</v>
      </c>
      <c r="T88" s="177">
        <f>$S$88*$H$88</f>
        <v>0</v>
      </c>
      <c r="AR88" s="95" t="s">
        <v>134</v>
      </c>
      <c r="AT88" s="95" t="s">
        <v>136</v>
      </c>
      <c r="AU88" s="95" t="s">
        <v>79</v>
      </c>
      <c r="AY88" s="95" t="s">
        <v>127</v>
      </c>
      <c r="BE88" s="178">
        <f>IF($N$88="základní",$J$88,0)</f>
        <v>0</v>
      </c>
      <c r="BF88" s="178">
        <f>IF($N$88="snížená",$J$88,0)</f>
        <v>0</v>
      </c>
      <c r="BG88" s="178">
        <f>IF($N$88="zákl. přenesená",$J$88,0)</f>
        <v>0</v>
      </c>
      <c r="BH88" s="178">
        <f>IF($N$88="sníž. přenesená",$J$88,0)</f>
        <v>0</v>
      </c>
      <c r="BI88" s="178">
        <f>IF($N$88="nulová",$J$88,0)</f>
        <v>0</v>
      </c>
      <c r="BJ88" s="95" t="s">
        <v>21</v>
      </c>
      <c r="BK88" s="178">
        <f>ROUND($I$88*$H$88,2)</f>
        <v>0</v>
      </c>
      <c r="BL88" s="95" t="s">
        <v>134</v>
      </c>
      <c r="BM88" s="95" t="s">
        <v>140</v>
      </c>
    </row>
    <row r="89" spans="2:65" s="6" customFormat="1" ht="13.5" customHeight="1">
      <c r="B89" s="99"/>
      <c r="C89" s="179" t="s">
        <v>141</v>
      </c>
      <c r="D89" s="179" t="s">
        <v>136</v>
      </c>
      <c r="E89" s="180" t="s">
        <v>142</v>
      </c>
      <c r="F89" s="181" t="s">
        <v>143</v>
      </c>
      <c r="G89" s="179" t="s">
        <v>139</v>
      </c>
      <c r="H89" s="182">
        <v>61</v>
      </c>
      <c r="I89" s="183"/>
      <c r="J89" s="184">
        <f>ROUND($I$89*$H$89,2)</f>
        <v>0</v>
      </c>
      <c r="K89" s="181"/>
      <c r="L89" s="185"/>
      <c r="M89" s="186"/>
      <c r="N89" s="187" t="s">
        <v>42</v>
      </c>
      <c r="O89" s="100"/>
      <c r="P89" s="176">
        <f>$O$89*$H$89</f>
        <v>0</v>
      </c>
      <c r="Q89" s="176">
        <v>0</v>
      </c>
      <c r="R89" s="176">
        <f>$Q$89*$H$89</f>
        <v>0</v>
      </c>
      <c r="S89" s="176">
        <v>0</v>
      </c>
      <c r="T89" s="177">
        <f>$S$89*$H$89</f>
        <v>0</v>
      </c>
      <c r="AR89" s="95" t="s">
        <v>134</v>
      </c>
      <c r="AT89" s="95" t="s">
        <v>136</v>
      </c>
      <c r="AU89" s="95" t="s">
        <v>79</v>
      </c>
      <c r="AY89" s="95" t="s">
        <v>127</v>
      </c>
      <c r="BE89" s="178">
        <f>IF($N$89="základní",$J$89,0)</f>
        <v>0</v>
      </c>
      <c r="BF89" s="178">
        <f>IF($N$89="snížená",$J$89,0)</f>
        <v>0</v>
      </c>
      <c r="BG89" s="178">
        <f>IF($N$89="zákl. přenesená",$J$89,0)</f>
        <v>0</v>
      </c>
      <c r="BH89" s="178">
        <f>IF($N$89="sníž. přenesená",$J$89,0)</f>
        <v>0</v>
      </c>
      <c r="BI89" s="178">
        <f>IF($N$89="nulová",$J$89,0)</f>
        <v>0</v>
      </c>
      <c r="BJ89" s="95" t="s">
        <v>21</v>
      </c>
      <c r="BK89" s="178">
        <f>ROUND($I$89*$H$89,2)</f>
        <v>0</v>
      </c>
      <c r="BL89" s="95" t="s">
        <v>134</v>
      </c>
      <c r="BM89" s="95" t="s">
        <v>144</v>
      </c>
    </row>
    <row r="90" spans="2:65" s="6" customFormat="1" ht="13.5" customHeight="1">
      <c r="B90" s="99"/>
      <c r="C90" s="179" t="s">
        <v>126</v>
      </c>
      <c r="D90" s="179" t="s">
        <v>136</v>
      </c>
      <c r="E90" s="180" t="s">
        <v>145</v>
      </c>
      <c r="F90" s="181" t="s">
        <v>146</v>
      </c>
      <c r="G90" s="179" t="s">
        <v>139</v>
      </c>
      <c r="H90" s="182">
        <v>40</v>
      </c>
      <c r="I90" s="183"/>
      <c r="J90" s="184">
        <f>ROUND($I$90*$H$90,2)</f>
        <v>0</v>
      </c>
      <c r="K90" s="181"/>
      <c r="L90" s="185"/>
      <c r="M90" s="186"/>
      <c r="N90" s="187" t="s">
        <v>42</v>
      </c>
      <c r="O90" s="100"/>
      <c r="P90" s="176">
        <f>$O$90*$H$90</f>
        <v>0</v>
      </c>
      <c r="Q90" s="176">
        <v>0</v>
      </c>
      <c r="R90" s="176">
        <f>$Q$90*$H$90</f>
        <v>0</v>
      </c>
      <c r="S90" s="176">
        <v>0</v>
      </c>
      <c r="T90" s="177">
        <f>$S$90*$H$90</f>
        <v>0</v>
      </c>
      <c r="AR90" s="95" t="s">
        <v>134</v>
      </c>
      <c r="AT90" s="95" t="s">
        <v>136</v>
      </c>
      <c r="AU90" s="95" t="s">
        <v>79</v>
      </c>
      <c r="AY90" s="95" t="s">
        <v>127</v>
      </c>
      <c r="BE90" s="178">
        <f>IF($N$90="základní",$J$90,0)</f>
        <v>0</v>
      </c>
      <c r="BF90" s="178">
        <f>IF($N$90="snížená",$J$90,0)</f>
        <v>0</v>
      </c>
      <c r="BG90" s="178">
        <f>IF($N$90="zákl. přenesená",$J$90,0)</f>
        <v>0</v>
      </c>
      <c r="BH90" s="178">
        <f>IF($N$90="sníž. přenesená",$J$90,0)</f>
        <v>0</v>
      </c>
      <c r="BI90" s="178">
        <f>IF($N$90="nulová",$J$90,0)</f>
        <v>0</v>
      </c>
      <c r="BJ90" s="95" t="s">
        <v>21</v>
      </c>
      <c r="BK90" s="178">
        <f>ROUND($I$90*$H$90,2)</f>
        <v>0</v>
      </c>
      <c r="BL90" s="95" t="s">
        <v>134</v>
      </c>
      <c r="BM90" s="95" t="s">
        <v>147</v>
      </c>
    </row>
    <row r="91" spans="2:65" s="6" customFormat="1" ht="13.5" customHeight="1">
      <c r="B91" s="99"/>
      <c r="C91" s="179" t="s">
        <v>148</v>
      </c>
      <c r="D91" s="179" t="s">
        <v>136</v>
      </c>
      <c r="E91" s="180" t="s">
        <v>149</v>
      </c>
      <c r="F91" s="181" t="s">
        <v>150</v>
      </c>
      <c r="G91" s="179" t="s">
        <v>139</v>
      </c>
      <c r="H91" s="182">
        <v>40</v>
      </c>
      <c r="I91" s="183"/>
      <c r="J91" s="184">
        <f>ROUND($I$91*$H$91,2)</f>
        <v>0</v>
      </c>
      <c r="K91" s="181"/>
      <c r="L91" s="185"/>
      <c r="M91" s="186"/>
      <c r="N91" s="187" t="s">
        <v>42</v>
      </c>
      <c r="O91" s="100"/>
      <c r="P91" s="176">
        <f>$O$91*$H$91</f>
        <v>0</v>
      </c>
      <c r="Q91" s="176">
        <v>0</v>
      </c>
      <c r="R91" s="176">
        <f>$Q$91*$H$91</f>
        <v>0</v>
      </c>
      <c r="S91" s="176">
        <v>0</v>
      </c>
      <c r="T91" s="177">
        <f>$S$91*$H$91</f>
        <v>0</v>
      </c>
      <c r="AR91" s="95" t="s">
        <v>134</v>
      </c>
      <c r="AT91" s="95" t="s">
        <v>136</v>
      </c>
      <c r="AU91" s="95" t="s">
        <v>79</v>
      </c>
      <c r="AY91" s="95" t="s">
        <v>127</v>
      </c>
      <c r="BE91" s="178">
        <f>IF($N$91="základní",$J$91,0)</f>
        <v>0</v>
      </c>
      <c r="BF91" s="178">
        <f>IF($N$91="snížená",$J$91,0)</f>
        <v>0</v>
      </c>
      <c r="BG91" s="178">
        <f>IF($N$91="zákl. přenesená",$J$91,0)</f>
        <v>0</v>
      </c>
      <c r="BH91" s="178">
        <f>IF($N$91="sníž. přenesená",$J$91,0)</f>
        <v>0</v>
      </c>
      <c r="BI91" s="178">
        <f>IF($N$91="nulová",$J$91,0)</f>
        <v>0</v>
      </c>
      <c r="BJ91" s="95" t="s">
        <v>21</v>
      </c>
      <c r="BK91" s="178">
        <f>ROUND($I$91*$H$91,2)</f>
        <v>0</v>
      </c>
      <c r="BL91" s="95" t="s">
        <v>134</v>
      </c>
      <c r="BM91" s="95" t="s">
        <v>151</v>
      </c>
    </row>
    <row r="92" spans="2:65" s="6" customFormat="1" ht="13.5" customHeight="1">
      <c r="B92" s="99"/>
      <c r="C92" s="179" t="s">
        <v>152</v>
      </c>
      <c r="D92" s="179" t="s">
        <v>136</v>
      </c>
      <c r="E92" s="180" t="s">
        <v>153</v>
      </c>
      <c r="F92" s="181" t="s">
        <v>154</v>
      </c>
      <c r="G92" s="179" t="s">
        <v>139</v>
      </c>
      <c r="H92" s="182">
        <v>4</v>
      </c>
      <c r="I92" s="183"/>
      <c r="J92" s="184">
        <f>ROUND($I$92*$H$92,2)</f>
        <v>0</v>
      </c>
      <c r="K92" s="181"/>
      <c r="L92" s="185"/>
      <c r="M92" s="186"/>
      <c r="N92" s="187" t="s">
        <v>42</v>
      </c>
      <c r="O92" s="100"/>
      <c r="P92" s="176">
        <f>$O$92*$H$92</f>
        <v>0</v>
      </c>
      <c r="Q92" s="176">
        <v>0</v>
      </c>
      <c r="R92" s="176">
        <f>$Q$92*$H$92</f>
        <v>0</v>
      </c>
      <c r="S92" s="176">
        <v>0</v>
      </c>
      <c r="T92" s="177">
        <f>$S$92*$H$92</f>
        <v>0</v>
      </c>
      <c r="AR92" s="95" t="s">
        <v>134</v>
      </c>
      <c r="AT92" s="95" t="s">
        <v>136</v>
      </c>
      <c r="AU92" s="95" t="s">
        <v>79</v>
      </c>
      <c r="AY92" s="95" t="s">
        <v>127</v>
      </c>
      <c r="BE92" s="178">
        <f>IF($N$92="základní",$J$92,0)</f>
        <v>0</v>
      </c>
      <c r="BF92" s="178">
        <f>IF($N$92="snížená",$J$92,0)</f>
        <v>0</v>
      </c>
      <c r="BG92" s="178">
        <f>IF($N$92="zákl. přenesená",$J$92,0)</f>
        <v>0</v>
      </c>
      <c r="BH92" s="178">
        <f>IF($N$92="sníž. přenesená",$J$92,0)</f>
        <v>0</v>
      </c>
      <c r="BI92" s="178">
        <f>IF($N$92="nulová",$J$92,0)</f>
        <v>0</v>
      </c>
      <c r="BJ92" s="95" t="s">
        <v>21</v>
      </c>
      <c r="BK92" s="178">
        <f>ROUND($I$92*$H$92,2)</f>
        <v>0</v>
      </c>
      <c r="BL92" s="95" t="s">
        <v>134</v>
      </c>
      <c r="BM92" s="95" t="s">
        <v>155</v>
      </c>
    </row>
    <row r="93" spans="2:65" s="6" customFormat="1" ht="13.5" customHeight="1">
      <c r="B93" s="99"/>
      <c r="C93" s="179" t="s">
        <v>156</v>
      </c>
      <c r="D93" s="179" t="s">
        <v>136</v>
      </c>
      <c r="E93" s="180" t="s">
        <v>157</v>
      </c>
      <c r="F93" s="181" t="s">
        <v>158</v>
      </c>
      <c r="G93" s="179" t="s">
        <v>139</v>
      </c>
      <c r="H93" s="182">
        <v>2</v>
      </c>
      <c r="I93" s="183"/>
      <c r="J93" s="184">
        <f>ROUND($I$93*$H$93,2)</f>
        <v>0</v>
      </c>
      <c r="K93" s="181"/>
      <c r="L93" s="185"/>
      <c r="M93" s="186"/>
      <c r="N93" s="187" t="s">
        <v>42</v>
      </c>
      <c r="O93" s="100"/>
      <c r="P93" s="176">
        <f>$O$93*$H$93</f>
        <v>0</v>
      </c>
      <c r="Q93" s="176">
        <v>0</v>
      </c>
      <c r="R93" s="176">
        <f>$Q$93*$H$93</f>
        <v>0</v>
      </c>
      <c r="S93" s="176">
        <v>0</v>
      </c>
      <c r="T93" s="177">
        <f>$S$93*$H$93</f>
        <v>0</v>
      </c>
      <c r="AR93" s="95" t="s">
        <v>134</v>
      </c>
      <c r="AT93" s="95" t="s">
        <v>136</v>
      </c>
      <c r="AU93" s="95" t="s">
        <v>79</v>
      </c>
      <c r="AY93" s="95" t="s">
        <v>127</v>
      </c>
      <c r="BE93" s="178">
        <f>IF($N$93="základní",$J$93,0)</f>
        <v>0</v>
      </c>
      <c r="BF93" s="178">
        <f>IF($N$93="snížená",$J$93,0)</f>
        <v>0</v>
      </c>
      <c r="BG93" s="178">
        <f>IF($N$93="zákl. přenesená",$J$93,0)</f>
        <v>0</v>
      </c>
      <c r="BH93" s="178">
        <f>IF($N$93="sníž. přenesená",$J$93,0)</f>
        <v>0</v>
      </c>
      <c r="BI93" s="178">
        <f>IF($N$93="nulová",$J$93,0)</f>
        <v>0</v>
      </c>
      <c r="BJ93" s="95" t="s">
        <v>21</v>
      </c>
      <c r="BK93" s="178">
        <f>ROUND($I$93*$H$93,2)</f>
        <v>0</v>
      </c>
      <c r="BL93" s="95" t="s">
        <v>134</v>
      </c>
      <c r="BM93" s="95" t="s">
        <v>159</v>
      </c>
    </row>
    <row r="94" spans="2:65" s="6" customFormat="1" ht="13.5" customHeight="1">
      <c r="B94" s="99"/>
      <c r="C94" s="179" t="s">
        <v>160</v>
      </c>
      <c r="D94" s="179" t="s">
        <v>136</v>
      </c>
      <c r="E94" s="180" t="s">
        <v>161</v>
      </c>
      <c r="F94" s="181" t="s">
        <v>162</v>
      </c>
      <c r="G94" s="179" t="s">
        <v>139</v>
      </c>
      <c r="H94" s="182">
        <v>1</v>
      </c>
      <c r="I94" s="183"/>
      <c r="J94" s="184">
        <f>ROUND($I$94*$H$94,2)</f>
        <v>0</v>
      </c>
      <c r="K94" s="181"/>
      <c r="L94" s="185"/>
      <c r="M94" s="186"/>
      <c r="N94" s="187" t="s">
        <v>42</v>
      </c>
      <c r="O94" s="100"/>
      <c r="P94" s="176">
        <f>$O$94*$H$94</f>
        <v>0</v>
      </c>
      <c r="Q94" s="176">
        <v>0</v>
      </c>
      <c r="R94" s="176">
        <f>$Q$94*$H$94</f>
        <v>0</v>
      </c>
      <c r="S94" s="176">
        <v>0</v>
      </c>
      <c r="T94" s="177">
        <f>$S$94*$H$94</f>
        <v>0</v>
      </c>
      <c r="AR94" s="95" t="s">
        <v>134</v>
      </c>
      <c r="AT94" s="95" t="s">
        <v>136</v>
      </c>
      <c r="AU94" s="95" t="s">
        <v>79</v>
      </c>
      <c r="AY94" s="95" t="s">
        <v>127</v>
      </c>
      <c r="BE94" s="178">
        <f>IF($N$94="základní",$J$94,0)</f>
        <v>0</v>
      </c>
      <c r="BF94" s="178">
        <f>IF($N$94="snížená",$J$94,0)</f>
        <v>0</v>
      </c>
      <c r="BG94" s="178">
        <f>IF($N$94="zákl. přenesená",$J$94,0)</f>
        <v>0</v>
      </c>
      <c r="BH94" s="178">
        <f>IF($N$94="sníž. přenesená",$J$94,0)</f>
        <v>0</v>
      </c>
      <c r="BI94" s="178">
        <f>IF($N$94="nulová",$J$94,0)</f>
        <v>0</v>
      </c>
      <c r="BJ94" s="95" t="s">
        <v>21</v>
      </c>
      <c r="BK94" s="178">
        <f>ROUND($I$94*$H$94,2)</f>
        <v>0</v>
      </c>
      <c r="BL94" s="95" t="s">
        <v>134</v>
      </c>
      <c r="BM94" s="95" t="s">
        <v>163</v>
      </c>
    </row>
    <row r="95" spans="2:65" s="6" customFormat="1" ht="13.5" customHeight="1">
      <c r="B95" s="99"/>
      <c r="C95" s="179" t="s">
        <v>164</v>
      </c>
      <c r="D95" s="179" t="s">
        <v>136</v>
      </c>
      <c r="E95" s="180" t="s">
        <v>165</v>
      </c>
      <c r="F95" s="181" t="s">
        <v>166</v>
      </c>
      <c r="G95" s="179" t="s">
        <v>139</v>
      </c>
      <c r="H95" s="182">
        <v>24</v>
      </c>
      <c r="I95" s="183"/>
      <c r="J95" s="184">
        <f>ROUND($I$95*$H$95,2)</f>
        <v>0</v>
      </c>
      <c r="K95" s="181"/>
      <c r="L95" s="185"/>
      <c r="M95" s="186"/>
      <c r="N95" s="187" t="s">
        <v>42</v>
      </c>
      <c r="O95" s="100"/>
      <c r="P95" s="176">
        <f>$O$95*$H$95</f>
        <v>0</v>
      </c>
      <c r="Q95" s="176">
        <v>0</v>
      </c>
      <c r="R95" s="176">
        <f>$Q$95*$H$95</f>
        <v>0</v>
      </c>
      <c r="S95" s="176">
        <v>0</v>
      </c>
      <c r="T95" s="177">
        <f>$S$95*$H$95</f>
        <v>0</v>
      </c>
      <c r="AR95" s="95" t="s">
        <v>134</v>
      </c>
      <c r="AT95" s="95" t="s">
        <v>136</v>
      </c>
      <c r="AU95" s="95" t="s">
        <v>79</v>
      </c>
      <c r="AY95" s="95" t="s">
        <v>127</v>
      </c>
      <c r="BE95" s="178">
        <f>IF($N$95="základní",$J$95,0)</f>
        <v>0</v>
      </c>
      <c r="BF95" s="178">
        <f>IF($N$95="snížená",$J$95,0)</f>
        <v>0</v>
      </c>
      <c r="BG95" s="178">
        <f>IF($N$95="zákl. přenesená",$J$95,0)</f>
        <v>0</v>
      </c>
      <c r="BH95" s="178">
        <f>IF($N$95="sníž. přenesená",$J$95,0)</f>
        <v>0</v>
      </c>
      <c r="BI95" s="178">
        <f>IF($N$95="nulová",$J$95,0)</f>
        <v>0</v>
      </c>
      <c r="BJ95" s="95" t="s">
        <v>21</v>
      </c>
      <c r="BK95" s="178">
        <f>ROUND($I$95*$H$95,2)</f>
        <v>0</v>
      </c>
      <c r="BL95" s="95" t="s">
        <v>134</v>
      </c>
      <c r="BM95" s="95" t="s">
        <v>167</v>
      </c>
    </row>
    <row r="96" spans="2:65" s="6" customFormat="1" ht="13.5" customHeight="1">
      <c r="B96" s="99"/>
      <c r="C96" s="179" t="s">
        <v>26</v>
      </c>
      <c r="D96" s="179" t="s">
        <v>136</v>
      </c>
      <c r="E96" s="180" t="s">
        <v>168</v>
      </c>
      <c r="F96" s="181" t="s">
        <v>166</v>
      </c>
      <c r="G96" s="179" t="s">
        <v>139</v>
      </c>
      <c r="H96" s="182">
        <v>10</v>
      </c>
      <c r="I96" s="183"/>
      <c r="J96" s="184">
        <f>ROUND($I$96*$H$96,2)</f>
        <v>0</v>
      </c>
      <c r="K96" s="181"/>
      <c r="L96" s="185"/>
      <c r="M96" s="186"/>
      <c r="N96" s="187" t="s">
        <v>42</v>
      </c>
      <c r="O96" s="100"/>
      <c r="P96" s="176">
        <f>$O$96*$H$96</f>
        <v>0</v>
      </c>
      <c r="Q96" s="176">
        <v>0</v>
      </c>
      <c r="R96" s="176">
        <f>$Q$96*$H$96</f>
        <v>0</v>
      </c>
      <c r="S96" s="176">
        <v>0</v>
      </c>
      <c r="T96" s="177">
        <f>$S$96*$H$96</f>
        <v>0</v>
      </c>
      <c r="AR96" s="95" t="s">
        <v>134</v>
      </c>
      <c r="AT96" s="95" t="s">
        <v>136</v>
      </c>
      <c r="AU96" s="95" t="s">
        <v>79</v>
      </c>
      <c r="AY96" s="95" t="s">
        <v>127</v>
      </c>
      <c r="BE96" s="178">
        <f>IF($N$96="základní",$J$96,0)</f>
        <v>0</v>
      </c>
      <c r="BF96" s="178">
        <f>IF($N$96="snížená",$J$96,0)</f>
        <v>0</v>
      </c>
      <c r="BG96" s="178">
        <f>IF($N$96="zákl. přenesená",$J$96,0)</f>
        <v>0</v>
      </c>
      <c r="BH96" s="178">
        <f>IF($N$96="sníž. přenesená",$J$96,0)</f>
        <v>0</v>
      </c>
      <c r="BI96" s="178">
        <f>IF($N$96="nulová",$J$96,0)</f>
        <v>0</v>
      </c>
      <c r="BJ96" s="95" t="s">
        <v>21</v>
      </c>
      <c r="BK96" s="178">
        <f>ROUND($I$96*$H$96,2)</f>
        <v>0</v>
      </c>
      <c r="BL96" s="95" t="s">
        <v>134</v>
      </c>
      <c r="BM96" s="95" t="s">
        <v>169</v>
      </c>
    </row>
    <row r="97" spans="2:65" s="6" customFormat="1" ht="13.5" customHeight="1">
      <c r="B97" s="99"/>
      <c r="C97" s="179" t="s">
        <v>170</v>
      </c>
      <c r="D97" s="179" t="s">
        <v>136</v>
      </c>
      <c r="E97" s="180" t="s">
        <v>171</v>
      </c>
      <c r="F97" s="181" t="s">
        <v>172</v>
      </c>
      <c r="G97" s="179" t="s">
        <v>139</v>
      </c>
      <c r="H97" s="182">
        <v>4</v>
      </c>
      <c r="I97" s="183"/>
      <c r="J97" s="184">
        <f>ROUND($I$97*$H$97,2)</f>
        <v>0</v>
      </c>
      <c r="K97" s="181"/>
      <c r="L97" s="185"/>
      <c r="M97" s="186"/>
      <c r="N97" s="187" t="s">
        <v>42</v>
      </c>
      <c r="O97" s="100"/>
      <c r="P97" s="176">
        <f>$O$97*$H$97</f>
        <v>0</v>
      </c>
      <c r="Q97" s="176">
        <v>0</v>
      </c>
      <c r="R97" s="176">
        <f>$Q$97*$H$97</f>
        <v>0</v>
      </c>
      <c r="S97" s="176">
        <v>0</v>
      </c>
      <c r="T97" s="177">
        <f>$S$97*$H$97</f>
        <v>0</v>
      </c>
      <c r="AR97" s="95" t="s">
        <v>134</v>
      </c>
      <c r="AT97" s="95" t="s">
        <v>136</v>
      </c>
      <c r="AU97" s="95" t="s">
        <v>79</v>
      </c>
      <c r="AY97" s="95" t="s">
        <v>127</v>
      </c>
      <c r="BE97" s="178">
        <f>IF($N$97="základní",$J$97,0)</f>
        <v>0</v>
      </c>
      <c r="BF97" s="178">
        <f>IF($N$97="snížená",$J$97,0)</f>
        <v>0</v>
      </c>
      <c r="BG97" s="178">
        <f>IF($N$97="zákl. přenesená",$J$97,0)</f>
        <v>0</v>
      </c>
      <c r="BH97" s="178">
        <f>IF($N$97="sníž. přenesená",$J$97,0)</f>
        <v>0</v>
      </c>
      <c r="BI97" s="178">
        <f>IF($N$97="nulová",$J$97,0)</f>
        <v>0</v>
      </c>
      <c r="BJ97" s="95" t="s">
        <v>21</v>
      </c>
      <c r="BK97" s="178">
        <f>ROUND($I$97*$H$97,2)</f>
        <v>0</v>
      </c>
      <c r="BL97" s="95" t="s">
        <v>134</v>
      </c>
      <c r="BM97" s="95" t="s">
        <v>173</v>
      </c>
    </row>
    <row r="98" spans="2:65" s="6" customFormat="1" ht="13.5" customHeight="1">
      <c r="B98" s="99"/>
      <c r="C98" s="179" t="s">
        <v>174</v>
      </c>
      <c r="D98" s="179" t="s">
        <v>136</v>
      </c>
      <c r="E98" s="180" t="s">
        <v>175</v>
      </c>
      <c r="F98" s="181" t="s">
        <v>176</v>
      </c>
      <c r="G98" s="179" t="s">
        <v>139</v>
      </c>
      <c r="H98" s="182">
        <v>12</v>
      </c>
      <c r="I98" s="183"/>
      <c r="J98" s="184">
        <f>ROUND($I$98*$H$98,2)</f>
        <v>0</v>
      </c>
      <c r="K98" s="181"/>
      <c r="L98" s="185"/>
      <c r="M98" s="186"/>
      <c r="N98" s="187" t="s">
        <v>42</v>
      </c>
      <c r="O98" s="100"/>
      <c r="P98" s="176">
        <f>$O$98*$H$98</f>
        <v>0</v>
      </c>
      <c r="Q98" s="176">
        <v>0</v>
      </c>
      <c r="R98" s="176">
        <f>$Q$98*$H$98</f>
        <v>0</v>
      </c>
      <c r="S98" s="176">
        <v>0</v>
      </c>
      <c r="T98" s="177">
        <f>$S$98*$H$98</f>
        <v>0</v>
      </c>
      <c r="AR98" s="95" t="s">
        <v>134</v>
      </c>
      <c r="AT98" s="95" t="s">
        <v>136</v>
      </c>
      <c r="AU98" s="95" t="s">
        <v>79</v>
      </c>
      <c r="AY98" s="95" t="s">
        <v>127</v>
      </c>
      <c r="BE98" s="178">
        <f>IF($N$98="základní",$J$98,0)</f>
        <v>0</v>
      </c>
      <c r="BF98" s="178">
        <f>IF($N$98="snížená",$J$98,0)</f>
        <v>0</v>
      </c>
      <c r="BG98" s="178">
        <f>IF($N$98="zákl. přenesená",$J$98,0)</f>
        <v>0</v>
      </c>
      <c r="BH98" s="178">
        <f>IF($N$98="sníž. přenesená",$J$98,0)</f>
        <v>0</v>
      </c>
      <c r="BI98" s="178">
        <f>IF($N$98="nulová",$J$98,0)</f>
        <v>0</v>
      </c>
      <c r="BJ98" s="95" t="s">
        <v>21</v>
      </c>
      <c r="BK98" s="178">
        <f>ROUND($I$98*$H$98,2)</f>
        <v>0</v>
      </c>
      <c r="BL98" s="95" t="s">
        <v>134</v>
      </c>
      <c r="BM98" s="95" t="s">
        <v>177</v>
      </c>
    </row>
    <row r="99" spans="2:65" s="6" customFormat="1" ht="13.5" customHeight="1">
      <c r="B99" s="99"/>
      <c r="C99" s="179" t="s">
        <v>178</v>
      </c>
      <c r="D99" s="179" t="s">
        <v>136</v>
      </c>
      <c r="E99" s="180" t="s">
        <v>179</v>
      </c>
      <c r="F99" s="181" t="s">
        <v>180</v>
      </c>
      <c r="G99" s="179" t="s">
        <v>139</v>
      </c>
      <c r="H99" s="182">
        <v>2</v>
      </c>
      <c r="I99" s="183"/>
      <c r="J99" s="184">
        <f>ROUND($I$99*$H$99,2)</f>
        <v>0</v>
      </c>
      <c r="K99" s="181"/>
      <c r="L99" s="185"/>
      <c r="M99" s="186"/>
      <c r="N99" s="187" t="s">
        <v>42</v>
      </c>
      <c r="O99" s="100"/>
      <c r="P99" s="176">
        <f>$O$99*$H$99</f>
        <v>0</v>
      </c>
      <c r="Q99" s="176">
        <v>0</v>
      </c>
      <c r="R99" s="176">
        <f>$Q$99*$H$99</f>
        <v>0</v>
      </c>
      <c r="S99" s="176">
        <v>0</v>
      </c>
      <c r="T99" s="177">
        <f>$S$99*$H$99</f>
        <v>0</v>
      </c>
      <c r="AR99" s="95" t="s">
        <v>134</v>
      </c>
      <c r="AT99" s="95" t="s">
        <v>136</v>
      </c>
      <c r="AU99" s="95" t="s">
        <v>79</v>
      </c>
      <c r="AY99" s="95" t="s">
        <v>127</v>
      </c>
      <c r="BE99" s="178">
        <f>IF($N$99="základní",$J$99,0)</f>
        <v>0</v>
      </c>
      <c r="BF99" s="178">
        <f>IF($N$99="snížená",$J$99,0)</f>
        <v>0</v>
      </c>
      <c r="BG99" s="178">
        <f>IF($N$99="zákl. přenesená",$J$99,0)</f>
        <v>0</v>
      </c>
      <c r="BH99" s="178">
        <f>IF($N$99="sníž. přenesená",$J$99,0)</f>
        <v>0</v>
      </c>
      <c r="BI99" s="178">
        <f>IF($N$99="nulová",$J$99,0)</f>
        <v>0</v>
      </c>
      <c r="BJ99" s="95" t="s">
        <v>21</v>
      </c>
      <c r="BK99" s="178">
        <f>ROUND($I$99*$H$99,2)</f>
        <v>0</v>
      </c>
      <c r="BL99" s="95" t="s">
        <v>134</v>
      </c>
      <c r="BM99" s="95" t="s">
        <v>181</v>
      </c>
    </row>
    <row r="100" spans="2:65" s="6" customFormat="1" ht="13.5" customHeight="1">
      <c r="B100" s="99"/>
      <c r="C100" s="179" t="s">
        <v>182</v>
      </c>
      <c r="D100" s="179" t="s">
        <v>136</v>
      </c>
      <c r="E100" s="180" t="s">
        <v>183</v>
      </c>
      <c r="F100" s="181" t="s">
        <v>184</v>
      </c>
      <c r="G100" s="179" t="s">
        <v>139</v>
      </c>
      <c r="H100" s="182">
        <v>1</v>
      </c>
      <c r="I100" s="183"/>
      <c r="J100" s="184">
        <f>ROUND($I$100*$H$100,2)</f>
        <v>0</v>
      </c>
      <c r="K100" s="181"/>
      <c r="L100" s="185"/>
      <c r="M100" s="186"/>
      <c r="N100" s="187" t="s">
        <v>42</v>
      </c>
      <c r="O100" s="100"/>
      <c r="P100" s="176">
        <f>$O$100*$H$100</f>
        <v>0</v>
      </c>
      <c r="Q100" s="176">
        <v>0</v>
      </c>
      <c r="R100" s="176">
        <f>$Q$100*$H$100</f>
        <v>0</v>
      </c>
      <c r="S100" s="176">
        <v>0</v>
      </c>
      <c r="T100" s="177">
        <f>$S$100*$H$100</f>
        <v>0</v>
      </c>
      <c r="AR100" s="95" t="s">
        <v>134</v>
      </c>
      <c r="AT100" s="95" t="s">
        <v>136</v>
      </c>
      <c r="AU100" s="95" t="s">
        <v>79</v>
      </c>
      <c r="AY100" s="95" t="s">
        <v>127</v>
      </c>
      <c r="BE100" s="178">
        <f>IF($N$100="základní",$J$100,0)</f>
        <v>0</v>
      </c>
      <c r="BF100" s="178">
        <f>IF($N$100="snížená",$J$100,0)</f>
        <v>0</v>
      </c>
      <c r="BG100" s="178">
        <f>IF($N$100="zákl. přenesená",$J$100,0)</f>
        <v>0</v>
      </c>
      <c r="BH100" s="178">
        <f>IF($N$100="sníž. přenesená",$J$100,0)</f>
        <v>0</v>
      </c>
      <c r="BI100" s="178">
        <f>IF($N$100="nulová",$J$100,0)</f>
        <v>0</v>
      </c>
      <c r="BJ100" s="95" t="s">
        <v>21</v>
      </c>
      <c r="BK100" s="178">
        <f>ROUND($I$100*$H$100,2)</f>
        <v>0</v>
      </c>
      <c r="BL100" s="95" t="s">
        <v>134</v>
      </c>
      <c r="BM100" s="95" t="s">
        <v>185</v>
      </c>
    </row>
    <row r="101" spans="2:65" s="6" customFormat="1" ht="13.5" customHeight="1">
      <c r="B101" s="99"/>
      <c r="C101" s="179" t="s">
        <v>8</v>
      </c>
      <c r="D101" s="179" t="s">
        <v>136</v>
      </c>
      <c r="E101" s="180" t="s">
        <v>186</v>
      </c>
      <c r="F101" s="181" t="s">
        <v>187</v>
      </c>
      <c r="G101" s="179" t="s">
        <v>139</v>
      </c>
      <c r="H101" s="182">
        <v>1</v>
      </c>
      <c r="I101" s="183"/>
      <c r="J101" s="184">
        <f>ROUND($I$101*$H$101,2)</f>
        <v>0</v>
      </c>
      <c r="K101" s="181"/>
      <c r="L101" s="185"/>
      <c r="M101" s="186"/>
      <c r="N101" s="187" t="s">
        <v>42</v>
      </c>
      <c r="O101" s="100"/>
      <c r="P101" s="176">
        <f>$O$101*$H$101</f>
        <v>0</v>
      </c>
      <c r="Q101" s="176">
        <v>0</v>
      </c>
      <c r="R101" s="176">
        <f>$Q$101*$H$101</f>
        <v>0</v>
      </c>
      <c r="S101" s="176">
        <v>0</v>
      </c>
      <c r="T101" s="177">
        <f>$S$101*$H$101</f>
        <v>0</v>
      </c>
      <c r="AR101" s="95" t="s">
        <v>134</v>
      </c>
      <c r="AT101" s="95" t="s">
        <v>136</v>
      </c>
      <c r="AU101" s="95" t="s">
        <v>79</v>
      </c>
      <c r="AY101" s="95" t="s">
        <v>127</v>
      </c>
      <c r="BE101" s="178">
        <f>IF($N$101="základní",$J$101,0)</f>
        <v>0</v>
      </c>
      <c r="BF101" s="178">
        <f>IF($N$101="snížená",$J$101,0)</f>
        <v>0</v>
      </c>
      <c r="BG101" s="178">
        <f>IF($N$101="zákl. přenesená",$J$101,0)</f>
        <v>0</v>
      </c>
      <c r="BH101" s="178">
        <f>IF($N$101="sníž. přenesená",$J$101,0)</f>
        <v>0</v>
      </c>
      <c r="BI101" s="178">
        <f>IF($N$101="nulová",$J$101,0)</f>
        <v>0</v>
      </c>
      <c r="BJ101" s="95" t="s">
        <v>21</v>
      </c>
      <c r="BK101" s="178">
        <f>ROUND($I$101*$H$101,2)</f>
        <v>0</v>
      </c>
      <c r="BL101" s="95" t="s">
        <v>134</v>
      </c>
      <c r="BM101" s="95" t="s">
        <v>188</v>
      </c>
    </row>
    <row r="102" spans="2:65" s="6" customFormat="1" ht="13.5" customHeight="1">
      <c r="B102" s="99"/>
      <c r="C102" s="179" t="s">
        <v>189</v>
      </c>
      <c r="D102" s="179" t="s">
        <v>136</v>
      </c>
      <c r="E102" s="180" t="s">
        <v>190</v>
      </c>
      <c r="F102" s="181" t="s">
        <v>191</v>
      </c>
      <c r="G102" s="179" t="s">
        <v>139</v>
      </c>
      <c r="H102" s="182">
        <v>1</v>
      </c>
      <c r="I102" s="183"/>
      <c r="J102" s="184">
        <f>ROUND($I$102*$H$102,2)</f>
        <v>0</v>
      </c>
      <c r="K102" s="181"/>
      <c r="L102" s="185"/>
      <c r="M102" s="186"/>
      <c r="N102" s="188" t="s">
        <v>42</v>
      </c>
      <c r="O102" s="189"/>
      <c r="P102" s="190">
        <f>$O$102*$H$102</f>
        <v>0</v>
      </c>
      <c r="Q102" s="190">
        <v>0</v>
      </c>
      <c r="R102" s="190">
        <f>$Q$102*$H$102</f>
        <v>0</v>
      </c>
      <c r="S102" s="190">
        <v>0</v>
      </c>
      <c r="T102" s="191">
        <f>$S$102*$H$102</f>
        <v>0</v>
      </c>
      <c r="AR102" s="95" t="s">
        <v>134</v>
      </c>
      <c r="AT102" s="95" t="s">
        <v>136</v>
      </c>
      <c r="AU102" s="95" t="s">
        <v>79</v>
      </c>
      <c r="AY102" s="95" t="s">
        <v>127</v>
      </c>
      <c r="BE102" s="178">
        <f>IF($N$102="základní",$J$102,0)</f>
        <v>0</v>
      </c>
      <c r="BF102" s="178">
        <f>IF($N$102="snížená",$J$102,0)</f>
        <v>0</v>
      </c>
      <c r="BG102" s="178">
        <f>IF($N$102="zákl. přenesená",$J$102,0)</f>
        <v>0</v>
      </c>
      <c r="BH102" s="178">
        <f>IF($N$102="sníž. přenesená",$J$102,0)</f>
        <v>0</v>
      </c>
      <c r="BI102" s="178">
        <f>IF($N$102="nulová",$J$102,0)</f>
        <v>0</v>
      </c>
      <c r="BJ102" s="95" t="s">
        <v>21</v>
      </c>
      <c r="BK102" s="178">
        <f>ROUND($I$102*$H$102,2)</f>
        <v>0</v>
      </c>
      <c r="BL102" s="95" t="s">
        <v>134</v>
      </c>
      <c r="BM102" s="95" t="s">
        <v>192</v>
      </c>
    </row>
    <row r="103" spans="2:12" s="6" customFormat="1" ht="7.5" customHeight="1">
      <c r="B103" s="115"/>
      <c r="C103" s="116"/>
      <c r="D103" s="116"/>
      <c r="E103" s="116"/>
      <c r="F103" s="116"/>
      <c r="G103" s="116"/>
      <c r="H103" s="116"/>
      <c r="I103" s="117"/>
      <c r="J103" s="116"/>
      <c r="K103" s="116"/>
      <c r="L103" s="139"/>
    </row>
    <row r="104" s="2" customFormat="1" ht="12" customHeight="1"/>
  </sheetData>
  <sheetProtection password="CC35" sheet="1" objects="1" scenarios="1" formatColumns="0" formatRows="0" sort="0" autoFilter="0"/>
  <autoFilter ref="C83:K83"/>
  <mergeCells count="12">
    <mergeCell ref="E74:H74"/>
    <mergeCell ref="E76:H76"/>
    <mergeCell ref="G1:H1"/>
    <mergeCell ref="L2:V2"/>
    <mergeCell ref="E47:H47"/>
    <mergeCell ref="E49:H49"/>
    <mergeCell ref="E51:H51"/>
    <mergeCell ref="E72:H7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2"/>
      <c r="C1" s="242"/>
      <c r="D1" s="243" t="s">
        <v>1</v>
      </c>
      <c r="E1" s="242"/>
      <c r="F1" s="244" t="s">
        <v>364</v>
      </c>
      <c r="G1" s="249" t="s">
        <v>365</v>
      </c>
      <c r="H1" s="249"/>
      <c r="I1" s="242"/>
      <c r="J1" s="244" t="s">
        <v>366</v>
      </c>
      <c r="K1" s="243" t="s">
        <v>96</v>
      </c>
      <c r="L1" s="244" t="s">
        <v>367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37" t="str">
        <f>'Rekapitulace stavby'!$K$6</f>
        <v>Stavební úpravy objektu - 2. etapa - Interier</v>
      </c>
      <c r="F7" s="202"/>
      <c r="G7" s="202"/>
      <c r="H7" s="202"/>
      <c r="J7" s="11"/>
      <c r="K7" s="13"/>
    </row>
    <row r="8" spans="2:11" s="2" customFormat="1" ht="13.5" customHeight="1">
      <c r="B8" s="10"/>
      <c r="C8" s="11"/>
      <c r="D8" s="19" t="s">
        <v>98</v>
      </c>
      <c r="E8" s="11"/>
      <c r="F8" s="11"/>
      <c r="G8" s="11"/>
      <c r="H8" s="11"/>
      <c r="J8" s="11"/>
      <c r="K8" s="13"/>
    </row>
    <row r="9" spans="2:11" s="95" customFormat="1" ht="14.25" customHeight="1">
      <c r="B9" s="96"/>
      <c r="C9" s="97"/>
      <c r="D9" s="97"/>
      <c r="E9" s="237" t="s">
        <v>99</v>
      </c>
      <c r="F9" s="238"/>
      <c r="G9" s="238"/>
      <c r="H9" s="238"/>
      <c r="J9" s="97"/>
      <c r="K9" s="98"/>
    </row>
    <row r="10" spans="2:11" s="6" customFormat="1" ht="13.5" customHeight="1">
      <c r="B10" s="99"/>
      <c r="C10" s="100"/>
      <c r="D10" s="19" t="s">
        <v>100</v>
      </c>
      <c r="E10" s="100"/>
      <c r="F10" s="100"/>
      <c r="G10" s="100"/>
      <c r="H10" s="100"/>
      <c r="J10" s="100"/>
      <c r="K10" s="101"/>
    </row>
    <row r="11" spans="2:11" s="6" customFormat="1" ht="37.5" customHeight="1">
      <c r="B11" s="99"/>
      <c r="C11" s="100"/>
      <c r="D11" s="100"/>
      <c r="E11" s="217" t="s">
        <v>193</v>
      </c>
      <c r="F11" s="239"/>
      <c r="G11" s="239"/>
      <c r="H11" s="239"/>
      <c r="J11" s="100"/>
      <c r="K11" s="101"/>
    </row>
    <row r="12" spans="2:11" s="6" customFormat="1" ht="12" customHeight="1">
      <c r="B12" s="99"/>
      <c r="C12" s="100"/>
      <c r="D12" s="100"/>
      <c r="E12" s="100"/>
      <c r="F12" s="100"/>
      <c r="G12" s="100"/>
      <c r="H12" s="100"/>
      <c r="J12" s="100"/>
      <c r="K12" s="101"/>
    </row>
    <row r="13" spans="2:11" s="6" customFormat="1" ht="15" customHeight="1">
      <c r="B13" s="99"/>
      <c r="C13" s="100"/>
      <c r="D13" s="19" t="s">
        <v>19</v>
      </c>
      <c r="E13" s="100"/>
      <c r="F13" s="17"/>
      <c r="G13" s="100"/>
      <c r="H13" s="100"/>
      <c r="I13" s="102" t="s">
        <v>20</v>
      </c>
      <c r="J13" s="17"/>
      <c r="K13" s="101"/>
    </row>
    <row r="14" spans="2:11" s="6" customFormat="1" ht="15" customHeight="1">
      <c r="B14" s="99"/>
      <c r="C14" s="100"/>
      <c r="D14" s="19" t="s">
        <v>22</v>
      </c>
      <c r="E14" s="100"/>
      <c r="F14" s="17" t="s">
        <v>23</v>
      </c>
      <c r="G14" s="100"/>
      <c r="H14" s="100"/>
      <c r="I14" s="102" t="s">
        <v>24</v>
      </c>
      <c r="J14" s="52" t="str">
        <f>'Rekapitulace stavby'!$AN$8</f>
        <v>30.04.2015</v>
      </c>
      <c r="K14" s="101"/>
    </row>
    <row r="15" spans="2:11" s="6" customFormat="1" ht="11.25" customHeight="1">
      <c r="B15" s="99"/>
      <c r="C15" s="100"/>
      <c r="D15" s="100"/>
      <c r="E15" s="100"/>
      <c r="F15" s="100"/>
      <c r="G15" s="100"/>
      <c r="H15" s="100"/>
      <c r="J15" s="100"/>
      <c r="K15" s="101"/>
    </row>
    <row r="16" spans="2:11" s="6" customFormat="1" ht="15" customHeight="1">
      <c r="B16" s="99"/>
      <c r="C16" s="100"/>
      <c r="D16" s="19" t="s">
        <v>28</v>
      </c>
      <c r="E16" s="100"/>
      <c r="F16" s="100"/>
      <c r="G16" s="100"/>
      <c r="H16" s="100"/>
      <c r="I16" s="102" t="s">
        <v>29</v>
      </c>
      <c r="J16" s="17">
        <f>IF('Rekapitulace stavby'!$AN$10="","",'Rekapitulace stavby'!$AN$10)</f>
      </c>
      <c r="K16" s="101"/>
    </row>
    <row r="17" spans="2:11" s="6" customFormat="1" ht="18" customHeight="1">
      <c r="B17" s="99"/>
      <c r="C17" s="100"/>
      <c r="D17" s="100"/>
      <c r="E17" s="17" t="str">
        <f>IF('Rekapitulace stavby'!$E$11="","",'Rekapitulace stavby'!$E$11)</f>
        <v> </v>
      </c>
      <c r="F17" s="100"/>
      <c r="G17" s="100"/>
      <c r="H17" s="100"/>
      <c r="I17" s="102" t="s">
        <v>31</v>
      </c>
      <c r="J17" s="17">
        <f>IF('Rekapitulace stavby'!$AN$11="","",'Rekapitulace stavby'!$AN$11)</f>
      </c>
      <c r="K17" s="101"/>
    </row>
    <row r="18" spans="2:11" s="6" customFormat="1" ht="7.5" customHeight="1">
      <c r="B18" s="99"/>
      <c r="C18" s="100"/>
      <c r="D18" s="100"/>
      <c r="E18" s="100"/>
      <c r="F18" s="100"/>
      <c r="G18" s="100"/>
      <c r="H18" s="100"/>
      <c r="J18" s="100"/>
      <c r="K18" s="101"/>
    </row>
    <row r="19" spans="2:11" s="6" customFormat="1" ht="15" customHeight="1">
      <c r="B19" s="99"/>
      <c r="C19" s="100"/>
      <c r="D19" s="19" t="s">
        <v>32</v>
      </c>
      <c r="E19" s="100"/>
      <c r="F19" s="100"/>
      <c r="G19" s="100"/>
      <c r="H19" s="100"/>
      <c r="I19" s="102" t="s">
        <v>29</v>
      </c>
      <c r="J19" s="17">
        <f>IF('Rekapitulace stavby'!$AN$13="Vyplň údaj","",IF('Rekapitulace stavby'!$AN$13="","",'Rekapitulace stavby'!$AN$13))</f>
      </c>
      <c r="K19" s="101"/>
    </row>
    <row r="20" spans="2:11" s="6" customFormat="1" ht="18" customHeight="1">
      <c r="B20" s="99"/>
      <c r="C20" s="100"/>
      <c r="D20" s="100"/>
      <c r="E20" s="17">
        <f>IF('Rekapitulace stavby'!$E$14="Vyplň údaj","",IF('Rekapitulace stavby'!$E$14="","",'Rekapitulace stavby'!$E$14))</f>
      </c>
      <c r="F20" s="100"/>
      <c r="G20" s="100"/>
      <c r="H20" s="100"/>
      <c r="I20" s="102" t="s">
        <v>31</v>
      </c>
      <c r="J20" s="17">
        <f>IF('Rekapitulace stavby'!$AN$14="Vyplň údaj","",IF('Rekapitulace stavby'!$AN$14="","",'Rekapitulace stavby'!$AN$14))</f>
      </c>
      <c r="K20" s="101"/>
    </row>
    <row r="21" spans="2:11" s="6" customFormat="1" ht="7.5" customHeight="1">
      <c r="B21" s="99"/>
      <c r="C21" s="100"/>
      <c r="D21" s="100"/>
      <c r="E21" s="100"/>
      <c r="F21" s="100"/>
      <c r="G21" s="100"/>
      <c r="H21" s="100"/>
      <c r="J21" s="100"/>
      <c r="K21" s="101"/>
    </row>
    <row r="22" spans="2:11" s="6" customFormat="1" ht="15" customHeight="1">
      <c r="B22" s="99"/>
      <c r="C22" s="100"/>
      <c r="D22" s="19" t="s">
        <v>34</v>
      </c>
      <c r="E22" s="100"/>
      <c r="F22" s="100"/>
      <c r="G22" s="100"/>
      <c r="H22" s="100"/>
      <c r="I22" s="102" t="s">
        <v>29</v>
      </c>
      <c r="J22" s="17">
        <f>IF('Rekapitulace stavby'!$AN$16="","",'Rekapitulace stavby'!$AN$16)</f>
      </c>
      <c r="K22" s="101"/>
    </row>
    <row r="23" spans="2:11" s="6" customFormat="1" ht="18" customHeight="1">
      <c r="B23" s="99"/>
      <c r="C23" s="100"/>
      <c r="D23" s="100"/>
      <c r="E23" s="17" t="str">
        <f>IF('Rekapitulace stavby'!$E$17="","",'Rekapitulace stavby'!$E$17)</f>
        <v> </v>
      </c>
      <c r="F23" s="100"/>
      <c r="G23" s="100"/>
      <c r="H23" s="100"/>
      <c r="I23" s="102" t="s">
        <v>31</v>
      </c>
      <c r="J23" s="17">
        <f>IF('Rekapitulace stavby'!$AN$17="","",'Rekapitulace stavby'!$AN$17)</f>
      </c>
      <c r="K23" s="101"/>
    </row>
    <row r="24" spans="2:11" s="6" customFormat="1" ht="7.5" customHeight="1">
      <c r="B24" s="99"/>
      <c r="C24" s="100"/>
      <c r="D24" s="100"/>
      <c r="E24" s="100"/>
      <c r="F24" s="100"/>
      <c r="G24" s="100"/>
      <c r="H24" s="100"/>
      <c r="J24" s="100"/>
      <c r="K24" s="101"/>
    </row>
    <row r="25" spans="2:11" s="6" customFormat="1" ht="15" customHeight="1">
      <c r="B25" s="99"/>
      <c r="C25" s="100"/>
      <c r="D25" s="19" t="s">
        <v>36</v>
      </c>
      <c r="E25" s="100"/>
      <c r="F25" s="100"/>
      <c r="G25" s="100"/>
      <c r="H25" s="100"/>
      <c r="J25" s="100"/>
      <c r="K25" s="101"/>
    </row>
    <row r="26" spans="2:11" s="95" customFormat="1" ht="13.5" customHeight="1">
      <c r="B26" s="96"/>
      <c r="C26" s="97"/>
      <c r="D26" s="97"/>
      <c r="E26" s="205"/>
      <c r="F26" s="238"/>
      <c r="G26" s="238"/>
      <c r="H26" s="238"/>
      <c r="J26" s="97"/>
      <c r="K26" s="98"/>
    </row>
    <row r="27" spans="2:11" s="6" customFormat="1" ht="7.5" customHeight="1">
      <c r="B27" s="99"/>
      <c r="C27" s="100"/>
      <c r="D27" s="100"/>
      <c r="E27" s="100"/>
      <c r="F27" s="100"/>
      <c r="G27" s="100"/>
      <c r="H27" s="100"/>
      <c r="J27" s="100"/>
      <c r="K27" s="101"/>
    </row>
    <row r="28" spans="2:11" s="6" customFormat="1" ht="7.5" customHeight="1">
      <c r="B28" s="99"/>
      <c r="C28" s="100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26.25" customHeight="1">
      <c r="B29" s="99"/>
      <c r="C29" s="100"/>
      <c r="D29" s="106" t="s">
        <v>37</v>
      </c>
      <c r="E29" s="100"/>
      <c r="F29" s="100"/>
      <c r="G29" s="100"/>
      <c r="H29" s="100"/>
      <c r="J29" s="65">
        <f>ROUND($J$84,2)</f>
        <v>0</v>
      </c>
      <c r="K29" s="101"/>
    </row>
    <row r="30" spans="2:11" s="6" customFormat="1" ht="7.5" customHeight="1">
      <c r="B30" s="99"/>
      <c r="C30" s="100"/>
      <c r="D30" s="103"/>
      <c r="E30" s="103"/>
      <c r="F30" s="103"/>
      <c r="G30" s="103"/>
      <c r="H30" s="103"/>
      <c r="I30" s="104"/>
      <c r="J30" s="103"/>
      <c r="K30" s="105"/>
    </row>
    <row r="31" spans="2:11" s="6" customFormat="1" ht="15" customHeight="1">
      <c r="B31" s="99"/>
      <c r="C31" s="100"/>
      <c r="D31" s="100"/>
      <c r="E31" s="100"/>
      <c r="F31" s="28" t="s">
        <v>39</v>
      </c>
      <c r="G31" s="100"/>
      <c r="H31" s="100"/>
      <c r="I31" s="107" t="s">
        <v>38</v>
      </c>
      <c r="J31" s="28" t="s">
        <v>40</v>
      </c>
      <c r="K31" s="101"/>
    </row>
    <row r="32" spans="2:11" s="6" customFormat="1" ht="15" customHeight="1">
      <c r="B32" s="99"/>
      <c r="C32" s="100"/>
      <c r="D32" s="30" t="s">
        <v>41</v>
      </c>
      <c r="E32" s="30" t="s">
        <v>42</v>
      </c>
      <c r="F32" s="108">
        <f>ROUND(SUM($BE$84:$BE$108),2)</f>
        <v>0</v>
      </c>
      <c r="G32" s="100"/>
      <c r="H32" s="100"/>
      <c r="I32" s="109">
        <v>0.21</v>
      </c>
      <c r="J32" s="108">
        <f>ROUND(ROUND((SUM($BE$84:$BE$108)),2)*$I$32,2)</f>
        <v>0</v>
      </c>
      <c r="K32" s="101"/>
    </row>
    <row r="33" spans="2:11" s="6" customFormat="1" ht="15" customHeight="1">
      <c r="B33" s="99"/>
      <c r="C33" s="100"/>
      <c r="D33" s="100"/>
      <c r="E33" s="30" t="s">
        <v>43</v>
      </c>
      <c r="F33" s="108">
        <f>ROUND(SUM($BF$84:$BF$108),2)</f>
        <v>0</v>
      </c>
      <c r="G33" s="100"/>
      <c r="H33" s="100"/>
      <c r="I33" s="109">
        <v>0.15</v>
      </c>
      <c r="J33" s="108">
        <f>ROUND(ROUND((SUM($BF$84:$BF$108)),2)*$I$33,2)</f>
        <v>0</v>
      </c>
      <c r="K33" s="101"/>
    </row>
    <row r="34" spans="2:11" s="6" customFormat="1" ht="15" customHeight="1" hidden="1">
      <c r="B34" s="99"/>
      <c r="C34" s="100"/>
      <c r="D34" s="100"/>
      <c r="E34" s="30" t="s">
        <v>44</v>
      </c>
      <c r="F34" s="108">
        <f>ROUND(SUM($BG$84:$BG$108),2)</f>
        <v>0</v>
      </c>
      <c r="G34" s="100"/>
      <c r="H34" s="100"/>
      <c r="I34" s="109">
        <v>0.21</v>
      </c>
      <c r="J34" s="108">
        <v>0</v>
      </c>
      <c r="K34" s="101"/>
    </row>
    <row r="35" spans="2:11" s="6" customFormat="1" ht="15" customHeight="1" hidden="1">
      <c r="B35" s="99"/>
      <c r="C35" s="100"/>
      <c r="D35" s="100"/>
      <c r="E35" s="30" t="s">
        <v>45</v>
      </c>
      <c r="F35" s="108">
        <f>ROUND(SUM($BH$84:$BH$108),2)</f>
        <v>0</v>
      </c>
      <c r="G35" s="100"/>
      <c r="H35" s="100"/>
      <c r="I35" s="109">
        <v>0.15</v>
      </c>
      <c r="J35" s="108">
        <v>0</v>
      </c>
      <c r="K35" s="101"/>
    </row>
    <row r="36" spans="2:11" s="6" customFormat="1" ht="15" customHeight="1" hidden="1">
      <c r="B36" s="99"/>
      <c r="C36" s="100"/>
      <c r="D36" s="100"/>
      <c r="E36" s="30" t="s">
        <v>46</v>
      </c>
      <c r="F36" s="108">
        <f>ROUND(SUM($BI$84:$BI$108),2)</f>
        <v>0</v>
      </c>
      <c r="G36" s="100"/>
      <c r="H36" s="100"/>
      <c r="I36" s="109">
        <v>0</v>
      </c>
      <c r="J36" s="108">
        <v>0</v>
      </c>
      <c r="K36" s="101"/>
    </row>
    <row r="37" spans="2:11" s="6" customFormat="1" ht="7.5" customHeight="1">
      <c r="B37" s="99"/>
      <c r="C37" s="100"/>
      <c r="D37" s="100"/>
      <c r="E37" s="100"/>
      <c r="F37" s="100"/>
      <c r="G37" s="100"/>
      <c r="H37" s="100"/>
      <c r="J37" s="100"/>
      <c r="K37" s="101"/>
    </row>
    <row r="38" spans="2:11" s="6" customFormat="1" ht="26.25" customHeight="1">
      <c r="B38" s="99"/>
      <c r="C38" s="110"/>
      <c r="D38" s="33" t="s">
        <v>47</v>
      </c>
      <c r="E38" s="111"/>
      <c r="F38" s="111"/>
      <c r="G38" s="112" t="s">
        <v>48</v>
      </c>
      <c r="H38" s="35" t="s">
        <v>49</v>
      </c>
      <c r="I38" s="113"/>
      <c r="J38" s="36">
        <f>SUM($J$29:$J$36)</f>
        <v>0</v>
      </c>
      <c r="K38" s="114"/>
    </row>
    <row r="39" spans="2:11" s="6" customFormat="1" ht="15" customHeight="1">
      <c r="B39" s="115"/>
      <c r="C39" s="116"/>
      <c r="D39" s="116"/>
      <c r="E39" s="116"/>
      <c r="F39" s="116"/>
      <c r="G39" s="116"/>
      <c r="H39" s="116"/>
      <c r="I39" s="117"/>
      <c r="J39" s="116"/>
      <c r="K39" s="118"/>
    </row>
    <row r="43" spans="2:11" s="6" customFormat="1" ht="7.5" customHeight="1">
      <c r="B43" s="119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2:11" s="6" customFormat="1" ht="37.5" customHeight="1">
      <c r="B44" s="99"/>
      <c r="C44" s="12" t="s">
        <v>102</v>
      </c>
      <c r="D44" s="100"/>
      <c r="E44" s="100"/>
      <c r="F44" s="100"/>
      <c r="G44" s="100"/>
      <c r="H44" s="100"/>
      <c r="J44" s="100"/>
      <c r="K44" s="101"/>
    </row>
    <row r="45" spans="2:11" s="6" customFormat="1" ht="7.5" customHeight="1">
      <c r="B45" s="99"/>
      <c r="C45" s="100"/>
      <c r="D45" s="100"/>
      <c r="E45" s="100"/>
      <c r="F45" s="100"/>
      <c r="G45" s="100"/>
      <c r="H45" s="100"/>
      <c r="J45" s="100"/>
      <c r="K45" s="101"/>
    </row>
    <row r="46" spans="2:11" s="6" customFormat="1" ht="15" customHeight="1">
      <c r="B46" s="99"/>
      <c r="C46" s="19" t="s">
        <v>16</v>
      </c>
      <c r="D46" s="100"/>
      <c r="E46" s="100"/>
      <c r="F46" s="100"/>
      <c r="G46" s="100"/>
      <c r="H46" s="100"/>
      <c r="J46" s="100"/>
      <c r="K46" s="101"/>
    </row>
    <row r="47" spans="2:11" s="6" customFormat="1" ht="14.25" customHeight="1">
      <c r="B47" s="99"/>
      <c r="C47" s="100"/>
      <c r="D47" s="100"/>
      <c r="E47" s="237" t="str">
        <f>$E$7</f>
        <v>Stavební úpravy objektu - 2. etapa - Interier</v>
      </c>
      <c r="F47" s="239"/>
      <c r="G47" s="239"/>
      <c r="H47" s="239"/>
      <c r="J47" s="100"/>
      <c r="K47" s="101"/>
    </row>
    <row r="48" spans="2:11" s="2" customFormat="1" ht="13.5" customHeight="1">
      <c r="B48" s="10"/>
      <c r="C48" s="19" t="s">
        <v>98</v>
      </c>
      <c r="D48" s="11"/>
      <c r="E48" s="11"/>
      <c r="F48" s="11"/>
      <c r="G48" s="11"/>
      <c r="H48" s="11"/>
      <c r="J48" s="11"/>
      <c r="K48" s="13"/>
    </row>
    <row r="49" spans="2:11" s="6" customFormat="1" ht="14.25" customHeight="1">
      <c r="B49" s="99"/>
      <c r="C49" s="100"/>
      <c r="D49" s="100"/>
      <c r="E49" s="237" t="s">
        <v>99</v>
      </c>
      <c r="F49" s="239"/>
      <c r="G49" s="239"/>
      <c r="H49" s="239"/>
      <c r="J49" s="100"/>
      <c r="K49" s="101"/>
    </row>
    <row r="50" spans="2:11" s="6" customFormat="1" ht="15" customHeight="1">
      <c r="B50" s="99"/>
      <c r="C50" s="19" t="s">
        <v>100</v>
      </c>
      <c r="D50" s="100"/>
      <c r="E50" s="100"/>
      <c r="F50" s="100"/>
      <c r="G50" s="100"/>
      <c r="H50" s="100"/>
      <c r="J50" s="100"/>
      <c r="K50" s="101"/>
    </row>
    <row r="51" spans="2:11" s="6" customFormat="1" ht="18" customHeight="1">
      <c r="B51" s="99"/>
      <c r="C51" s="100"/>
      <c r="D51" s="100"/>
      <c r="E51" s="217" t="str">
        <f>$E$11</f>
        <v>stul - Stoly - typový nábytek</v>
      </c>
      <c r="F51" s="239"/>
      <c r="G51" s="239"/>
      <c r="H51" s="239"/>
      <c r="J51" s="100"/>
      <c r="K51" s="101"/>
    </row>
    <row r="52" spans="2:11" s="6" customFormat="1" ht="7.5" customHeight="1">
      <c r="B52" s="99"/>
      <c r="C52" s="100"/>
      <c r="D52" s="100"/>
      <c r="E52" s="100"/>
      <c r="F52" s="100"/>
      <c r="G52" s="100"/>
      <c r="H52" s="100"/>
      <c r="J52" s="100"/>
      <c r="K52" s="101"/>
    </row>
    <row r="53" spans="2:11" s="6" customFormat="1" ht="18" customHeight="1">
      <c r="B53" s="99"/>
      <c r="C53" s="19" t="s">
        <v>22</v>
      </c>
      <c r="D53" s="100"/>
      <c r="E53" s="100"/>
      <c r="F53" s="17" t="str">
        <f>$F$14</f>
        <v>Hradec Králové, Pospíšilova 365</v>
      </c>
      <c r="G53" s="100"/>
      <c r="H53" s="100"/>
      <c r="I53" s="102" t="s">
        <v>24</v>
      </c>
      <c r="J53" s="52" t="str">
        <f>IF($J$14="","",$J$14)</f>
        <v>30.04.2015</v>
      </c>
      <c r="K53" s="101"/>
    </row>
    <row r="54" spans="2:11" s="6" customFormat="1" ht="7.5" customHeight="1">
      <c r="B54" s="99"/>
      <c r="C54" s="100"/>
      <c r="D54" s="100"/>
      <c r="E54" s="100"/>
      <c r="F54" s="100"/>
      <c r="G54" s="100"/>
      <c r="H54" s="100"/>
      <c r="J54" s="100"/>
      <c r="K54" s="101"/>
    </row>
    <row r="55" spans="2:11" s="6" customFormat="1" ht="13.5" customHeight="1">
      <c r="B55" s="99"/>
      <c r="C55" s="19" t="s">
        <v>28</v>
      </c>
      <c r="D55" s="100"/>
      <c r="E55" s="100"/>
      <c r="F55" s="17" t="str">
        <f>$E$17</f>
        <v> </v>
      </c>
      <c r="G55" s="100"/>
      <c r="H55" s="100"/>
      <c r="I55" s="102" t="s">
        <v>34</v>
      </c>
      <c r="J55" s="17" t="str">
        <f>$E$23</f>
        <v> </v>
      </c>
      <c r="K55" s="101"/>
    </row>
    <row r="56" spans="2:11" s="6" customFormat="1" ht="15" customHeight="1">
      <c r="B56" s="99"/>
      <c r="C56" s="19" t="s">
        <v>32</v>
      </c>
      <c r="D56" s="100"/>
      <c r="E56" s="100"/>
      <c r="F56" s="17">
        <f>IF($E$20="","",$E$20)</f>
      </c>
      <c r="G56" s="100"/>
      <c r="H56" s="100"/>
      <c r="J56" s="100"/>
      <c r="K56" s="101"/>
    </row>
    <row r="57" spans="2:11" s="6" customFormat="1" ht="11.25" customHeight="1">
      <c r="B57" s="99"/>
      <c r="C57" s="100"/>
      <c r="D57" s="100"/>
      <c r="E57" s="100"/>
      <c r="F57" s="100"/>
      <c r="G57" s="100"/>
      <c r="H57" s="100"/>
      <c r="J57" s="100"/>
      <c r="K57" s="101"/>
    </row>
    <row r="58" spans="2:11" s="6" customFormat="1" ht="30" customHeight="1">
      <c r="B58" s="99"/>
      <c r="C58" s="122" t="s">
        <v>103</v>
      </c>
      <c r="D58" s="110"/>
      <c r="E58" s="110"/>
      <c r="F58" s="110"/>
      <c r="G58" s="110"/>
      <c r="H58" s="110"/>
      <c r="I58" s="123"/>
      <c r="J58" s="124" t="s">
        <v>104</v>
      </c>
      <c r="K58" s="125"/>
    </row>
    <row r="59" spans="2:11" s="6" customFormat="1" ht="11.25" customHeight="1">
      <c r="B59" s="99"/>
      <c r="C59" s="100"/>
      <c r="D59" s="100"/>
      <c r="E59" s="100"/>
      <c r="F59" s="100"/>
      <c r="G59" s="100"/>
      <c r="H59" s="100"/>
      <c r="J59" s="100"/>
      <c r="K59" s="101"/>
    </row>
    <row r="60" spans="2:47" s="6" customFormat="1" ht="30" customHeight="1">
      <c r="B60" s="99"/>
      <c r="C60" s="64" t="s">
        <v>105</v>
      </c>
      <c r="D60" s="100"/>
      <c r="E60" s="100"/>
      <c r="F60" s="100"/>
      <c r="G60" s="100"/>
      <c r="H60" s="100"/>
      <c r="J60" s="65">
        <f>$J$84</f>
        <v>0</v>
      </c>
      <c r="K60" s="101"/>
      <c r="AU60" s="6" t="s">
        <v>106</v>
      </c>
    </row>
    <row r="61" spans="2:11" s="71" customFormat="1" ht="25.5" customHeight="1">
      <c r="B61" s="126"/>
      <c r="C61" s="127"/>
      <c r="D61" s="128" t="s">
        <v>107</v>
      </c>
      <c r="E61" s="128"/>
      <c r="F61" s="128"/>
      <c r="G61" s="128"/>
      <c r="H61" s="128"/>
      <c r="I61" s="129"/>
      <c r="J61" s="130">
        <f>$J$85</f>
        <v>0</v>
      </c>
      <c r="K61" s="131"/>
    </row>
    <row r="62" spans="2:11" s="81" customFormat="1" ht="20.25" customHeight="1">
      <c r="B62" s="132"/>
      <c r="C62" s="83"/>
      <c r="D62" s="133" t="s">
        <v>194</v>
      </c>
      <c r="E62" s="133"/>
      <c r="F62" s="133"/>
      <c r="G62" s="133"/>
      <c r="H62" s="133"/>
      <c r="I62" s="134"/>
      <c r="J62" s="135">
        <f>$J$86</f>
        <v>0</v>
      </c>
      <c r="K62" s="136"/>
    </row>
    <row r="63" spans="2:11" s="6" customFormat="1" ht="22.5" customHeight="1">
      <c r="B63" s="99"/>
      <c r="C63" s="100"/>
      <c r="D63" s="100"/>
      <c r="E63" s="100"/>
      <c r="F63" s="100"/>
      <c r="G63" s="100"/>
      <c r="H63" s="100"/>
      <c r="J63" s="100"/>
      <c r="K63" s="101"/>
    </row>
    <row r="64" spans="2:11" s="6" customFormat="1" ht="7.5" customHeight="1">
      <c r="B64" s="115"/>
      <c r="C64" s="116"/>
      <c r="D64" s="116"/>
      <c r="E64" s="116"/>
      <c r="F64" s="116"/>
      <c r="G64" s="116"/>
      <c r="H64" s="116"/>
      <c r="I64" s="117"/>
      <c r="J64" s="116"/>
      <c r="K64" s="118"/>
    </row>
    <row r="68" spans="2:12" s="6" customFormat="1" ht="7.5" customHeight="1">
      <c r="B68" s="137"/>
      <c r="C68" s="138"/>
      <c r="D68" s="138"/>
      <c r="E68" s="138"/>
      <c r="F68" s="138"/>
      <c r="G68" s="138"/>
      <c r="H68" s="138"/>
      <c r="I68" s="120"/>
      <c r="J68" s="138"/>
      <c r="K68" s="138"/>
      <c r="L68" s="139"/>
    </row>
    <row r="69" spans="2:12" s="6" customFormat="1" ht="37.5" customHeight="1">
      <c r="B69" s="99"/>
      <c r="C69" s="12" t="s">
        <v>109</v>
      </c>
      <c r="D69" s="100"/>
      <c r="E69" s="100"/>
      <c r="F69" s="100"/>
      <c r="G69" s="100"/>
      <c r="H69" s="100"/>
      <c r="J69" s="100"/>
      <c r="K69" s="100"/>
      <c r="L69" s="139"/>
    </row>
    <row r="70" spans="2:12" s="6" customFormat="1" ht="7.5" customHeight="1">
      <c r="B70" s="99"/>
      <c r="C70" s="100"/>
      <c r="D70" s="100"/>
      <c r="E70" s="100"/>
      <c r="F70" s="100"/>
      <c r="G70" s="100"/>
      <c r="H70" s="100"/>
      <c r="J70" s="100"/>
      <c r="K70" s="100"/>
      <c r="L70" s="139"/>
    </row>
    <row r="71" spans="2:12" s="6" customFormat="1" ht="15" customHeight="1">
      <c r="B71" s="99"/>
      <c r="C71" s="19" t="s">
        <v>16</v>
      </c>
      <c r="D71" s="100"/>
      <c r="E71" s="100"/>
      <c r="F71" s="100"/>
      <c r="G71" s="100"/>
      <c r="H71" s="100"/>
      <c r="J71" s="100"/>
      <c r="K71" s="100"/>
      <c r="L71" s="139"/>
    </row>
    <row r="72" spans="2:12" s="6" customFormat="1" ht="14.25" customHeight="1">
      <c r="B72" s="99"/>
      <c r="C72" s="100"/>
      <c r="D72" s="100"/>
      <c r="E72" s="237" t="str">
        <f>$E$7</f>
        <v>Stavební úpravy objektu - 2. etapa - Interier</v>
      </c>
      <c r="F72" s="239"/>
      <c r="G72" s="239"/>
      <c r="H72" s="239"/>
      <c r="J72" s="100"/>
      <c r="K72" s="100"/>
      <c r="L72" s="139"/>
    </row>
    <row r="73" spans="2:12" ht="13.5" customHeight="1">
      <c r="B73" s="10"/>
      <c r="C73" s="19" t="s">
        <v>98</v>
      </c>
      <c r="D73" s="11"/>
      <c r="E73" s="11"/>
      <c r="F73" s="11"/>
      <c r="G73" s="11"/>
      <c r="H73" s="11"/>
      <c r="J73" s="11"/>
      <c r="K73" s="11"/>
      <c r="L73" s="140"/>
    </row>
    <row r="74" spans="2:12" s="6" customFormat="1" ht="14.25" customHeight="1">
      <c r="B74" s="99"/>
      <c r="C74" s="100"/>
      <c r="D74" s="100"/>
      <c r="E74" s="237" t="s">
        <v>99</v>
      </c>
      <c r="F74" s="239"/>
      <c r="G74" s="239"/>
      <c r="H74" s="239"/>
      <c r="J74" s="100"/>
      <c r="K74" s="100"/>
      <c r="L74" s="139"/>
    </row>
    <row r="75" spans="2:12" s="6" customFormat="1" ht="15" customHeight="1">
      <c r="B75" s="99"/>
      <c r="C75" s="19" t="s">
        <v>100</v>
      </c>
      <c r="D75" s="100"/>
      <c r="E75" s="100"/>
      <c r="F75" s="100"/>
      <c r="G75" s="100"/>
      <c r="H75" s="100"/>
      <c r="J75" s="100"/>
      <c r="K75" s="100"/>
      <c r="L75" s="139"/>
    </row>
    <row r="76" spans="2:12" s="6" customFormat="1" ht="18" customHeight="1">
      <c r="B76" s="99"/>
      <c r="C76" s="100"/>
      <c r="D76" s="100"/>
      <c r="E76" s="217" t="str">
        <f>$E$11</f>
        <v>stul - Stoly - typový nábytek</v>
      </c>
      <c r="F76" s="239"/>
      <c r="G76" s="239"/>
      <c r="H76" s="239"/>
      <c r="J76" s="100"/>
      <c r="K76" s="100"/>
      <c r="L76" s="139"/>
    </row>
    <row r="77" spans="2:12" s="6" customFormat="1" ht="7.5" customHeight="1">
      <c r="B77" s="99"/>
      <c r="C77" s="100"/>
      <c r="D77" s="100"/>
      <c r="E77" s="100"/>
      <c r="F77" s="100"/>
      <c r="G77" s="100"/>
      <c r="H77" s="100"/>
      <c r="J77" s="100"/>
      <c r="K77" s="100"/>
      <c r="L77" s="139"/>
    </row>
    <row r="78" spans="2:12" s="6" customFormat="1" ht="18" customHeight="1">
      <c r="B78" s="99"/>
      <c r="C78" s="19" t="s">
        <v>22</v>
      </c>
      <c r="D78" s="100"/>
      <c r="E78" s="100"/>
      <c r="F78" s="17" t="str">
        <f>$F$14</f>
        <v>Hradec Králové, Pospíšilova 365</v>
      </c>
      <c r="G78" s="100"/>
      <c r="H78" s="100"/>
      <c r="I78" s="102" t="s">
        <v>24</v>
      </c>
      <c r="J78" s="52" t="str">
        <f>IF($J$14="","",$J$14)</f>
        <v>30.04.2015</v>
      </c>
      <c r="K78" s="100"/>
      <c r="L78" s="139"/>
    </row>
    <row r="79" spans="2:12" s="6" customFormat="1" ht="7.5" customHeight="1">
      <c r="B79" s="99"/>
      <c r="C79" s="100"/>
      <c r="D79" s="100"/>
      <c r="E79" s="100"/>
      <c r="F79" s="100"/>
      <c r="G79" s="100"/>
      <c r="H79" s="100"/>
      <c r="J79" s="100"/>
      <c r="K79" s="100"/>
      <c r="L79" s="139"/>
    </row>
    <row r="80" spans="2:12" s="6" customFormat="1" ht="13.5" customHeight="1">
      <c r="B80" s="99"/>
      <c r="C80" s="19" t="s">
        <v>28</v>
      </c>
      <c r="D80" s="100"/>
      <c r="E80" s="100"/>
      <c r="F80" s="17" t="str">
        <f>$E$17</f>
        <v> </v>
      </c>
      <c r="G80" s="100"/>
      <c r="H80" s="100"/>
      <c r="I80" s="102" t="s">
        <v>34</v>
      </c>
      <c r="J80" s="17" t="str">
        <f>$E$23</f>
        <v> </v>
      </c>
      <c r="K80" s="100"/>
      <c r="L80" s="139"/>
    </row>
    <row r="81" spans="2:12" s="6" customFormat="1" ht="15" customHeight="1">
      <c r="B81" s="99"/>
      <c r="C81" s="19" t="s">
        <v>32</v>
      </c>
      <c r="D81" s="100"/>
      <c r="E81" s="100"/>
      <c r="F81" s="17">
        <f>IF($E$20="","",$E$20)</f>
      </c>
      <c r="G81" s="100"/>
      <c r="H81" s="100"/>
      <c r="J81" s="100"/>
      <c r="K81" s="100"/>
      <c r="L81" s="139"/>
    </row>
    <row r="82" spans="2:12" s="6" customFormat="1" ht="11.25" customHeight="1">
      <c r="B82" s="99"/>
      <c r="C82" s="100"/>
      <c r="D82" s="100"/>
      <c r="E82" s="100"/>
      <c r="F82" s="100"/>
      <c r="G82" s="100"/>
      <c r="H82" s="100"/>
      <c r="J82" s="100"/>
      <c r="K82" s="100"/>
      <c r="L82" s="139"/>
    </row>
    <row r="83" spans="2:20" s="141" customFormat="1" ht="30" customHeight="1">
      <c r="B83" s="142"/>
      <c r="C83" s="143" t="s">
        <v>110</v>
      </c>
      <c r="D83" s="144" t="s">
        <v>56</v>
      </c>
      <c r="E83" s="144" t="s">
        <v>52</v>
      </c>
      <c r="F83" s="144" t="s">
        <v>111</v>
      </c>
      <c r="G83" s="144" t="s">
        <v>112</v>
      </c>
      <c r="H83" s="144" t="s">
        <v>113</v>
      </c>
      <c r="I83" s="145" t="s">
        <v>114</v>
      </c>
      <c r="J83" s="144" t="s">
        <v>115</v>
      </c>
      <c r="K83" s="146" t="s">
        <v>116</v>
      </c>
      <c r="L83" s="147"/>
      <c r="M83" s="58" t="s">
        <v>117</v>
      </c>
      <c r="N83" s="59" t="s">
        <v>41</v>
      </c>
      <c r="O83" s="59" t="s">
        <v>118</v>
      </c>
      <c r="P83" s="59" t="s">
        <v>119</v>
      </c>
      <c r="Q83" s="59" t="s">
        <v>120</v>
      </c>
      <c r="R83" s="59" t="s">
        <v>121</v>
      </c>
      <c r="S83" s="59" t="s">
        <v>122</v>
      </c>
      <c r="T83" s="60" t="s">
        <v>123</v>
      </c>
    </row>
    <row r="84" spans="2:63" s="6" customFormat="1" ht="30" customHeight="1">
      <c r="B84" s="99"/>
      <c r="C84" s="64" t="s">
        <v>105</v>
      </c>
      <c r="D84" s="100"/>
      <c r="E84" s="100"/>
      <c r="F84" s="100"/>
      <c r="G84" s="100"/>
      <c r="H84" s="100"/>
      <c r="J84" s="148">
        <f>$BK$84</f>
        <v>0</v>
      </c>
      <c r="K84" s="100"/>
      <c r="L84" s="139"/>
      <c r="M84" s="149"/>
      <c r="N84" s="103"/>
      <c r="O84" s="103"/>
      <c r="P84" s="150">
        <f>$P$85</f>
        <v>0</v>
      </c>
      <c r="Q84" s="103"/>
      <c r="R84" s="150">
        <f>$R$85</f>
        <v>0</v>
      </c>
      <c r="S84" s="103"/>
      <c r="T84" s="151">
        <f>$T$85</f>
        <v>0</v>
      </c>
      <c r="AT84" s="6" t="s">
        <v>70</v>
      </c>
      <c r="AU84" s="6" t="s">
        <v>106</v>
      </c>
      <c r="BK84" s="152">
        <f>$BK$85</f>
        <v>0</v>
      </c>
    </row>
    <row r="85" spans="2:63" s="153" customFormat="1" ht="38.25" customHeight="1">
      <c r="B85" s="154"/>
      <c r="C85" s="155"/>
      <c r="D85" s="156" t="s">
        <v>70</v>
      </c>
      <c r="E85" s="157" t="s">
        <v>124</v>
      </c>
      <c r="F85" s="157" t="s">
        <v>125</v>
      </c>
      <c r="G85" s="155"/>
      <c r="H85" s="155"/>
      <c r="J85" s="158">
        <f>$BK$85</f>
        <v>0</v>
      </c>
      <c r="K85" s="155"/>
      <c r="L85" s="159"/>
      <c r="M85" s="160"/>
      <c r="N85" s="155"/>
      <c r="O85" s="155"/>
      <c r="P85" s="161">
        <f>$P$86</f>
        <v>0</v>
      </c>
      <c r="Q85" s="155"/>
      <c r="R85" s="161">
        <f>$R$86</f>
        <v>0</v>
      </c>
      <c r="S85" s="155"/>
      <c r="T85" s="162">
        <f>$T$86</f>
        <v>0</v>
      </c>
      <c r="AR85" s="163" t="s">
        <v>126</v>
      </c>
      <c r="AT85" s="163" t="s">
        <v>70</v>
      </c>
      <c r="AU85" s="163" t="s">
        <v>71</v>
      </c>
      <c r="AY85" s="163" t="s">
        <v>127</v>
      </c>
      <c r="BK85" s="164">
        <f>$BK$86</f>
        <v>0</v>
      </c>
    </row>
    <row r="86" spans="2:63" s="153" customFormat="1" ht="20.25" customHeight="1">
      <c r="B86" s="154"/>
      <c r="C86" s="155"/>
      <c r="D86" s="156" t="s">
        <v>70</v>
      </c>
      <c r="E86" s="165" t="s">
        <v>128</v>
      </c>
      <c r="F86" s="165" t="s">
        <v>195</v>
      </c>
      <c r="G86" s="155"/>
      <c r="H86" s="155"/>
      <c r="J86" s="166">
        <f>$BK$86</f>
        <v>0</v>
      </c>
      <c r="K86" s="155"/>
      <c r="L86" s="159"/>
      <c r="M86" s="160"/>
      <c r="N86" s="155"/>
      <c r="O86" s="155"/>
      <c r="P86" s="161">
        <f>SUM($P$87:$P$108)</f>
        <v>0</v>
      </c>
      <c r="Q86" s="155"/>
      <c r="R86" s="161">
        <f>SUM($R$87:$R$108)</f>
        <v>0</v>
      </c>
      <c r="S86" s="155"/>
      <c r="T86" s="162">
        <f>SUM($T$87:$T$108)</f>
        <v>0</v>
      </c>
      <c r="AR86" s="163" t="s">
        <v>126</v>
      </c>
      <c r="AT86" s="163" t="s">
        <v>70</v>
      </c>
      <c r="AU86" s="163" t="s">
        <v>21</v>
      </c>
      <c r="AY86" s="163" t="s">
        <v>127</v>
      </c>
      <c r="BK86" s="164">
        <f>SUM($BK$87:$BK$108)</f>
        <v>0</v>
      </c>
    </row>
    <row r="87" spans="2:65" s="6" customFormat="1" ht="13.5" customHeight="1">
      <c r="B87" s="99"/>
      <c r="C87" s="167" t="s">
        <v>21</v>
      </c>
      <c r="D87" s="167" t="s">
        <v>130</v>
      </c>
      <c r="E87" s="168" t="s">
        <v>196</v>
      </c>
      <c r="F87" s="169" t="s">
        <v>197</v>
      </c>
      <c r="G87" s="170" t="s">
        <v>133</v>
      </c>
      <c r="H87" s="171">
        <v>1</v>
      </c>
      <c r="I87" s="172"/>
      <c r="J87" s="173">
        <f>ROUND($I$87*$H$87,2)</f>
        <v>0</v>
      </c>
      <c r="K87" s="169"/>
      <c r="L87" s="139"/>
      <c r="M87" s="174"/>
      <c r="N87" s="175" t="s">
        <v>42</v>
      </c>
      <c r="O87" s="100"/>
      <c r="P87" s="176">
        <f>$O$87*$H$87</f>
        <v>0</v>
      </c>
      <c r="Q87" s="176">
        <v>0</v>
      </c>
      <c r="R87" s="176">
        <f>$Q$87*$H$87</f>
        <v>0</v>
      </c>
      <c r="S87" s="176">
        <v>0</v>
      </c>
      <c r="T87" s="177">
        <f>$S$87*$H$87</f>
        <v>0</v>
      </c>
      <c r="AR87" s="95" t="s">
        <v>134</v>
      </c>
      <c r="AT87" s="95" t="s">
        <v>130</v>
      </c>
      <c r="AU87" s="95" t="s">
        <v>79</v>
      </c>
      <c r="AY87" s="6" t="s">
        <v>127</v>
      </c>
      <c r="BE87" s="178">
        <f>IF($N$87="základní",$J$87,0)</f>
        <v>0</v>
      </c>
      <c r="BF87" s="178">
        <f>IF($N$87="snížená",$J$87,0)</f>
        <v>0</v>
      </c>
      <c r="BG87" s="178">
        <f>IF($N$87="zákl. přenesená",$J$87,0)</f>
        <v>0</v>
      </c>
      <c r="BH87" s="178">
        <f>IF($N$87="sníž. přenesená",$J$87,0)</f>
        <v>0</v>
      </c>
      <c r="BI87" s="178">
        <f>IF($N$87="nulová",$J$87,0)</f>
        <v>0</v>
      </c>
      <c r="BJ87" s="95" t="s">
        <v>21</v>
      </c>
      <c r="BK87" s="178">
        <f>ROUND($I$87*$H$87,2)</f>
        <v>0</v>
      </c>
      <c r="BL87" s="95" t="s">
        <v>134</v>
      </c>
      <c r="BM87" s="95" t="s">
        <v>198</v>
      </c>
    </row>
    <row r="88" spans="2:65" s="6" customFormat="1" ht="13.5" customHeight="1">
      <c r="B88" s="99"/>
      <c r="C88" s="179" t="s">
        <v>79</v>
      </c>
      <c r="D88" s="179" t="s">
        <v>136</v>
      </c>
      <c r="E88" s="180" t="s">
        <v>199</v>
      </c>
      <c r="F88" s="181" t="s">
        <v>200</v>
      </c>
      <c r="G88" s="179" t="s">
        <v>139</v>
      </c>
      <c r="H88" s="182">
        <v>7</v>
      </c>
      <c r="I88" s="183"/>
      <c r="J88" s="184">
        <f>ROUND($I$88*$H$88,2)</f>
        <v>0</v>
      </c>
      <c r="K88" s="181"/>
      <c r="L88" s="185"/>
      <c r="M88" s="186"/>
      <c r="N88" s="187" t="s">
        <v>42</v>
      </c>
      <c r="O88" s="100"/>
      <c r="P88" s="176">
        <f>$O$88*$H$88</f>
        <v>0</v>
      </c>
      <c r="Q88" s="176">
        <v>0</v>
      </c>
      <c r="R88" s="176">
        <f>$Q$88*$H$88</f>
        <v>0</v>
      </c>
      <c r="S88" s="176">
        <v>0</v>
      </c>
      <c r="T88" s="177">
        <f>$S$88*$H$88</f>
        <v>0</v>
      </c>
      <c r="AR88" s="95" t="s">
        <v>134</v>
      </c>
      <c r="AT88" s="95" t="s">
        <v>136</v>
      </c>
      <c r="AU88" s="95" t="s">
        <v>79</v>
      </c>
      <c r="AY88" s="95" t="s">
        <v>127</v>
      </c>
      <c r="BE88" s="178">
        <f>IF($N$88="základní",$J$88,0)</f>
        <v>0</v>
      </c>
      <c r="BF88" s="178">
        <f>IF($N$88="snížená",$J$88,0)</f>
        <v>0</v>
      </c>
      <c r="BG88" s="178">
        <f>IF($N$88="zákl. přenesená",$J$88,0)</f>
        <v>0</v>
      </c>
      <c r="BH88" s="178">
        <f>IF($N$88="sníž. přenesená",$J$88,0)</f>
        <v>0</v>
      </c>
      <c r="BI88" s="178">
        <f>IF($N$88="nulová",$J$88,0)</f>
        <v>0</v>
      </c>
      <c r="BJ88" s="95" t="s">
        <v>21</v>
      </c>
      <c r="BK88" s="178">
        <f>ROUND($I$88*$H$88,2)</f>
        <v>0</v>
      </c>
      <c r="BL88" s="95" t="s">
        <v>134</v>
      </c>
      <c r="BM88" s="95" t="s">
        <v>201</v>
      </c>
    </row>
    <row r="89" spans="2:65" s="6" customFormat="1" ht="13.5" customHeight="1">
      <c r="B89" s="99"/>
      <c r="C89" s="179" t="s">
        <v>141</v>
      </c>
      <c r="D89" s="179" t="s">
        <v>136</v>
      </c>
      <c r="E89" s="180" t="s">
        <v>202</v>
      </c>
      <c r="F89" s="181" t="s">
        <v>203</v>
      </c>
      <c r="G89" s="179" t="s">
        <v>139</v>
      </c>
      <c r="H89" s="182">
        <v>65</v>
      </c>
      <c r="I89" s="183"/>
      <c r="J89" s="184">
        <f>ROUND($I$89*$H$89,2)</f>
        <v>0</v>
      </c>
      <c r="K89" s="181"/>
      <c r="L89" s="185"/>
      <c r="M89" s="186"/>
      <c r="N89" s="187" t="s">
        <v>42</v>
      </c>
      <c r="O89" s="100"/>
      <c r="P89" s="176">
        <f>$O$89*$H$89</f>
        <v>0</v>
      </c>
      <c r="Q89" s="176">
        <v>0</v>
      </c>
      <c r="R89" s="176">
        <f>$Q$89*$H$89</f>
        <v>0</v>
      </c>
      <c r="S89" s="176">
        <v>0</v>
      </c>
      <c r="T89" s="177">
        <f>$S$89*$H$89</f>
        <v>0</v>
      </c>
      <c r="AR89" s="95" t="s">
        <v>134</v>
      </c>
      <c r="AT89" s="95" t="s">
        <v>136</v>
      </c>
      <c r="AU89" s="95" t="s">
        <v>79</v>
      </c>
      <c r="AY89" s="95" t="s">
        <v>127</v>
      </c>
      <c r="BE89" s="178">
        <f>IF($N$89="základní",$J$89,0)</f>
        <v>0</v>
      </c>
      <c r="BF89" s="178">
        <f>IF($N$89="snížená",$J$89,0)</f>
        <v>0</v>
      </c>
      <c r="BG89" s="178">
        <f>IF($N$89="zákl. přenesená",$J$89,0)</f>
        <v>0</v>
      </c>
      <c r="BH89" s="178">
        <f>IF($N$89="sníž. přenesená",$J$89,0)</f>
        <v>0</v>
      </c>
      <c r="BI89" s="178">
        <f>IF($N$89="nulová",$J$89,0)</f>
        <v>0</v>
      </c>
      <c r="BJ89" s="95" t="s">
        <v>21</v>
      </c>
      <c r="BK89" s="178">
        <f>ROUND($I$89*$H$89,2)</f>
        <v>0</v>
      </c>
      <c r="BL89" s="95" t="s">
        <v>134</v>
      </c>
      <c r="BM89" s="95" t="s">
        <v>204</v>
      </c>
    </row>
    <row r="90" spans="2:65" s="6" customFormat="1" ht="13.5" customHeight="1">
      <c r="B90" s="99"/>
      <c r="C90" s="179" t="s">
        <v>126</v>
      </c>
      <c r="D90" s="179" t="s">
        <v>136</v>
      </c>
      <c r="E90" s="180" t="s">
        <v>205</v>
      </c>
      <c r="F90" s="181" t="s">
        <v>206</v>
      </c>
      <c r="G90" s="179" t="s">
        <v>139</v>
      </c>
      <c r="H90" s="182">
        <v>36</v>
      </c>
      <c r="I90" s="183"/>
      <c r="J90" s="184">
        <f>ROUND($I$90*$H$90,2)</f>
        <v>0</v>
      </c>
      <c r="K90" s="181"/>
      <c r="L90" s="185"/>
      <c r="M90" s="186"/>
      <c r="N90" s="187" t="s">
        <v>42</v>
      </c>
      <c r="O90" s="100"/>
      <c r="P90" s="176">
        <f>$O$90*$H$90</f>
        <v>0</v>
      </c>
      <c r="Q90" s="176">
        <v>0</v>
      </c>
      <c r="R90" s="176">
        <f>$Q$90*$H$90</f>
        <v>0</v>
      </c>
      <c r="S90" s="176">
        <v>0</v>
      </c>
      <c r="T90" s="177">
        <f>$S$90*$H$90</f>
        <v>0</v>
      </c>
      <c r="AR90" s="95" t="s">
        <v>134</v>
      </c>
      <c r="AT90" s="95" t="s">
        <v>136</v>
      </c>
      <c r="AU90" s="95" t="s">
        <v>79</v>
      </c>
      <c r="AY90" s="95" t="s">
        <v>127</v>
      </c>
      <c r="BE90" s="178">
        <f>IF($N$90="základní",$J$90,0)</f>
        <v>0</v>
      </c>
      <c r="BF90" s="178">
        <f>IF($N$90="snížená",$J$90,0)</f>
        <v>0</v>
      </c>
      <c r="BG90" s="178">
        <f>IF($N$90="zákl. přenesená",$J$90,0)</f>
        <v>0</v>
      </c>
      <c r="BH90" s="178">
        <f>IF($N$90="sníž. přenesená",$J$90,0)</f>
        <v>0</v>
      </c>
      <c r="BI90" s="178">
        <f>IF($N$90="nulová",$J$90,0)</f>
        <v>0</v>
      </c>
      <c r="BJ90" s="95" t="s">
        <v>21</v>
      </c>
      <c r="BK90" s="178">
        <f>ROUND($I$90*$H$90,2)</f>
        <v>0</v>
      </c>
      <c r="BL90" s="95" t="s">
        <v>134</v>
      </c>
      <c r="BM90" s="95" t="s">
        <v>207</v>
      </c>
    </row>
    <row r="91" spans="2:65" s="6" customFormat="1" ht="13.5" customHeight="1">
      <c r="B91" s="99"/>
      <c r="C91" s="179" t="s">
        <v>148</v>
      </c>
      <c r="D91" s="179" t="s">
        <v>136</v>
      </c>
      <c r="E91" s="180" t="s">
        <v>208</v>
      </c>
      <c r="F91" s="181" t="s">
        <v>209</v>
      </c>
      <c r="G91" s="179" t="s">
        <v>139</v>
      </c>
      <c r="H91" s="182">
        <v>9</v>
      </c>
      <c r="I91" s="183"/>
      <c r="J91" s="184">
        <f>ROUND($I$91*$H$91,2)</f>
        <v>0</v>
      </c>
      <c r="K91" s="181"/>
      <c r="L91" s="185"/>
      <c r="M91" s="186"/>
      <c r="N91" s="187" t="s">
        <v>42</v>
      </c>
      <c r="O91" s="100"/>
      <c r="P91" s="176">
        <f>$O$91*$H$91</f>
        <v>0</v>
      </c>
      <c r="Q91" s="176">
        <v>0</v>
      </c>
      <c r="R91" s="176">
        <f>$Q$91*$H$91</f>
        <v>0</v>
      </c>
      <c r="S91" s="176">
        <v>0</v>
      </c>
      <c r="T91" s="177">
        <f>$S$91*$H$91</f>
        <v>0</v>
      </c>
      <c r="AR91" s="95" t="s">
        <v>134</v>
      </c>
      <c r="AT91" s="95" t="s">
        <v>136</v>
      </c>
      <c r="AU91" s="95" t="s">
        <v>79</v>
      </c>
      <c r="AY91" s="95" t="s">
        <v>127</v>
      </c>
      <c r="BE91" s="178">
        <f>IF($N$91="základní",$J$91,0)</f>
        <v>0</v>
      </c>
      <c r="BF91" s="178">
        <f>IF($N$91="snížená",$J$91,0)</f>
        <v>0</v>
      </c>
      <c r="BG91" s="178">
        <f>IF($N$91="zákl. přenesená",$J$91,0)</f>
        <v>0</v>
      </c>
      <c r="BH91" s="178">
        <f>IF($N$91="sníž. přenesená",$J$91,0)</f>
        <v>0</v>
      </c>
      <c r="BI91" s="178">
        <f>IF($N$91="nulová",$J$91,0)</f>
        <v>0</v>
      </c>
      <c r="BJ91" s="95" t="s">
        <v>21</v>
      </c>
      <c r="BK91" s="178">
        <f>ROUND($I$91*$H$91,2)</f>
        <v>0</v>
      </c>
      <c r="BL91" s="95" t="s">
        <v>134</v>
      </c>
      <c r="BM91" s="95" t="s">
        <v>210</v>
      </c>
    </row>
    <row r="92" spans="2:65" s="6" customFormat="1" ht="13.5" customHeight="1">
      <c r="B92" s="99"/>
      <c r="C92" s="179" t="s">
        <v>152</v>
      </c>
      <c r="D92" s="179" t="s">
        <v>136</v>
      </c>
      <c r="E92" s="180" t="s">
        <v>211</v>
      </c>
      <c r="F92" s="181" t="s">
        <v>212</v>
      </c>
      <c r="G92" s="179" t="s">
        <v>139</v>
      </c>
      <c r="H92" s="182">
        <v>5</v>
      </c>
      <c r="I92" s="183"/>
      <c r="J92" s="184">
        <f>ROUND($I$92*$H$92,2)</f>
        <v>0</v>
      </c>
      <c r="K92" s="181"/>
      <c r="L92" s="185"/>
      <c r="M92" s="186"/>
      <c r="N92" s="187" t="s">
        <v>42</v>
      </c>
      <c r="O92" s="100"/>
      <c r="P92" s="176">
        <f>$O$92*$H$92</f>
        <v>0</v>
      </c>
      <c r="Q92" s="176">
        <v>0</v>
      </c>
      <c r="R92" s="176">
        <f>$Q$92*$H$92</f>
        <v>0</v>
      </c>
      <c r="S92" s="176">
        <v>0</v>
      </c>
      <c r="T92" s="177">
        <f>$S$92*$H$92</f>
        <v>0</v>
      </c>
      <c r="AR92" s="95" t="s">
        <v>134</v>
      </c>
      <c r="AT92" s="95" t="s">
        <v>136</v>
      </c>
      <c r="AU92" s="95" t="s">
        <v>79</v>
      </c>
      <c r="AY92" s="95" t="s">
        <v>127</v>
      </c>
      <c r="BE92" s="178">
        <f>IF($N$92="základní",$J$92,0)</f>
        <v>0</v>
      </c>
      <c r="BF92" s="178">
        <f>IF($N$92="snížená",$J$92,0)</f>
        <v>0</v>
      </c>
      <c r="BG92" s="178">
        <f>IF($N$92="zákl. přenesená",$J$92,0)</f>
        <v>0</v>
      </c>
      <c r="BH92" s="178">
        <f>IF($N$92="sníž. přenesená",$J$92,0)</f>
        <v>0</v>
      </c>
      <c r="BI92" s="178">
        <f>IF($N$92="nulová",$J$92,0)</f>
        <v>0</v>
      </c>
      <c r="BJ92" s="95" t="s">
        <v>21</v>
      </c>
      <c r="BK92" s="178">
        <f>ROUND($I$92*$H$92,2)</f>
        <v>0</v>
      </c>
      <c r="BL92" s="95" t="s">
        <v>134</v>
      </c>
      <c r="BM92" s="95" t="s">
        <v>213</v>
      </c>
    </row>
    <row r="93" spans="2:65" s="6" customFormat="1" ht="13.5" customHeight="1">
      <c r="B93" s="99"/>
      <c r="C93" s="179" t="s">
        <v>156</v>
      </c>
      <c r="D93" s="179" t="s">
        <v>136</v>
      </c>
      <c r="E93" s="180" t="s">
        <v>214</v>
      </c>
      <c r="F93" s="181" t="s">
        <v>215</v>
      </c>
      <c r="G93" s="179" t="s">
        <v>139</v>
      </c>
      <c r="H93" s="182">
        <v>3</v>
      </c>
      <c r="I93" s="183"/>
      <c r="J93" s="184">
        <f>ROUND($I$93*$H$93,2)</f>
        <v>0</v>
      </c>
      <c r="K93" s="181"/>
      <c r="L93" s="185"/>
      <c r="M93" s="186"/>
      <c r="N93" s="187" t="s">
        <v>42</v>
      </c>
      <c r="O93" s="100"/>
      <c r="P93" s="176">
        <f>$O$93*$H$93</f>
        <v>0</v>
      </c>
      <c r="Q93" s="176">
        <v>0</v>
      </c>
      <c r="R93" s="176">
        <f>$Q$93*$H$93</f>
        <v>0</v>
      </c>
      <c r="S93" s="176">
        <v>0</v>
      </c>
      <c r="T93" s="177">
        <f>$S$93*$H$93</f>
        <v>0</v>
      </c>
      <c r="AR93" s="95" t="s">
        <v>134</v>
      </c>
      <c r="AT93" s="95" t="s">
        <v>136</v>
      </c>
      <c r="AU93" s="95" t="s">
        <v>79</v>
      </c>
      <c r="AY93" s="95" t="s">
        <v>127</v>
      </c>
      <c r="BE93" s="178">
        <f>IF($N$93="základní",$J$93,0)</f>
        <v>0</v>
      </c>
      <c r="BF93" s="178">
        <f>IF($N$93="snížená",$J$93,0)</f>
        <v>0</v>
      </c>
      <c r="BG93" s="178">
        <f>IF($N$93="zákl. přenesená",$J$93,0)</f>
        <v>0</v>
      </c>
      <c r="BH93" s="178">
        <f>IF($N$93="sníž. přenesená",$J$93,0)</f>
        <v>0</v>
      </c>
      <c r="BI93" s="178">
        <f>IF($N$93="nulová",$J$93,0)</f>
        <v>0</v>
      </c>
      <c r="BJ93" s="95" t="s">
        <v>21</v>
      </c>
      <c r="BK93" s="178">
        <f>ROUND($I$93*$H$93,2)</f>
        <v>0</v>
      </c>
      <c r="BL93" s="95" t="s">
        <v>134</v>
      </c>
      <c r="BM93" s="95" t="s">
        <v>216</v>
      </c>
    </row>
    <row r="94" spans="2:65" s="6" customFormat="1" ht="13.5" customHeight="1">
      <c r="B94" s="99"/>
      <c r="C94" s="179" t="s">
        <v>160</v>
      </c>
      <c r="D94" s="179" t="s">
        <v>136</v>
      </c>
      <c r="E94" s="180" t="s">
        <v>217</v>
      </c>
      <c r="F94" s="181" t="s">
        <v>218</v>
      </c>
      <c r="G94" s="179" t="s">
        <v>139</v>
      </c>
      <c r="H94" s="182">
        <v>1</v>
      </c>
      <c r="I94" s="183"/>
      <c r="J94" s="184">
        <f>ROUND($I$94*$H$94,2)</f>
        <v>0</v>
      </c>
      <c r="K94" s="181"/>
      <c r="L94" s="185"/>
      <c r="M94" s="186"/>
      <c r="N94" s="187" t="s">
        <v>42</v>
      </c>
      <c r="O94" s="100"/>
      <c r="P94" s="176">
        <f>$O$94*$H$94</f>
        <v>0</v>
      </c>
      <c r="Q94" s="176">
        <v>0</v>
      </c>
      <c r="R94" s="176">
        <f>$Q$94*$H$94</f>
        <v>0</v>
      </c>
      <c r="S94" s="176">
        <v>0</v>
      </c>
      <c r="T94" s="177">
        <f>$S$94*$H$94</f>
        <v>0</v>
      </c>
      <c r="AR94" s="95" t="s">
        <v>134</v>
      </c>
      <c r="AT94" s="95" t="s">
        <v>136</v>
      </c>
      <c r="AU94" s="95" t="s">
        <v>79</v>
      </c>
      <c r="AY94" s="95" t="s">
        <v>127</v>
      </c>
      <c r="BE94" s="178">
        <f>IF($N$94="základní",$J$94,0)</f>
        <v>0</v>
      </c>
      <c r="BF94" s="178">
        <f>IF($N$94="snížená",$J$94,0)</f>
        <v>0</v>
      </c>
      <c r="BG94" s="178">
        <f>IF($N$94="zákl. přenesená",$J$94,0)</f>
        <v>0</v>
      </c>
      <c r="BH94" s="178">
        <f>IF($N$94="sníž. přenesená",$J$94,0)</f>
        <v>0</v>
      </c>
      <c r="BI94" s="178">
        <f>IF($N$94="nulová",$J$94,0)</f>
        <v>0</v>
      </c>
      <c r="BJ94" s="95" t="s">
        <v>21</v>
      </c>
      <c r="BK94" s="178">
        <f>ROUND($I$94*$H$94,2)</f>
        <v>0</v>
      </c>
      <c r="BL94" s="95" t="s">
        <v>134</v>
      </c>
      <c r="BM94" s="95" t="s">
        <v>219</v>
      </c>
    </row>
    <row r="95" spans="2:65" s="6" customFormat="1" ht="13.5" customHeight="1">
      <c r="B95" s="99"/>
      <c r="C95" s="179" t="s">
        <v>164</v>
      </c>
      <c r="D95" s="179" t="s">
        <v>136</v>
      </c>
      <c r="E95" s="180" t="s">
        <v>220</v>
      </c>
      <c r="F95" s="181" t="s">
        <v>221</v>
      </c>
      <c r="G95" s="179" t="s">
        <v>139</v>
      </c>
      <c r="H95" s="182">
        <v>14</v>
      </c>
      <c r="I95" s="183"/>
      <c r="J95" s="184">
        <f>ROUND($I$95*$H$95,2)</f>
        <v>0</v>
      </c>
      <c r="K95" s="181"/>
      <c r="L95" s="185"/>
      <c r="M95" s="186"/>
      <c r="N95" s="187" t="s">
        <v>42</v>
      </c>
      <c r="O95" s="100"/>
      <c r="P95" s="176">
        <f>$O$95*$H$95</f>
        <v>0</v>
      </c>
      <c r="Q95" s="176">
        <v>0</v>
      </c>
      <c r="R95" s="176">
        <f>$Q$95*$H$95</f>
        <v>0</v>
      </c>
      <c r="S95" s="176">
        <v>0</v>
      </c>
      <c r="T95" s="177">
        <f>$S$95*$H$95</f>
        <v>0</v>
      </c>
      <c r="AR95" s="95" t="s">
        <v>134</v>
      </c>
      <c r="AT95" s="95" t="s">
        <v>136</v>
      </c>
      <c r="AU95" s="95" t="s">
        <v>79</v>
      </c>
      <c r="AY95" s="95" t="s">
        <v>127</v>
      </c>
      <c r="BE95" s="178">
        <f>IF($N$95="základní",$J$95,0)</f>
        <v>0</v>
      </c>
      <c r="BF95" s="178">
        <f>IF($N$95="snížená",$J$95,0)</f>
        <v>0</v>
      </c>
      <c r="BG95" s="178">
        <f>IF($N$95="zákl. přenesená",$J$95,0)</f>
        <v>0</v>
      </c>
      <c r="BH95" s="178">
        <f>IF($N$95="sníž. přenesená",$J$95,0)</f>
        <v>0</v>
      </c>
      <c r="BI95" s="178">
        <f>IF($N$95="nulová",$J$95,0)</f>
        <v>0</v>
      </c>
      <c r="BJ95" s="95" t="s">
        <v>21</v>
      </c>
      <c r="BK95" s="178">
        <f>ROUND($I$95*$H$95,2)</f>
        <v>0</v>
      </c>
      <c r="BL95" s="95" t="s">
        <v>134</v>
      </c>
      <c r="BM95" s="95" t="s">
        <v>222</v>
      </c>
    </row>
    <row r="96" spans="2:65" s="6" customFormat="1" ht="13.5" customHeight="1">
      <c r="B96" s="99"/>
      <c r="C96" s="179" t="s">
        <v>26</v>
      </c>
      <c r="D96" s="179" t="s">
        <v>136</v>
      </c>
      <c r="E96" s="180" t="s">
        <v>223</v>
      </c>
      <c r="F96" s="181" t="s">
        <v>224</v>
      </c>
      <c r="G96" s="179" t="s">
        <v>139</v>
      </c>
      <c r="H96" s="182">
        <v>5</v>
      </c>
      <c r="I96" s="183"/>
      <c r="J96" s="184">
        <f>ROUND($I$96*$H$96,2)</f>
        <v>0</v>
      </c>
      <c r="K96" s="181"/>
      <c r="L96" s="185"/>
      <c r="M96" s="186"/>
      <c r="N96" s="187" t="s">
        <v>42</v>
      </c>
      <c r="O96" s="100"/>
      <c r="P96" s="176">
        <f>$O$96*$H$96</f>
        <v>0</v>
      </c>
      <c r="Q96" s="176">
        <v>0</v>
      </c>
      <c r="R96" s="176">
        <f>$Q$96*$H$96</f>
        <v>0</v>
      </c>
      <c r="S96" s="176">
        <v>0</v>
      </c>
      <c r="T96" s="177">
        <f>$S$96*$H$96</f>
        <v>0</v>
      </c>
      <c r="AR96" s="95" t="s">
        <v>134</v>
      </c>
      <c r="AT96" s="95" t="s">
        <v>136</v>
      </c>
      <c r="AU96" s="95" t="s">
        <v>79</v>
      </c>
      <c r="AY96" s="95" t="s">
        <v>127</v>
      </c>
      <c r="BE96" s="178">
        <f>IF($N$96="základní",$J$96,0)</f>
        <v>0</v>
      </c>
      <c r="BF96" s="178">
        <f>IF($N$96="snížená",$J$96,0)</f>
        <v>0</v>
      </c>
      <c r="BG96" s="178">
        <f>IF($N$96="zákl. přenesená",$J$96,0)</f>
        <v>0</v>
      </c>
      <c r="BH96" s="178">
        <f>IF($N$96="sníž. přenesená",$J$96,0)</f>
        <v>0</v>
      </c>
      <c r="BI96" s="178">
        <f>IF($N$96="nulová",$J$96,0)</f>
        <v>0</v>
      </c>
      <c r="BJ96" s="95" t="s">
        <v>21</v>
      </c>
      <c r="BK96" s="178">
        <f>ROUND($I$96*$H$96,2)</f>
        <v>0</v>
      </c>
      <c r="BL96" s="95" t="s">
        <v>134</v>
      </c>
      <c r="BM96" s="95" t="s">
        <v>225</v>
      </c>
    </row>
    <row r="97" spans="2:65" s="6" customFormat="1" ht="13.5" customHeight="1">
      <c r="B97" s="99"/>
      <c r="C97" s="179" t="s">
        <v>170</v>
      </c>
      <c r="D97" s="179" t="s">
        <v>136</v>
      </c>
      <c r="E97" s="180" t="s">
        <v>226</v>
      </c>
      <c r="F97" s="181" t="s">
        <v>227</v>
      </c>
      <c r="G97" s="179" t="s">
        <v>139</v>
      </c>
      <c r="H97" s="182">
        <v>3</v>
      </c>
      <c r="I97" s="183"/>
      <c r="J97" s="184">
        <f>ROUND($I$97*$H$97,2)</f>
        <v>0</v>
      </c>
      <c r="K97" s="181"/>
      <c r="L97" s="185"/>
      <c r="M97" s="186"/>
      <c r="N97" s="187" t="s">
        <v>42</v>
      </c>
      <c r="O97" s="100"/>
      <c r="P97" s="176">
        <f>$O$97*$H$97</f>
        <v>0</v>
      </c>
      <c r="Q97" s="176">
        <v>0</v>
      </c>
      <c r="R97" s="176">
        <f>$Q$97*$H$97</f>
        <v>0</v>
      </c>
      <c r="S97" s="176">
        <v>0</v>
      </c>
      <c r="T97" s="177">
        <f>$S$97*$H$97</f>
        <v>0</v>
      </c>
      <c r="AR97" s="95" t="s">
        <v>134</v>
      </c>
      <c r="AT97" s="95" t="s">
        <v>136</v>
      </c>
      <c r="AU97" s="95" t="s">
        <v>79</v>
      </c>
      <c r="AY97" s="95" t="s">
        <v>127</v>
      </c>
      <c r="BE97" s="178">
        <f>IF($N$97="základní",$J$97,0)</f>
        <v>0</v>
      </c>
      <c r="BF97" s="178">
        <f>IF($N$97="snížená",$J$97,0)</f>
        <v>0</v>
      </c>
      <c r="BG97" s="178">
        <f>IF($N$97="zákl. přenesená",$J$97,0)</f>
        <v>0</v>
      </c>
      <c r="BH97" s="178">
        <f>IF($N$97="sníž. přenesená",$J$97,0)</f>
        <v>0</v>
      </c>
      <c r="BI97" s="178">
        <f>IF($N$97="nulová",$J$97,0)</f>
        <v>0</v>
      </c>
      <c r="BJ97" s="95" t="s">
        <v>21</v>
      </c>
      <c r="BK97" s="178">
        <f>ROUND($I$97*$H$97,2)</f>
        <v>0</v>
      </c>
      <c r="BL97" s="95" t="s">
        <v>134</v>
      </c>
      <c r="BM97" s="95" t="s">
        <v>228</v>
      </c>
    </row>
    <row r="98" spans="2:65" s="6" customFormat="1" ht="13.5" customHeight="1">
      <c r="B98" s="99"/>
      <c r="C98" s="179" t="s">
        <v>174</v>
      </c>
      <c r="D98" s="179" t="s">
        <v>136</v>
      </c>
      <c r="E98" s="180" t="s">
        <v>229</v>
      </c>
      <c r="F98" s="181" t="s">
        <v>230</v>
      </c>
      <c r="G98" s="179" t="s">
        <v>139</v>
      </c>
      <c r="H98" s="182">
        <v>14</v>
      </c>
      <c r="I98" s="183"/>
      <c r="J98" s="184">
        <f>ROUND($I$98*$H$98,2)</f>
        <v>0</v>
      </c>
      <c r="K98" s="181"/>
      <c r="L98" s="185"/>
      <c r="M98" s="186"/>
      <c r="N98" s="187" t="s">
        <v>42</v>
      </c>
      <c r="O98" s="100"/>
      <c r="P98" s="176">
        <f>$O$98*$H$98</f>
        <v>0</v>
      </c>
      <c r="Q98" s="176">
        <v>0</v>
      </c>
      <c r="R98" s="176">
        <f>$Q$98*$H$98</f>
        <v>0</v>
      </c>
      <c r="S98" s="176">
        <v>0</v>
      </c>
      <c r="T98" s="177">
        <f>$S$98*$H$98</f>
        <v>0</v>
      </c>
      <c r="AR98" s="95" t="s">
        <v>134</v>
      </c>
      <c r="AT98" s="95" t="s">
        <v>136</v>
      </c>
      <c r="AU98" s="95" t="s">
        <v>79</v>
      </c>
      <c r="AY98" s="95" t="s">
        <v>127</v>
      </c>
      <c r="BE98" s="178">
        <f>IF($N$98="základní",$J$98,0)</f>
        <v>0</v>
      </c>
      <c r="BF98" s="178">
        <f>IF($N$98="snížená",$J$98,0)</f>
        <v>0</v>
      </c>
      <c r="BG98" s="178">
        <f>IF($N$98="zákl. přenesená",$J$98,0)</f>
        <v>0</v>
      </c>
      <c r="BH98" s="178">
        <f>IF($N$98="sníž. přenesená",$J$98,0)</f>
        <v>0</v>
      </c>
      <c r="BI98" s="178">
        <f>IF($N$98="nulová",$J$98,0)</f>
        <v>0</v>
      </c>
      <c r="BJ98" s="95" t="s">
        <v>21</v>
      </c>
      <c r="BK98" s="178">
        <f>ROUND($I$98*$H$98,2)</f>
        <v>0</v>
      </c>
      <c r="BL98" s="95" t="s">
        <v>134</v>
      </c>
      <c r="BM98" s="95" t="s">
        <v>231</v>
      </c>
    </row>
    <row r="99" spans="2:65" s="6" customFormat="1" ht="13.5" customHeight="1">
      <c r="B99" s="99"/>
      <c r="C99" s="179" t="s">
        <v>178</v>
      </c>
      <c r="D99" s="179" t="s">
        <v>136</v>
      </c>
      <c r="E99" s="180" t="s">
        <v>232</v>
      </c>
      <c r="F99" s="181" t="s">
        <v>233</v>
      </c>
      <c r="G99" s="179" t="s">
        <v>139</v>
      </c>
      <c r="H99" s="182">
        <v>1</v>
      </c>
      <c r="I99" s="183"/>
      <c r="J99" s="184">
        <f>ROUND($I$99*$H$99,2)</f>
        <v>0</v>
      </c>
      <c r="K99" s="181"/>
      <c r="L99" s="185"/>
      <c r="M99" s="186"/>
      <c r="N99" s="187" t="s">
        <v>42</v>
      </c>
      <c r="O99" s="100"/>
      <c r="P99" s="176">
        <f>$O$99*$H$99</f>
        <v>0</v>
      </c>
      <c r="Q99" s="176">
        <v>0</v>
      </c>
      <c r="R99" s="176">
        <f>$Q$99*$H$99</f>
        <v>0</v>
      </c>
      <c r="S99" s="176">
        <v>0</v>
      </c>
      <c r="T99" s="177">
        <f>$S$99*$H$99</f>
        <v>0</v>
      </c>
      <c r="AR99" s="95" t="s">
        <v>134</v>
      </c>
      <c r="AT99" s="95" t="s">
        <v>136</v>
      </c>
      <c r="AU99" s="95" t="s">
        <v>79</v>
      </c>
      <c r="AY99" s="95" t="s">
        <v>127</v>
      </c>
      <c r="BE99" s="178">
        <f>IF($N$99="základní",$J$99,0)</f>
        <v>0</v>
      </c>
      <c r="BF99" s="178">
        <f>IF($N$99="snížená",$J$99,0)</f>
        <v>0</v>
      </c>
      <c r="BG99" s="178">
        <f>IF($N$99="zákl. přenesená",$J$99,0)</f>
        <v>0</v>
      </c>
      <c r="BH99" s="178">
        <f>IF($N$99="sníž. přenesená",$J$99,0)</f>
        <v>0</v>
      </c>
      <c r="BI99" s="178">
        <f>IF($N$99="nulová",$J$99,0)</f>
        <v>0</v>
      </c>
      <c r="BJ99" s="95" t="s">
        <v>21</v>
      </c>
      <c r="BK99" s="178">
        <f>ROUND($I$99*$H$99,2)</f>
        <v>0</v>
      </c>
      <c r="BL99" s="95" t="s">
        <v>134</v>
      </c>
      <c r="BM99" s="95" t="s">
        <v>234</v>
      </c>
    </row>
    <row r="100" spans="2:65" s="6" customFormat="1" ht="13.5" customHeight="1">
      <c r="B100" s="99"/>
      <c r="C100" s="179" t="s">
        <v>182</v>
      </c>
      <c r="D100" s="179" t="s">
        <v>136</v>
      </c>
      <c r="E100" s="180" t="s">
        <v>235</v>
      </c>
      <c r="F100" s="181" t="s">
        <v>236</v>
      </c>
      <c r="G100" s="179" t="s">
        <v>139</v>
      </c>
      <c r="H100" s="182">
        <v>21</v>
      </c>
      <c r="I100" s="183"/>
      <c r="J100" s="184">
        <f>ROUND($I$100*$H$100,2)</f>
        <v>0</v>
      </c>
      <c r="K100" s="181"/>
      <c r="L100" s="185"/>
      <c r="M100" s="186"/>
      <c r="N100" s="187" t="s">
        <v>42</v>
      </c>
      <c r="O100" s="100"/>
      <c r="P100" s="176">
        <f>$O$100*$H$100</f>
        <v>0</v>
      </c>
      <c r="Q100" s="176">
        <v>0</v>
      </c>
      <c r="R100" s="176">
        <f>$Q$100*$H$100</f>
        <v>0</v>
      </c>
      <c r="S100" s="176">
        <v>0</v>
      </c>
      <c r="T100" s="177">
        <f>$S$100*$H$100</f>
        <v>0</v>
      </c>
      <c r="AR100" s="95" t="s">
        <v>134</v>
      </c>
      <c r="AT100" s="95" t="s">
        <v>136</v>
      </c>
      <c r="AU100" s="95" t="s">
        <v>79</v>
      </c>
      <c r="AY100" s="95" t="s">
        <v>127</v>
      </c>
      <c r="BE100" s="178">
        <f>IF($N$100="základní",$J$100,0)</f>
        <v>0</v>
      </c>
      <c r="BF100" s="178">
        <f>IF($N$100="snížená",$J$100,0)</f>
        <v>0</v>
      </c>
      <c r="BG100" s="178">
        <f>IF($N$100="zákl. přenesená",$J$100,0)</f>
        <v>0</v>
      </c>
      <c r="BH100" s="178">
        <f>IF($N$100="sníž. přenesená",$J$100,0)</f>
        <v>0</v>
      </c>
      <c r="BI100" s="178">
        <f>IF($N$100="nulová",$J$100,0)</f>
        <v>0</v>
      </c>
      <c r="BJ100" s="95" t="s">
        <v>21</v>
      </c>
      <c r="BK100" s="178">
        <f>ROUND($I$100*$H$100,2)</f>
        <v>0</v>
      </c>
      <c r="BL100" s="95" t="s">
        <v>134</v>
      </c>
      <c r="BM100" s="95" t="s">
        <v>237</v>
      </c>
    </row>
    <row r="101" spans="2:65" s="6" customFormat="1" ht="13.5" customHeight="1">
      <c r="B101" s="99"/>
      <c r="C101" s="179" t="s">
        <v>8</v>
      </c>
      <c r="D101" s="179" t="s">
        <v>136</v>
      </c>
      <c r="E101" s="180" t="s">
        <v>238</v>
      </c>
      <c r="F101" s="181" t="s">
        <v>239</v>
      </c>
      <c r="G101" s="179" t="s">
        <v>139</v>
      </c>
      <c r="H101" s="182">
        <v>17</v>
      </c>
      <c r="I101" s="183"/>
      <c r="J101" s="184">
        <f>ROUND($I$101*$H$101,2)</f>
        <v>0</v>
      </c>
      <c r="K101" s="181"/>
      <c r="L101" s="185"/>
      <c r="M101" s="186"/>
      <c r="N101" s="187" t="s">
        <v>42</v>
      </c>
      <c r="O101" s="100"/>
      <c r="P101" s="176">
        <f>$O$101*$H$101</f>
        <v>0</v>
      </c>
      <c r="Q101" s="176">
        <v>0</v>
      </c>
      <c r="R101" s="176">
        <f>$Q$101*$H$101</f>
        <v>0</v>
      </c>
      <c r="S101" s="176">
        <v>0</v>
      </c>
      <c r="T101" s="177">
        <f>$S$101*$H$101</f>
        <v>0</v>
      </c>
      <c r="AR101" s="95" t="s">
        <v>134</v>
      </c>
      <c r="AT101" s="95" t="s">
        <v>136</v>
      </c>
      <c r="AU101" s="95" t="s">
        <v>79</v>
      </c>
      <c r="AY101" s="95" t="s">
        <v>127</v>
      </c>
      <c r="BE101" s="178">
        <f>IF($N$101="základní",$J$101,0)</f>
        <v>0</v>
      </c>
      <c r="BF101" s="178">
        <f>IF($N$101="snížená",$J$101,0)</f>
        <v>0</v>
      </c>
      <c r="BG101" s="178">
        <f>IF($N$101="zákl. přenesená",$J$101,0)</f>
        <v>0</v>
      </c>
      <c r="BH101" s="178">
        <f>IF($N$101="sníž. přenesená",$J$101,0)</f>
        <v>0</v>
      </c>
      <c r="BI101" s="178">
        <f>IF($N$101="nulová",$J$101,0)</f>
        <v>0</v>
      </c>
      <c r="BJ101" s="95" t="s">
        <v>21</v>
      </c>
      <c r="BK101" s="178">
        <f>ROUND($I$101*$H$101,2)</f>
        <v>0</v>
      </c>
      <c r="BL101" s="95" t="s">
        <v>134</v>
      </c>
      <c r="BM101" s="95" t="s">
        <v>240</v>
      </c>
    </row>
    <row r="102" spans="2:65" s="6" customFormat="1" ht="13.5" customHeight="1">
      <c r="B102" s="99"/>
      <c r="C102" s="179" t="s">
        <v>189</v>
      </c>
      <c r="D102" s="179" t="s">
        <v>136</v>
      </c>
      <c r="E102" s="180" t="s">
        <v>241</v>
      </c>
      <c r="F102" s="181" t="s">
        <v>242</v>
      </c>
      <c r="G102" s="179" t="s">
        <v>139</v>
      </c>
      <c r="H102" s="182">
        <v>16</v>
      </c>
      <c r="I102" s="183"/>
      <c r="J102" s="184">
        <f>ROUND($I$102*$H$102,2)</f>
        <v>0</v>
      </c>
      <c r="K102" s="181"/>
      <c r="L102" s="185"/>
      <c r="M102" s="186"/>
      <c r="N102" s="187" t="s">
        <v>42</v>
      </c>
      <c r="O102" s="100"/>
      <c r="P102" s="176">
        <f>$O$102*$H$102</f>
        <v>0</v>
      </c>
      <c r="Q102" s="176">
        <v>0</v>
      </c>
      <c r="R102" s="176">
        <f>$Q$102*$H$102</f>
        <v>0</v>
      </c>
      <c r="S102" s="176">
        <v>0</v>
      </c>
      <c r="T102" s="177">
        <f>$S$102*$H$102</f>
        <v>0</v>
      </c>
      <c r="AR102" s="95" t="s">
        <v>134</v>
      </c>
      <c r="AT102" s="95" t="s">
        <v>136</v>
      </c>
      <c r="AU102" s="95" t="s">
        <v>79</v>
      </c>
      <c r="AY102" s="95" t="s">
        <v>127</v>
      </c>
      <c r="BE102" s="178">
        <f>IF($N$102="základní",$J$102,0)</f>
        <v>0</v>
      </c>
      <c r="BF102" s="178">
        <f>IF($N$102="snížená",$J$102,0)</f>
        <v>0</v>
      </c>
      <c r="BG102" s="178">
        <f>IF($N$102="zákl. přenesená",$J$102,0)</f>
        <v>0</v>
      </c>
      <c r="BH102" s="178">
        <f>IF($N$102="sníž. přenesená",$J$102,0)</f>
        <v>0</v>
      </c>
      <c r="BI102" s="178">
        <f>IF($N$102="nulová",$J$102,0)</f>
        <v>0</v>
      </c>
      <c r="BJ102" s="95" t="s">
        <v>21</v>
      </c>
      <c r="BK102" s="178">
        <f>ROUND($I$102*$H$102,2)</f>
        <v>0</v>
      </c>
      <c r="BL102" s="95" t="s">
        <v>134</v>
      </c>
      <c r="BM102" s="95" t="s">
        <v>243</v>
      </c>
    </row>
    <row r="103" spans="2:65" s="6" customFormat="1" ht="13.5" customHeight="1">
      <c r="B103" s="99"/>
      <c r="C103" s="179" t="s">
        <v>244</v>
      </c>
      <c r="D103" s="179" t="s">
        <v>136</v>
      </c>
      <c r="E103" s="180" t="s">
        <v>245</v>
      </c>
      <c r="F103" s="181" t="s">
        <v>246</v>
      </c>
      <c r="G103" s="179" t="s">
        <v>139</v>
      </c>
      <c r="H103" s="182">
        <v>26</v>
      </c>
      <c r="I103" s="183"/>
      <c r="J103" s="184">
        <f>ROUND($I$103*$H$103,2)</f>
        <v>0</v>
      </c>
      <c r="K103" s="181"/>
      <c r="L103" s="185"/>
      <c r="M103" s="186"/>
      <c r="N103" s="187" t="s">
        <v>42</v>
      </c>
      <c r="O103" s="100"/>
      <c r="P103" s="176">
        <f>$O$103*$H$103</f>
        <v>0</v>
      </c>
      <c r="Q103" s="176">
        <v>0</v>
      </c>
      <c r="R103" s="176">
        <f>$Q$103*$H$103</f>
        <v>0</v>
      </c>
      <c r="S103" s="176">
        <v>0</v>
      </c>
      <c r="T103" s="177">
        <f>$S$103*$H$103</f>
        <v>0</v>
      </c>
      <c r="AR103" s="95" t="s">
        <v>134</v>
      </c>
      <c r="AT103" s="95" t="s">
        <v>136</v>
      </c>
      <c r="AU103" s="95" t="s">
        <v>79</v>
      </c>
      <c r="AY103" s="95" t="s">
        <v>127</v>
      </c>
      <c r="BE103" s="178">
        <f>IF($N$103="základní",$J$103,0)</f>
        <v>0</v>
      </c>
      <c r="BF103" s="178">
        <f>IF($N$103="snížená",$J$103,0)</f>
        <v>0</v>
      </c>
      <c r="BG103" s="178">
        <f>IF($N$103="zákl. přenesená",$J$103,0)</f>
        <v>0</v>
      </c>
      <c r="BH103" s="178">
        <f>IF($N$103="sníž. přenesená",$J$103,0)</f>
        <v>0</v>
      </c>
      <c r="BI103" s="178">
        <f>IF($N$103="nulová",$J$103,0)</f>
        <v>0</v>
      </c>
      <c r="BJ103" s="95" t="s">
        <v>21</v>
      </c>
      <c r="BK103" s="178">
        <f>ROUND($I$103*$H$103,2)</f>
        <v>0</v>
      </c>
      <c r="BL103" s="95" t="s">
        <v>134</v>
      </c>
      <c r="BM103" s="95" t="s">
        <v>247</v>
      </c>
    </row>
    <row r="104" spans="2:65" s="6" customFormat="1" ht="13.5" customHeight="1">
      <c r="B104" s="99"/>
      <c r="C104" s="179" t="s">
        <v>248</v>
      </c>
      <c r="D104" s="179" t="s">
        <v>136</v>
      </c>
      <c r="E104" s="180" t="s">
        <v>249</v>
      </c>
      <c r="F104" s="181" t="s">
        <v>250</v>
      </c>
      <c r="G104" s="179" t="s">
        <v>139</v>
      </c>
      <c r="H104" s="182">
        <v>10</v>
      </c>
      <c r="I104" s="183"/>
      <c r="J104" s="184">
        <f>ROUND($I$104*$H$104,2)</f>
        <v>0</v>
      </c>
      <c r="K104" s="181"/>
      <c r="L104" s="185"/>
      <c r="M104" s="186"/>
      <c r="N104" s="187" t="s">
        <v>42</v>
      </c>
      <c r="O104" s="100"/>
      <c r="P104" s="176">
        <f>$O$104*$H$104</f>
        <v>0</v>
      </c>
      <c r="Q104" s="176">
        <v>0</v>
      </c>
      <c r="R104" s="176">
        <f>$Q$104*$H$104</f>
        <v>0</v>
      </c>
      <c r="S104" s="176">
        <v>0</v>
      </c>
      <c r="T104" s="177">
        <f>$S$104*$H$104</f>
        <v>0</v>
      </c>
      <c r="AR104" s="95" t="s">
        <v>134</v>
      </c>
      <c r="AT104" s="95" t="s">
        <v>136</v>
      </c>
      <c r="AU104" s="95" t="s">
        <v>79</v>
      </c>
      <c r="AY104" s="95" t="s">
        <v>127</v>
      </c>
      <c r="BE104" s="178">
        <f>IF($N$104="základní",$J$104,0)</f>
        <v>0</v>
      </c>
      <c r="BF104" s="178">
        <f>IF($N$104="snížená",$J$104,0)</f>
        <v>0</v>
      </c>
      <c r="BG104" s="178">
        <f>IF($N$104="zákl. přenesená",$J$104,0)</f>
        <v>0</v>
      </c>
      <c r="BH104" s="178">
        <f>IF($N$104="sníž. přenesená",$J$104,0)</f>
        <v>0</v>
      </c>
      <c r="BI104" s="178">
        <f>IF($N$104="nulová",$J$104,0)</f>
        <v>0</v>
      </c>
      <c r="BJ104" s="95" t="s">
        <v>21</v>
      </c>
      <c r="BK104" s="178">
        <f>ROUND($I$104*$H$104,2)</f>
        <v>0</v>
      </c>
      <c r="BL104" s="95" t="s">
        <v>134</v>
      </c>
      <c r="BM104" s="95" t="s">
        <v>251</v>
      </c>
    </row>
    <row r="105" spans="2:65" s="6" customFormat="1" ht="13.5" customHeight="1">
      <c r="B105" s="99"/>
      <c r="C105" s="179" t="s">
        <v>252</v>
      </c>
      <c r="D105" s="179" t="s">
        <v>136</v>
      </c>
      <c r="E105" s="180" t="s">
        <v>253</v>
      </c>
      <c r="F105" s="181" t="s">
        <v>254</v>
      </c>
      <c r="G105" s="179" t="s">
        <v>139</v>
      </c>
      <c r="H105" s="182">
        <v>170</v>
      </c>
      <c r="I105" s="183"/>
      <c r="J105" s="184">
        <f>ROUND($I$105*$H$105,2)</f>
        <v>0</v>
      </c>
      <c r="K105" s="181"/>
      <c r="L105" s="185"/>
      <c r="M105" s="186"/>
      <c r="N105" s="187" t="s">
        <v>42</v>
      </c>
      <c r="O105" s="100"/>
      <c r="P105" s="176">
        <f>$O$105*$H$105</f>
        <v>0</v>
      </c>
      <c r="Q105" s="176">
        <v>0</v>
      </c>
      <c r="R105" s="176">
        <f>$Q$105*$H$105</f>
        <v>0</v>
      </c>
      <c r="S105" s="176">
        <v>0</v>
      </c>
      <c r="T105" s="177">
        <f>$S$105*$H$105</f>
        <v>0</v>
      </c>
      <c r="AR105" s="95" t="s">
        <v>134</v>
      </c>
      <c r="AT105" s="95" t="s">
        <v>136</v>
      </c>
      <c r="AU105" s="95" t="s">
        <v>79</v>
      </c>
      <c r="AY105" s="95" t="s">
        <v>127</v>
      </c>
      <c r="BE105" s="178">
        <f>IF($N$105="základní",$J$105,0)</f>
        <v>0</v>
      </c>
      <c r="BF105" s="178">
        <f>IF($N$105="snížená",$J$105,0)</f>
        <v>0</v>
      </c>
      <c r="BG105" s="178">
        <f>IF($N$105="zákl. přenesená",$J$105,0)</f>
        <v>0</v>
      </c>
      <c r="BH105" s="178">
        <f>IF($N$105="sníž. přenesená",$J$105,0)</f>
        <v>0</v>
      </c>
      <c r="BI105" s="178">
        <f>IF($N$105="nulová",$J$105,0)</f>
        <v>0</v>
      </c>
      <c r="BJ105" s="95" t="s">
        <v>21</v>
      </c>
      <c r="BK105" s="178">
        <f>ROUND($I$105*$H$105,2)</f>
        <v>0</v>
      </c>
      <c r="BL105" s="95" t="s">
        <v>134</v>
      </c>
      <c r="BM105" s="95" t="s">
        <v>255</v>
      </c>
    </row>
    <row r="106" spans="2:65" s="6" customFormat="1" ht="13.5" customHeight="1">
      <c r="B106" s="99"/>
      <c r="C106" s="179" t="s">
        <v>256</v>
      </c>
      <c r="D106" s="179" t="s">
        <v>136</v>
      </c>
      <c r="E106" s="180" t="s">
        <v>257</v>
      </c>
      <c r="F106" s="181" t="s">
        <v>258</v>
      </c>
      <c r="G106" s="179" t="s">
        <v>139</v>
      </c>
      <c r="H106" s="182">
        <v>170</v>
      </c>
      <c r="I106" s="183"/>
      <c r="J106" s="184">
        <f>ROUND($I$106*$H$106,2)</f>
        <v>0</v>
      </c>
      <c r="K106" s="181"/>
      <c r="L106" s="185"/>
      <c r="M106" s="186"/>
      <c r="N106" s="187" t="s">
        <v>42</v>
      </c>
      <c r="O106" s="100"/>
      <c r="P106" s="176">
        <f>$O$106*$H$106</f>
        <v>0</v>
      </c>
      <c r="Q106" s="176">
        <v>0</v>
      </c>
      <c r="R106" s="176">
        <f>$Q$106*$H$106</f>
        <v>0</v>
      </c>
      <c r="S106" s="176">
        <v>0</v>
      </c>
      <c r="T106" s="177">
        <f>$S$106*$H$106</f>
        <v>0</v>
      </c>
      <c r="AR106" s="95" t="s">
        <v>134</v>
      </c>
      <c r="AT106" s="95" t="s">
        <v>136</v>
      </c>
      <c r="AU106" s="95" t="s">
        <v>79</v>
      </c>
      <c r="AY106" s="95" t="s">
        <v>127</v>
      </c>
      <c r="BE106" s="178">
        <f>IF($N$106="základní",$J$106,0)</f>
        <v>0</v>
      </c>
      <c r="BF106" s="178">
        <f>IF($N$106="snížená",$J$106,0)</f>
        <v>0</v>
      </c>
      <c r="BG106" s="178">
        <f>IF($N$106="zákl. přenesená",$J$106,0)</f>
        <v>0</v>
      </c>
      <c r="BH106" s="178">
        <f>IF($N$106="sníž. přenesená",$J$106,0)</f>
        <v>0</v>
      </c>
      <c r="BI106" s="178">
        <f>IF($N$106="nulová",$J$106,0)</f>
        <v>0</v>
      </c>
      <c r="BJ106" s="95" t="s">
        <v>21</v>
      </c>
      <c r="BK106" s="178">
        <f>ROUND($I$106*$H$106,2)</f>
        <v>0</v>
      </c>
      <c r="BL106" s="95" t="s">
        <v>134</v>
      </c>
      <c r="BM106" s="95" t="s">
        <v>259</v>
      </c>
    </row>
    <row r="107" spans="2:65" s="6" customFormat="1" ht="13.5" customHeight="1">
      <c r="B107" s="99"/>
      <c r="C107" s="179" t="s">
        <v>7</v>
      </c>
      <c r="D107" s="179" t="s">
        <v>136</v>
      </c>
      <c r="E107" s="180" t="s">
        <v>260</v>
      </c>
      <c r="F107" s="181" t="s">
        <v>261</v>
      </c>
      <c r="G107" s="179" t="s">
        <v>139</v>
      </c>
      <c r="H107" s="182">
        <v>4</v>
      </c>
      <c r="I107" s="183"/>
      <c r="J107" s="184">
        <f>ROUND($I$107*$H$107,2)</f>
        <v>0</v>
      </c>
      <c r="K107" s="181"/>
      <c r="L107" s="185"/>
      <c r="M107" s="186"/>
      <c r="N107" s="187" t="s">
        <v>42</v>
      </c>
      <c r="O107" s="100"/>
      <c r="P107" s="176">
        <f>$O$107*$H$107</f>
        <v>0</v>
      </c>
      <c r="Q107" s="176">
        <v>0</v>
      </c>
      <c r="R107" s="176">
        <f>$Q$107*$H$107</f>
        <v>0</v>
      </c>
      <c r="S107" s="176">
        <v>0</v>
      </c>
      <c r="T107" s="177">
        <f>$S$107*$H$107</f>
        <v>0</v>
      </c>
      <c r="AR107" s="95" t="s">
        <v>134</v>
      </c>
      <c r="AT107" s="95" t="s">
        <v>136</v>
      </c>
      <c r="AU107" s="95" t="s">
        <v>79</v>
      </c>
      <c r="AY107" s="95" t="s">
        <v>127</v>
      </c>
      <c r="BE107" s="178">
        <f>IF($N$107="základní",$J$107,0)</f>
        <v>0</v>
      </c>
      <c r="BF107" s="178">
        <f>IF($N$107="snížená",$J$107,0)</f>
        <v>0</v>
      </c>
      <c r="BG107" s="178">
        <f>IF($N$107="zákl. přenesená",$J$107,0)</f>
        <v>0</v>
      </c>
      <c r="BH107" s="178">
        <f>IF($N$107="sníž. přenesená",$J$107,0)</f>
        <v>0</v>
      </c>
      <c r="BI107" s="178">
        <f>IF($N$107="nulová",$J$107,0)</f>
        <v>0</v>
      </c>
      <c r="BJ107" s="95" t="s">
        <v>21</v>
      </c>
      <c r="BK107" s="178">
        <f>ROUND($I$107*$H$107,2)</f>
        <v>0</v>
      </c>
      <c r="BL107" s="95" t="s">
        <v>134</v>
      </c>
      <c r="BM107" s="95" t="s">
        <v>262</v>
      </c>
    </row>
    <row r="108" spans="2:65" s="6" customFormat="1" ht="13.5" customHeight="1">
      <c r="B108" s="99"/>
      <c r="C108" s="179" t="s">
        <v>263</v>
      </c>
      <c r="D108" s="179" t="s">
        <v>136</v>
      </c>
      <c r="E108" s="180" t="s">
        <v>264</v>
      </c>
      <c r="F108" s="181" t="s">
        <v>265</v>
      </c>
      <c r="G108" s="179" t="s">
        <v>139</v>
      </c>
      <c r="H108" s="182">
        <v>6</v>
      </c>
      <c r="I108" s="183"/>
      <c r="J108" s="184">
        <f>ROUND($I$108*$H$108,2)</f>
        <v>0</v>
      </c>
      <c r="K108" s="181"/>
      <c r="L108" s="185"/>
      <c r="M108" s="186"/>
      <c r="N108" s="188" t="s">
        <v>42</v>
      </c>
      <c r="O108" s="189"/>
      <c r="P108" s="190">
        <f>$O$108*$H$108</f>
        <v>0</v>
      </c>
      <c r="Q108" s="190">
        <v>0</v>
      </c>
      <c r="R108" s="190">
        <f>$Q$108*$H$108</f>
        <v>0</v>
      </c>
      <c r="S108" s="190">
        <v>0</v>
      </c>
      <c r="T108" s="191">
        <f>$S$108*$H$108</f>
        <v>0</v>
      </c>
      <c r="AR108" s="95" t="s">
        <v>134</v>
      </c>
      <c r="AT108" s="95" t="s">
        <v>136</v>
      </c>
      <c r="AU108" s="95" t="s">
        <v>79</v>
      </c>
      <c r="AY108" s="95" t="s">
        <v>127</v>
      </c>
      <c r="BE108" s="178">
        <f>IF($N$108="základní",$J$108,0)</f>
        <v>0</v>
      </c>
      <c r="BF108" s="178">
        <f>IF($N$108="snížená",$J$108,0)</f>
        <v>0</v>
      </c>
      <c r="BG108" s="178">
        <f>IF($N$108="zákl. přenesená",$J$108,0)</f>
        <v>0</v>
      </c>
      <c r="BH108" s="178">
        <f>IF($N$108="sníž. přenesená",$J$108,0)</f>
        <v>0</v>
      </c>
      <c r="BI108" s="178">
        <f>IF($N$108="nulová",$J$108,0)</f>
        <v>0</v>
      </c>
      <c r="BJ108" s="95" t="s">
        <v>21</v>
      </c>
      <c r="BK108" s="178">
        <f>ROUND($I$108*$H$108,2)</f>
        <v>0</v>
      </c>
      <c r="BL108" s="95" t="s">
        <v>134</v>
      </c>
      <c r="BM108" s="95" t="s">
        <v>266</v>
      </c>
    </row>
    <row r="109" spans="2:12" s="6" customFormat="1" ht="7.5" customHeight="1">
      <c r="B109" s="115"/>
      <c r="C109" s="116"/>
      <c r="D109" s="116"/>
      <c r="E109" s="116"/>
      <c r="F109" s="116"/>
      <c r="G109" s="116"/>
      <c r="H109" s="116"/>
      <c r="I109" s="117"/>
      <c r="J109" s="116"/>
      <c r="K109" s="116"/>
      <c r="L109" s="139"/>
    </row>
    <row r="110" s="2" customFormat="1" ht="12" customHeight="1"/>
  </sheetData>
  <sheetProtection password="CC35" sheet="1" objects="1" scenarios="1" formatColumns="0" formatRows="0" sort="0" autoFilter="0"/>
  <autoFilter ref="C83:K83"/>
  <mergeCells count="12">
    <mergeCell ref="E74:H74"/>
    <mergeCell ref="E76:H76"/>
    <mergeCell ref="G1:H1"/>
    <mergeCell ref="L2:V2"/>
    <mergeCell ref="E47:H47"/>
    <mergeCell ref="E49:H49"/>
    <mergeCell ref="E51:H51"/>
    <mergeCell ref="E72:H7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2"/>
      <c r="C1" s="242"/>
      <c r="D1" s="243" t="s">
        <v>1</v>
      </c>
      <c r="E1" s="242"/>
      <c r="F1" s="244" t="s">
        <v>364</v>
      </c>
      <c r="G1" s="249" t="s">
        <v>365</v>
      </c>
      <c r="H1" s="249"/>
      <c r="I1" s="242"/>
      <c r="J1" s="244" t="s">
        <v>366</v>
      </c>
      <c r="K1" s="243" t="s">
        <v>96</v>
      </c>
      <c r="L1" s="244" t="s">
        <v>367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37" t="str">
        <f>'Rekapitulace stavby'!$K$6</f>
        <v>Stavební úpravy objektu - 2. etapa - Interier</v>
      </c>
      <c r="F7" s="202"/>
      <c r="G7" s="202"/>
      <c r="H7" s="202"/>
      <c r="J7" s="11"/>
      <c r="K7" s="13"/>
    </row>
    <row r="8" spans="2:11" s="2" customFormat="1" ht="13.5" customHeight="1">
      <c r="B8" s="10"/>
      <c r="C8" s="11"/>
      <c r="D8" s="19" t="s">
        <v>98</v>
      </c>
      <c r="E8" s="11"/>
      <c r="F8" s="11"/>
      <c r="G8" s="11"/>
      <c r="H8" s="11"/>
      <c r="J8" s="11"/>
      <c r="K8" s="13"/>
    </row>
    <row r="9" spans="2:11" s="95" customFormat="1" ht="14.25" customHeight="1">
      <c r="B9" s="96"/>
      <c r="C9" s="97"/>
      <c r="D9" s="97"/>
      <c r="E9" s="237" t="s">
        <v>99</v>
      </c>
      <c r="F9" s="238"/>
      <c r="G9" s="238"/>
      <c r="H9" s="238"/>
      <c r="J9" s="97"/>
      <c r="K9" s="98"/>
    </row>
    <row r="10" spans="2:11" s="6" customFormat="1" ht="13.5" customHeight="1">
      <c r="B10" s="99"/>
      <c r="C10" s="100"/>
      <c r="D10" s="19" t="s">
        <v>100</v>
      </c>
      <c r="E10" s="100"/>
      <c r="F10" s="100"/>
      <c r="G10" s="100"/>
      <c r="H10" s="100"/>
      <c r="J10" s="100"/>
      <c r="K10" s="101"/>
    </row>
    <row r="11" spans="2:11" s="6" customFormat="1" ht="37.5" customHeight="1">
      <c r="B11" s="99"/>
      <c r="C11" s="100"/>
      <c r="D11" s="100"/>
      <c r="E11" s="217" t="s">
        <v>267</v>
      </c>
      <c r="F11" s="239"/>
      <c r="G11" s="239"/>
      <c r="H11" s="239"/>
      <c r="J11" s="100"/>
      <c r="K11" s="101"/>
    </row>
    <row r="12" spans="2:11" s="6" customFormat="1" ht="12" customHeight="1">
      <c r="B12" s="99"/>
      <c r="C12" s="100"/>
      <c r="D12" s="100"/>
      <c r="E12" s="100"/>
      <c r="F12" s="100"/>
      <c r="G12" s="100"/>
      <c r="H12" s="100"/>
      <c r="J12" s="100"/>
      <c r="K12" s="101"/>
    </row>
    <row r="13" spans="2:11" s="6" customFormat="1" ht="15" customHeight="1">
      <c r="B13" s="99"/>
      <c r="C13" s="100"/>
      <c r="D13" s="19" t="s">
        <v>19</v>
      </c>
      <c r="E13" s="100"/>
      <c r="F13" s="17"/>
      <c r="G13" s="100"/>
      <c r="H13" s="100"/>
      <c r="I13" s="102" t="s">
        <v>20</v>
      </c>
      <c r="J13" s="17"/>
      <c r="K13" s="101"/>
    </row>
    <row r="14" spans="2:11" s="6" customFormat="1" ht="15" customHeight="1">
      <c r="B14" s="99"/>
      <c r="C14" s="100"/>
      <c r="D14" s="19" t="s">
        <v>22</v>
      </c>
      <c r="E14" s="100"/>
      <c r="F14" s="17" t="s">
        <v>23</v>
      </c>
      <c r="G14" s="100"/>
      <c r="H14" s="100"/>
      <c r="I14" s="102" t="s">
        <v>24</v>
      </c>
      <c r="J14" s="52" t="str">
        <f>'Rekapitulace stavby'!$AN$8</f>
        <v>30.04.2015</v>
      </c>
      <c r="K14" s="101"/>
    </row>
    <row r="15" spans="2:11" s="6" customFormat="1" ht="11.25" customHeight="1">
      <c r="B15" s="99"/>
      <c r="C15" s="100"/>
      <c r="D15" s="100"/>
      <c r="E15" s="100"/>
      <c r="F15" s="100"/>
      <c r="G15" s="100"/>
      <c r="H15" s="100"/>
      <c r="J15" s="100"/>
      <c r="K15" s="101"/>
    </row>
    <row r="16" spans="2:11" s="6" customFormat="1" ht="15" customHeight="1">
      <c r="B16" s="99"/>
      <c r="C16" s="100"/>
      <c r="D16" s="19" t="s">
        <v>28</v>
      </c>
      <c r="E16" s="100"/>
      <c r="F16" s="100"/>
      <c r="G16" s="100"/>
      <c r="H16" s="100"/>
      <c r="I16" s="102" t="s">
        <v>29</v>
      </c>
      <c r="J16" s="17">
        <f>IF('Rekapitulace stavby'!$AN$10="","",'Rekapitulace stavby'!$AN$10)</f>
      </c>
      <c r="K16" s="101"/>
    </row>
    <row r="17" spans="2:11" s="6" customFormat="1" ht="18" customHeight="1">
      <c r="B17" s="99"/>
      <c r="C17" s="100"/>
      <c r="D17" s="100"/>
      <c r="E17" s="17" t="str">
        <f>IF('Rekapitulace stavby'!$E$11="","",'Rekapitulace stavby'!$E$11)</f>
        <v> </v>
      </c>
      <c r="F17" s="100"/>
      <c r="G17" s="100"/>
      <c r="H17" s="100"/>
      <c r="I17" s="102" t="s">
        <v>31</v>
      </c>
      <c r="J17" s="17">
        <f>IF('Rekapitulace stavby'!$AN$11="","",'Rekapitulace stavby'!$AN$11)</f>
      </c>
      <c r="K17" s="101"/>
    </row>
    <row r="18" spans="2:11" s="6" customFormat="1" ht="7.5" customHeight="1">
      <c r="B18" s="99"/>
      <c r="C18" s="100"/>
      <c r="D18" s="100"/>
      <c r="E18" s="100"/>
      <c r="F18" s="100"/>
      <c r="G18" s="100"/>
      <c r="H18" s="100"/>
      <c r="J18" s="100"/>
      <c r="K18" s="101"/>
    </row>
    <row r="19" spans="2:11" s="6" customFormat="1" ht="15" customHeight="1">
      <c r="B19" s="99"/>
      <c r="C19" s="100"/>
      <c r="D19" s="19" t="s">
        <v>32</v>
      </c>
      <c r="E19" s="100"/>
      <c r="F19" s="100"/>
      <c r="G19" s="100"/>
      <c r="H19" s="100"/>
      <c r="I19" s="102" t="s">
        <v>29</v>
      </c>
      <c r="J19" s="17">
        <f>IF('Rekapitulace stavby'!$AN$13="Vyplň údaj","",IF('Rekapitulace stavby'!$AN$13="","",'Rekapitulace stavby'!$AN$13))</f>
      </c>
      <c r="K19" s="101"/>
    </row>
    <row r="20" spans="2:11" s="6" customFormat="1" ht="18" customHeight="1">
      <c r="B20" s="99"/>
      <c r="C20" s="100"/>
      <c r="D20" s="100"/>
      <c r="E20" s="17">
        <f>IF('Rekapitulace stavby'!$E$14="Vyplň údaj","",IF('Rekapitulace stavby'!$E$14="","",'Rekapitulace stavby'!$E$14))</f>
      </c>
      <c r="F20" s="100"/>
      <c r="G20" s="100"/>
      <c r="H20" s="100"/>
      <c r="I20" s="102" t="s">
        <v>31</v>
      </c>
      <c r="J20" s="17">
        <f>IF('Rekapitulace stavby'!$AN$14="Vyplň údaj","",IF('Rekapitulace stavby'!$AN$14="","",'Rekapitulace stavby'!$AN$14))</f>
      </c>
      <c r="K20" s="101"/>
    </row>
    <row r="21" spans="2:11" s="6" customFormat="1" ht="7.5" customHeight="1">
      <c r="B21" s="99"/>
      <c r="C21" s="100"/>
      <c r="D21" s="100"/>
      <c r="E21" s="100"/>
      <c r="F21" s="100"/>
      <c r="G21" s="100"/>
      <c r="H21" s="100"/>
      <c r="J21" s="100"/>
      <c r="K21" s="101"/>
    </row>
    <row r="22" spans="2:11" s="6" customFormat="1" ht="15" customHeight="1">
      <c r="B22" s="99"/>
      <c r="C22" s="100"/>
      <c r="D22" s="19" t="s">
        <v>34</v>
      </c>
      <c r="E22" s="100"/>
      <c r="F22" s="100"/>
      <c r="G22" s="100"/>
      <c r="H22" s="100"/>
      <c r="I22" s="102" t="s">
        <v>29</v>
      </c>
      <c r="J22" s="17">
        <f>IF('Rekapitulace stavby'!$AN$16="","",'Rekapitulace stavby'!$AN$16)</f>
      </c>
      <c r="K22" s="101"/>
    </row>
    <row r="23" spans="2:11" s="6" customFormat="1" ht="18" customHeight="1">
      <c r="B23" s="99"/>
      <c r="C23" s="100"/>
      <c r="D23" s="100"/>
      <c r="E23" s="17" t="str">
        <f>IF('Rekapitulace stavby'!$E$17="","",'Rekapitulace stavby'!$E$17)</f>
        <v> </v>
      </c>
      <c r="F23" s="100"/>
      <c r="G23" s="100"/>
      <c r="H23" s="100"/>
      <c r="I23" s="102" t="s">
        <v>31</v>
      </c>
      <c r="J23" s="17">
        <f>IF('Rekapitulace stavby'!$AN$17="","",'Rekapitulace stavby'!$AN$17)</f>
      </c>
      <c r="K23" s="101"/>
    </row>
    <row r="24" spans="2:11" s="6" customFormat="1" ht="7.5" customHeight="1">
      <c r="B24" s="99"/>
      <c r="C24" s="100"/>
      <c r="D24" s="100"/>
      <c r="E24" s="100"/>
      <c r="F24" s="100"/>
      <c r="G24" s="100"/>
      <c r="H24" s="100"/>
      <c r="J24" s="100"/>
      <c r="K24" s="101"/>
    </row>
    <row r="25" spans="2:11" s="6" customFormat="1" ht="15" customHeight="1">
      <c r="B25" s="99"/>
      <c r="C25" s="100"/>
      <c r="D25" s="19" t="s">
        <v>36</v>
      </c>
      <c r="E25" s="100"/>
      <c r="F25" s="100"/>
      <c r="G25" s="100"/>
      <c r="H25" s="100"/>
      <c r="J25" s="100"/>
      <c r="K25" s="101"/>
    </row>
    <row r="26" spans="2:11" s="95" customFormat="1" ht="13.5" customHeight="1">
      <c r="B26" s="96"/>
      <c r="C26" s="97"/>
      <c r="D26" s="97"/>
      <c r="E26" s="205"/>
      <c r="F26" s="238"/>
      <c r="G26" s="238"/>
      <c r="H26" s="238"/>
      <c r="J26" s="97"/>
      <c r="K26" s="98"/>
    </row>
    <row r="27" spans="2:11" s="6" customFormat="1" ht="7.5" customHeight="1">
      <c r="B27" s="99"/>
      <c r="C27" s="100"/>
      <c r="D27" s="100"/>
      <c r="E27" s="100"/>
      <c r="F27" s="100"/>
      <c r="G27" s="100"/>
      <c r="H27" s="100"/>
      <c r="J27" s="100"/>
      <c r="K27" s="101"/>
    </row>
    <row r="28" spans="2:11" s="6" customFormat="1" ht="7.5" customHeight="1">
      <c r="B28" s="99"/>
      <c r="C28" s="100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26.25" customHeight="1">
      <c r="B29" s="99"/>
      <c r="C29" s="100"/>
      <c r="D29" s="106" t="s">
        <v>37</v>
      </c>
      <c r="E29" s="100"/>
      <c r="F29" s="100"/>
      <c r="G29" s="100"/>
      <c r="H29" s="100"/>
      <c r="J29" s="65">
        <f>ROUND($J$84,2)</f>
        <v>0</v>
      </c>
      <c r="K29" s="101"/>
    </row>
    <row r="30" spans="2:11" s="6" customFormat="1" ht="7.5" customHeight="1">
      <c r="B30" s="99"/>
      <c r="C30" s="100"/>
      <c r="D30" s="103"/>
      <c r="E30" s="103"/>
      <c r="F30" s="103"/>
      <c r="G30" s="103"/>
      <c r="H30" s="103"/>
      <c r="I30" s="104"/>
      <c r="J30" s="103"/>
      <c r="K30" s="105"/>
    </row>
    <row r="31" spans="2:11" s="6" customFormat="1" ht="15" customHeight="1">
      <c r="B31" s="99"/>
      <c r="C31" s="100"/>
      <c r="D31" s="100"/>
      <c r="E31" s="100"/>
      <c r="F31" s="28" t="s">
        <v>39</v>
      </c>
      <c r="G31" s="100"/>
      <c r="H31" s="100"/>
      <c r="I31" s="107" t="s">
        <v>38</v>
      </c>
      <c r="J31" s="28" t="s">
        <v>40</v>
      </c>
      <c r="K31" s="101"/>
    </row>
    <row r="32" spans="2:11" s="6" customFormat="1" ht="15" customHeight="1">
      <c r="B32" s="99"/>
      <c r="C32" s="100"/>
      <c r="D32" s="30" t="s">
        <v>41</v>
      </c>
      <c r="E32" s="30" t="s">
        <v>42</v>
      </c>
      <c r="F32" s="108">
        <f>ROUND(SUM($BE$84:$BE$94),2)</f>
        <v>0</v>
      </c>
      <c r="G32" s="100"/>
      <c r="H32" s="100"/>
      <c r="I32" s="109">
        <v>0.21</v>
      </c>
      <c r="J32" s="108">
        <f>ROUND(ROUND((SUM($BE$84:$BE$94)),2)*$I$32,2)</f>
        <v>0</v>
      </c>
      <c r="K32" s="101"/>
    </row>
    <row r="33" spans="2:11" s="6" customFormat="1" ht="15" customHeight="1">
      <c r="B33" s="99"/>
      <c r="C33" s="100"/>
      <c r="D33" s="100"/>
      <c r="E33" s="30" t="s">
        <v>43</v>
      </c>
      <c r="F33" s="108">
        <f>ROUND(SUM($BF$84:$BF$94),2)</f>
        <v>0</v>
      </c>
      <c r="G33" s="100"/>
      <c r="H33" s="100"/>
      <c r="I33" s="109">
        <v>0.15</v>
      </c>
      <c r="J33" s="108">
        <f>ROUND(ROUND((SUM($BF$84:$BF$94)),2)*$I$33,2)</f>
        <v>0</v>
      </c>
      <c r="K33" s="101"/>
    </row>
    <row r="34" spans="2:11" s="6" customFormat="1" ht="15" customHeight="1" hidden="1">
      <c r="B34" s="99"/>
      <c r="C34" s="100"/>
      <c r="D34" s="100"/>
      <c r="E34" s="30" t="s">
        <v>44</v>
      </c>
      <c r="F34" s="108">
        <f>ROUND(SUM($BG$84:$BG$94),2)</f>
        <v>0</v>
      </c>
      <c r="G34" s="100"/>
      <c r="H34" s="100"/>
      <c r="I34" s="109">
        <v>0.21</v>
      </c>
      <c r="J34" s="108">
        <v>0</v>
      </c>
      <c r="K34" s="101"/>
    </row>
    <row r="35" spans="2:11" s="6" customFormat="1" ht="15" customHeight="1" hidden="1">
      <c r="B35" s="99"/>
      <c r="C35" s="100"/>
      <c r="D35" s="100"/>
      <c r="E35" s="30" t="s">
        <v>45</v>
      </c>
      <c r="F35" s="108">
        <f>ROUND(SUM($BH$84:$BH$94),2)</f>
        <v>0</v>
      </c>
      <c r="G35" s="100"/>
      <c r="H35" s="100"/>
      <c r="I35" s="109">
        <v>0.15</v>
      </c>
      <c r="J35" s="108">
        <v>0</v>
      </c>
      <c r="K35" s="101"/>
    </row>
    <row r="36" spans="2:11" s="6" customFormat="1" ht="15" customHeight="1" hidden="1">
      <c r="B36" s="99"/>
      <c r="C36" s="100"/>
      <c r="D36" s="100"/>
      <c r="E36" s="30" t="s">
        <v>46</v>
      </c>
      <c r="F36" s="108">
        <f>ROUND(SUM($BI$84:$BI$94),2)</f>
        <v>0</v>
      </c>
      <c r="G36" s="100"/>
      <c r="H36" s="100"/>
      <c r="I36" s="109">
        <v>0</v>
      </c>
      <c r="J36" s="108">
        <v>0</v>
      </c>
      <c r="K36" s="101"/>
    </row>
    <row r="37" spans="2:11" s="6" customFormat="1" ht="7.5" customHeight="1">
      <c r="B37" s="99"/>
      <c r="C37" s="100"/>
      <c r="D37" s="100"/>
      <c r="E37" s="100"/>
      <c r="F37" s="100"/>
      <c r="G37" s="100"/>
      <c r="H37" s="100"/>
      <c r="J37" s="100"/>
      <c r="K37" s="101"/>
    </row>
    <row r="38" spans="2:11" s="6" customFormat="1" ht="26.25" customHeight="1">
      <c r="B38" s="99"/>
      <c r="C38" s="110"/>
      <c r="D38" s="33" t="s">
        <v>47</v>
      </c>
      <c r="E38" s="111"/>
      <c r="F38" s="111"/>
      <c r="G38" s="112" t="s">
        <v>48</v>
      </c>
      <c r="H38" s="35" t="s">
        <v>49</v>
      </c>
      <c r="I38" s="113"/>
      <c r="J38" s="36">
        <f>SUM($J$29:$J$36)</f>
        <v>0</v>
      </c>
      <c r="K38" s="114"/>
    </row>
    <row r="39" spans="2:11" s="6" customFormat="1" ht="15" customHeight="1">
      <c r="B39" s="115"/>
      <c r="C39" s="116"/>
      <c r="D39" s="116"/>
      <c r="E39" s="116"/>
      <c r="F39" s="116"/>
      <c r="G39" s="116"/>
      <c r="H39" s="116"/>
      <c r="I39" s="117"/>
      <c r="J39" s="116"/>
      <c r="K39" s="118"/>
    </row>
    <row r="43" spans="2:11" s="6" customFormat="1" ht="7.5" customHeight="1">
      <c r="B43" s="119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2:11" s="6" customFormat="1" ht="37.5" customHeight="1">
      <c r="B44" s="99"/>
      <c r="C44" s="12" t="s">
        <v>102</v>
      </c>
      <c r="D44" s="100"/>
      <c r="E44" s="100"/>
      <c r="F44" s="100"/>
      <c r="G44" s="100"/>
      <c r="H44" s="100"/>
      <c r="J44" s="100"/>
      <c r="K44" s="101"/>
    </row>
    <row r="45" spans="2:11" s="6" customFormat="1" ht="7.5" customHeight="1">
      <c r="B45" s="99"/>
      <c r="C45" s="100"/>
      <c r="D45" s="100"/>
      <c r="E45" s="100"/>
      <c r="F45" s="100"/>
      <c r="G45" s="100"/>
      <c r="H45" s="100"/>
      <c r="J45" s="100"/>
      <c r="K45" s="101"/>
    </row>
    <row r="46" spans="2:11" s="6" customFormat="1" ht="15" customHeight="1">
      <c r="B46" s="99"/>
      <c r="C46" s="19" t="s">
        <v>16</v>
      </c>
      <c r="D46" s="100"/>
      <c r="E46" s="100"/>
      <c r="F46" s="100"/>
      <c r="G46" s="100"/>
      <c r="H46" s="100"/>
      <c r="J46" s="100"/>
      <c r="K46" s="101"/>
    </row>
    <row r="47" spans="2:11" s="6" customFormat="1" ht="14.25" customHeight="1">
      <c r="B47" s="99"/>
      <c r="C47" s="100"/>
      <c r="D47" s="100"/>
      <c r="E47" s="237" t="str">
        <f>$E$7</f>
        <v>Stavební úpravy objektu - 2. etapa - Interier</v>
      </c>
      <c r="F47" s="239"/>
      <c r="G47" s="239"/>
      <c r="H47" s="239"/>
      <c r="J47" s="100"/>
      <c r="K47" s="101"/>
    </row>
    <row r="48" spans="2:11" s="2" customFormat="1" ht="13.5" customHeight="1">
      <c r="B48" s="10"/>
      <c r="C48" s="19" t="s">
        <v>98</v>
      </c>
      <c r="D48" s="11"/>
      <c r="E48" s="11"/>
      <c r="F48" s="11"/>
      <c r="G48" s="11"/>
      <c r="H48" s="11"/>
      <c r="J48" s="11"/>
      <c r="K48" s="13"/>
    </row>
    <row r="49" spans="2:11" s="6" customFormat="1" ht="14.25" customHeight="1">
      <c r="B49" s="99"/>
      <c r="C49" s="100"/>
      <c r="D49" s="100"/>
      <c r="E49" s="237" t="s">
        <v>99</v>
      </c>
      <c r="F49" s="239"/>
      <c r="G49" s="239"/>
      <c r="H49" s="239"/>
      <c r="J49" s="100"/>
      <c r="K49" s="101"/>
    </row>
    <row r="50" spans="2:11" s="6" customFormat="1" ht="15" customHeight="1">
      <c r="B50" s="99"/>
      <c r="C50" s="19" t="s">
        <v>100</v>
      </c>
      <c r="D50" s="100"/>
      <c r="E50" s="100"/>
      <c r="F50" s="100"/>
      <c r="G50" s="100"/>
      <c r="H50" s="100"/>
      <c r="J50" s="100"/>
      <c r="K50" s="101"/>
    </row>
    <row r="51" spans="2:11" s="6" customFormat="1" ht="18" customHeight="1">
      <c r="B51" s="99"/>
      <c r="C51" s="100"/>
      <c r="D51" s="100"/>
      <c r="E51" s="217" t="str">
        <f>$E$11</f>
        <v>zidle - Židle - typový nábytek</v>
      </c>
      <c r="F51" s="239"/>
      <c r="G51" s="239"/>
      <c r="H51" s="239"/>
      <c r="J51" s="100"/>
      <c r="K51" s="101"/>
    </row>
    <row r="52" spans="2:11" s="6" customFormat="1" ht="7.5" customHeight="1">
      <c r="B52" s="99"/>
      <c r="C52" s="100"/>
      <c r="D52" s="100"/>
      <c r="E52" s="100"/>
      <c r="F52" s="100"/>
      <c r="G52" s="100"/>
      <c r="H52" s="100"/>
      <c r="J52" s="100"/>
      <c r="K52" s="101"/>
    </row>
    <row r="53" spans="2:11" s="6" customFormat="1" ht="18" customHeight="1">
      <c r="B53" s="99"/>
      <c r="C53" s="19" t="s">
        <v>22</v>
      </c>
      <c r="D53" s="100"/>
      <c r="E53" s="100"/>
      <c r="F53" s="17" t="str">
        <f>$F$14</f>
        <v>Hradec Králové, Pospíšilova 365</v>
      </c>
      <c r="G53" s="100"/>
      <c r="H53" s="100"/>
      <c r="I53" s="102" t="s">
        <v>24</v>
      </c>
      <c r="J53" s="52" t="str">
        <f>IF($J$14="","",$J$14)</f>
        <v>30.04.2015</v>
      </c>
      <c r="K53" s="101"/>
    </row>
    <row r="54" spans="2:11" s="6" customFormat="1" ht="7.5" customHeight="1">
      <c r="B54" s="99"/>
      <c r="C54" s="100"/>
      <c r="D54" s="100"/>
      <c r="E54" s="100"/>
      <c r="F54" s="100"/>
      <c r="G54" s="100"/>
      <c r="H54" s="100"/>
      <c r="J54" s="100"/>
      <c r="K54" s="101"/>
    </row>
    <row r="55" spans="2:11" s="6" customFormat="1" ht="13.5" customHeight="1">
      <c r="B55" s="99"/>
      <c r="C55" s="19" t="s">
        <v>28</v>
      </c>
      <c r="D55" s="100"/>
      <c r="E55" s="100"/>
      <c r="F55" s="17" t="str">
        <f>$E$17</f>
        <v> </v>
      </c>
      <c r="G55" s="100"/>
      <c r="H55" s="100"/>
      <c r="I55" s="102" t="s">
        <v>34</v>
      </c>
      <c r="J55" s="17" t="str">
        <f>$E$23</f>
        <v> </v>
      </c>
      <c r="K55" s="101"/>
    </row>
    <row r="56" spans="2:11" s="6" customFormat="1" ht="15" customHeight="1">
      <c r="B56" s="99"/>
      <c r="C56" s="19" t="s">
        <v>32</v>
      </c>
      <c r="D56" s="100"/>
      <c r="E56" s="100"/>
      <c r="F56" s="17">
        <f>IF($E$20="","",$E$20)</f>
      </c>
      <c r="G56" s="100"/>
      <c r="H56" s="100"/>
      <c r="J56" s="100"/>
      <c r="K56" s="101"/>
    </row>
    <row r="57" spans="2:11" s="6" customFormat="1" ht="11.25" customHeight="1">
      <c r="B57" s="99"/>
      <c r="C57" s="100"/>
      <c r="D57" s="100"/>
      <c r="E57" s="100"/>
      <c r="F57" s="100"/>
      <c r="G57" s="100"/>
      <c r="H57" s="100"/>
      <c r="J57" s="100"/>
      <c r="K57" s="101"/>
    </row>
    <row r="58" spans="2:11" s="6" customFormat="1" ht="30" customHeight="1">
      <c r="B58" s="99"/>
      <c r="C58" s="122" t="s">
        <v>103</v>
      </c>
      <c r="D58" s="110"/>
      <c r="E58" s="110"/>
      <c r="F58" s="110"/>
      <c r="G58" s="110"/>
      <c r="H58" s="110"/>
      <c r="I58" s="123"/>
      <c r="J58" s="124" t="s">
        <v>104</v>
      </c>
      <c r="K58" s="125"/>
    </row>
    <row r="59" spans="2:11" s="6" customFormat="1" ht="11.25" customHeight="1">
      <c r="B59" s="99"/>
      <c r="C59" s="100"/>
      <c r="D59" s="100"/>
      <c r="E59" s="100"/>
      <c r="F59" s="100"/>
      <c r="G59" s="100"/>
      <c r="H59" s="100"/>
      <c r="J59" s="100"/>
      <c r="K59" s="101"/>
    </row>
    <row r="60" spans="2:47" s="6" customFormat="1" ht="30" customHeight="1">
      <c r="B60" s="99"/>
      <c r="C60" s="64" t="s">
        <v>105</v>
      </c>
      <c r="D60" s="100"/>
      <c r="E60" s="100"/>
      <c r="F60" s="100"/>
      <c r="G60" s="100"/>
      <c r="H60" s="100"/>
      <c r="J60" s="65">
        <f>$J$84</f>
        <v>0</v>
      </c>
      <c r="K60" s="101"/>
      <c r="AU60" s="6" t="s">
        <v>106</v>
      </c>
    </row>
    <row r="61" spans="2:11" s="71" customFormat="1" ht="25.5" customHeight="1">
      <c r="B61" s="126"/>
      <c r="C61" s="127"/>
      <c r="D61" s="128" t="s">
        <v>107</v>
      </c>
      <c r="E61" s="128"/>
      <c r="F61" s="128"/>
      <c r="G61" s="128"/>
      <c r="H61" s="128"/>
      <c r="I61" s="129"/>
      <c r="J61" s="130">
        <f>$J$85</f>
        <v>0</v>
      </c>
      <c r="K61" s="131"/>
    </row>
    <row r="62" spans="2:11" s="81" customFormat="1" ht="20.25" customHeight="1">
      <c r="B62" s="132"/>
      <c r="C62" s="83"/>
      <c r="D62" s="133" t="s">
        <v>268</v>
      </c>
      <c r="E62" s="133"/>
      <c r="F62" s="133"/>
      <c r="G62" s="133"/>
      <c r="H62" s="133"/>
      <c r="I62" s="134"/>
      <c r="J62" s="135">
        <f>$J$86</f>
        <v>0</v>
      </c>
      <c r="K62" s="136"/>
    </row>
    <row r="63" spans="2:11" s="6" customFormat="1" ht="22.5" customHeight="1">
      <c r="B63" s="99"/>
      <c r="C63" s="100"/>
      <c r="D63" s="100"/>
      <c r="E63" s="100"/>
      <c r="F63" s="100"/>
      <c r="G63" s="100"/>
      <c r="H63" s="100"/>
      <c r="J63" s="100"/>
      <c r="K63" s="101"/>
    </row>
    <row r="64" spans="2:11" s="6" customFormat="1" ht="7.5" customHeight="1">
      <c r="B64" s="115"/>
      <c r="C64" s="116"/>
      <c r="D64" s="116"/>
      <c r="E64" s="116"/>
      <c r="F64" s="116"/>
      <c r="G64" s="116"/>
      <c r="H64" s="116"/>
      <c r="I64" s="117"/>
      <c r="J64" s="116"/>
      <c r="K64" s="118"/>
    </row>
    <row r="68" spans="2:12" s="6" customFormat="1" ht="7.5" customHeight="1">
      <c r="B68" s="137"/>
      <c r="C68" s="138"/>
      <c r="D68" s="138"/>
      <c r="E68" s="138"/>
      <c r="F68" s="138"/>
      <c r="G68" s="138"/>
      <c r="H68" s="138"/>
      <c r="I68" s="120"/>
      <c r="J68" s="138"/>
      <c r="K68" s="138"/>
      <c r="L68" s="139"/>
    </row>
    <row r="69" spans="2:12" s="6" customFormat="1" ht="37.5" customHeight="1">
      <c r="B69" s="99"/>
      <c r="C69" s="12" t="s">
        <v>109</v>
      </c>
      <c r="D69" s="100"/>
      <c r="E69" s="100"/>
      <c r="F69" s="100"/>
      <c r="G69" s="100"/>
      <c r="H69" s="100"/>
      <c r="J69" s="100"/>
      <c r="K69" s="100"/>
      <c r="L69" s="139"/>
    </row>
    <row r="70" spans="2:12" s="6" customFormat="1" ht="7.5" customHeight="1">
      <c r="B70" s="99"/>
      <c r="C70" s="100"/>
      <c r="D70" s="100"/>
      <c r="E70" s="100"/>
      <c r="F70" s="100"/>
      <c r="G70" s="100"/>
      <c r="H70" s="100"/>
      <c r="J70" s="100"/>
      <c r="K70" s="100"/>
      <c r="L70" s="139"/>
    </row>
    <row r="71" spans="2:12" s="6" customFormat="1" ht="15" customHeight="1">
      <c r="B71" s="99"/>
      <c r="C71" s="19" t="s">
        <v>16</v>
      </c>
      <c r="D71" s="100"/>
      <c r="E71" s="100"/>
      <c r="F71" s="100"/>
      <c r="G71" s="100"/>
      <c r="H71" s="100"/>
      <c r="J71" s="100"/>
      <c r="K71" s="100"/>
      <c r="L71" s="139"/>
    </row>
    <row r="72" spans="2:12" s="6" customFormat="1" ht="14.25" customHeight="1">
      <c r="B72" s="99"/>
      <c r="C72" s="100"/>
      <c r="D72" s="100"/>
      <c r="E72" s="237" t="str">
        <f>$E$7</f>
        <v>Stavební úpravy objektu - 2. etapa - Interier</v>
      </c>
      <c r="F72" s="239"/>
      <c r="G72" s="239"/>
      <c r="H72" s="239"/>
      <c r="J72" s="100"/>
      <c r="K72" s="100"/>
      <c r="L72" s="139"/>
    </row>
    <row r="73" spans="2:12" ht="13.5" customHeight="1">
      <c r="B73" s="10"/>
      <c r="C73" s="19" t="s">
        <v>98</v>
      </c>
      <c r="D73" s="11"/>
      <c r="E73" s="11"/>
      <c r="F73" s="11"/>
      <c r="G73" s="11"/>
      <c r="H73" s="11"/>
      <c r="J73" s="11"/>
      <c r="K73" s="11"/>
      <c r="L73" s="140"/>
    </row>
    <row r="74" spans="2:12" s="6" customFormat="1" ht="14.25" customHeight="1">
      <c r="B74" s="99"/>
      <c r="C74" s="100"/>
      <c r="D74" s="100"/>
      <c r="E74" s="237" t="s">
        <v>99</v>
      </c>
      <c r="F74" s="239"/>
      <c r="G74" s="239"/>
      <c r="H74" s="239"/>
      <c r="J74" s="100"/>
      <c r="K74" s="100"/>
      <c r="L74" s="139"/>
    </row>
    <row r="75" spans="2:12" s="6" customFormat="1" ht="15" customHeight="1">
      <c r="B75" s="99"/>
      <c r="C75" s="19" t="s">
        <v>100</v>
      </c>
      <c r="D75" s="100"/>
      <c r="E75" s="100"/>
      <c r="F75" s="100"/>
      <c r="G75" s="100"/>
      <c r="H75" s="100"/>
      <c r="J75" s="100"/>
      <c r="K75" s="100"/>
      <c r="L75" s="139"/>
    </row>
    <row r="76" spans="2:12" s="6" customFormat="1" ht="18" customHeight="1">
      <c r="B76" s="99"/>
      <c r="C76" s="100"/>
      <c r="D76" s="100"/>
      <c r="E76" s="217" t="str">
        <f>$E$11</f>
        <v>zidle - Židle - typový nábytek</v>
      </c>
      <c r="F76" s="239"/>
      <c r="G76" s="239"/>
      <c r="H76" s="239"/>
      <c r="J76" s="100"/>
      <c r="K76" s="100"/>
      <c r="L76" s="139"/>
    </row>
    <row r="77" spans="2:12" s="6" customFormat="1" ht="7.5" customHeight="1">
      <c r="B77" s="99"/>
      <c r="C77" s="100"/>
      <c r="D77" s="100"/>
      <c r="E77" s="100"/>
      <c r="F77" s="100"/>
      <c r="G77" s="100"/>
      <c r="H77" s="100"/>
      <c r="J77" s="100"/>
      <c r="K77" s="100"/>
      <c r="L77" s="139"/>
    </row>
    <row r="78" spans="2:12" s="6" customFormat="1" ht="18" customHeight="1">
      <c r="B78" s="99"/>
      <c r="C78" s="19" t="s">
        <v>22</v>
      </c>
      <c r="D78" s="100"/>
      <c r="E78" s="100"/>
      <c r="F78" s="17" t="str">
        <f>$F$14</f>
        <v>Hradec Králové, Pospíšilova 365</v>
      </c>
      <c r="G78" s="100"/>
      <c r="H78" s="100"/>
      <c r="I78" s="102" t="s">
        <v>24</v>
      </c>
      <c r="J78" s="52" t="str">
        <f>IF($J$14="","",$J$14)</f>
        <v>30.04.2015</v>
      </c>
      <c r="K78" s="100"/>
      <c r="L78" s="139"/>
    </row>
    <row r="79" spans="2:12" s="6" customFormat="1" ht="7.5" customHeight="1">
      <c r="B79" s="99"/>
      <c r="C79" s="100"/>
      <c r="D79" s="100"/>
      <c r="E79" s="100"/>
      <c r="F79" s="100"/>
      <c r="G79" s="100"/>
      <c r="H79" s="100"/>
      <c r="J79" s="100"/>
      <c r="K79" s="100"/>
      <c r="L79" s="139"/>
    </row>
    <row r="80" spans="2:12" s="6" customFormat="1" ht="13.5" customHeight="1">
      <c r="B80" s="99"/>
      <c r="C80" s="19" t="s">
        <v>28</v>
      </c>
      <c r="D80" s="100"/>
      <c r="E80" s="100"/>
      <c r="F80" s="17" t="str">
        <f>$E$17</f>
        <v> </v>
      </c>
      <c r="G80" s="100"/>
      <c r="H80" s="100"/>
      <c r="I80" s="102" t="s">
        <v>34</v>
      </c>
      <c r="J80" s="17" t="str">
        <f>$E$23</f>
        <v> </v>
      </c>
      <c r="K80" s="100"/>
      <c r="L80" s="139"/>
    </row>
    <row r="81" spans="2:12" s="6" customFormat="1" ht="15" customHeight="1">
      <c r="B81" s="99"/>
      <c r="C81" s="19" t="s">
        <v>32</v>
      </c>
      <c r="D81" s="100"/>
      <c r="E81" s="100"/>
      <c r="F81" s="17">
        <f>IF($E$20="","",$E$20)</f>
      </c>
      <c r="G81" s="100"/>
      <c r="H81" s="100"/>
      <c r="J81" s="100"/>
      <c r="K81" s="100"/>
      <c r="L81" s="139"/>
    </row>
    <row r="82" spans="2:12" s="6" customFormat="1" ht="11.25" customHeight="1">
      <c r="B82" s="99"/>
      <c r="C82" s="100"/>
      <c r="D82" s="100"/>
      <c r="E82" s="100"/>
      <c r="F82" s="100"/>
      <c r="G82" s="100"/>
      <c r="H82" s="100"/>
      <c r="J82" s="100"/>
      <c r="K82" s="100"/>
      <c r="L82" s="139"/>
    </row>
    <row r="83" spans="2:20" s="141" customFormat="1" ht="30" customHeight="1">
      <c r="B83" s="142"/>
      <c r="C83" s="143" t="s">
        <v>110</v>
      </c>
      <c r="D83" s="144" t="s">
        <v>56</v>
      </c>
      <c r="E83" s="144" t="s">
        <v>52</v>
      </c>
      <c r="F83" s="144" t="s">
        <v>111</v>
      </c>
      <c r="G83" s="144" t="s">
        <v>112</v>
      </c>
      <c r="H83" s="144" t="s">
        <v>113</v>
      </c>
      <c r="I83" s="145" t="s">
        <v>114</v>
      </c>
      <c r="J83" s="144" t="s">
        <v>115</v>
      </c>
      <c r="K83" s="146" t="s">
        <v>116</v>
      </c>
      <c r="L83" s="147"/>
      <c r="M83" s="58" t="s">
        <v>117</v>
      </c>
      <c r="N83" s="59" t="s">
        <v>41</v>
      </c>
      <c r="O83" s="59" t="s">
        <v>118</v>
      </c>
      <c r="P83" s="59" t="s">
        <v>119</v>
      </c>
      <c r="Q83" s="59" t="s">
        <v>120</v>
      </c>
      <c r="R83" s="59" t="s">
        <v>121</v>
      </c>
      <c r="S83" s="59" t="s">
        <v>122</v>
      </c>
      <c r="T83" s="60" t="s">
        <v>123</v>
      </c>
    </row>
    <row r="84" spans="2:63" s="6" customFormat="1" ht="30" customHeight="1">
      <c r="B84" s="99"/>
      <c r="C84" s="64" t="s">
        <v>105</v>
      </c>
      <c r="D84" s="100"/>
      <c r="E84" s="100"/>
      <c r="F84" s="100"/>
      <c r="G84" s="100"/>
      <c r="H84" s="100"/>
      <c r="J84" s="148">
        <f>$BK$84</f>
        <v>0</v>
      </c>
      <c r="K84" s="100"/>
      <c r="L84" s="139"/>
      <c r="M84" s="149"/>
      <c r="N84" s="103"/>
      <c r="O84" s="103"/>
      <c r="P84" s="150">
        <f>$P$85</f>
        <v>0</v>
      </c>
      <c r="Q84" s="103"/>
      <c r="R84" s="150">
        <f>$R$85</f>
        <v>0</v>
      </c>
      <c r="S84" s="103"/>
      <c r="T84" s="151">
        <f>$T$85</f>
        <v>0</v>
      </c>
      <c r="AT84" s="6" t="s">
        <v>70</v>
      </c>
      <c r="AU84" s="6" t="s">
        <v>106</v>
      </c>
      <c r="BK84" s="152">
        <f>$BK$85</f>
        <v>0</v>
      </c>
    </row>
    <row r="85" spans="2:63" s="153" customFormat="1" ht="38.25" customHeight="1">
      <c r="B85" s="154"/>
      <c r="C85" s="155"/>
      <c r="D85" s="156" t="s">
        <v>70</v>
      </c>
      <c r="E85" s="157" t="s">
        <v>124</v>
      </c>
      <c r="F85" s="157" t="s">
        <v>125</v>
      </c>
      <c r="G85" s="155"/>
      <c r="H85" s="155"/>
      <c r="J85" s="158">
        <f>$BK$85</f>
        <v>0</v>
      </c>
      <c r="K85" s="155"/>
      <c r="L85" s="159"/>
      <c r="M85" s="160"/>
      <c r="N85" s="155"/>
      <c r="O85" s="155"/>
      <c r="P85" s="161">
        <f>$P$86</f>
        <v>0</v>
      </c>
      <c r="Q85" s="155"/>
      <c r="R85" s="161">
        <f>$R$86</f>
        <v>0</v>
      </c>
      <c r="S85" s="155"/>
      <c r="T85" s="162">
        <f>$T$86</f>
        <v>0</v>
      </c>
      <c r="AR85" s="163" t="s">
        <v>126</v>
      </c>
      <c r="AT85" s="163" t="s">
        <v>70</v>
      </c>
      <c r="AU85" s="163" t="s">
        <v>71</v>
      </c>
      <c r="AY85" s="163" t="s">
        <v>127</v>
      </c>
      <c r="BK85" s="164">
        <f>$BK$86</f>
        <v>0</v>
      </c>
    </row>
    <row r="86" spans="2:63" s="153" customFormat="1" ht="20.25" customHeight="1">
      <c r="B86" s="154"/>
      <c r="C86" s="155"/>
      <c r="D86" s="156" t="s">
        <v>70</v>
      </c>
      <c r="E86" s="165" t="s">
        <v>128</v>
      </c>
      <c r="F86" s="165" t="s">
        <v>269</v>
      </c>
      <c r="G86" s="155"/>
      <c r="H86" s="155"/>
      <c r="J86" s="166">
        <f>$BK$86</f>
        <v>0</v>
      </c>
      <c r="K86" s="155"/>
      <c r="L86" s="159"/>
      <c r="M86" s="160"/>
      <c r="N86" s="155"/>
      <c r="O86" s="155"/>
      <c r="P86" s="161">
        <f>SUM($P$87:$P$94)</f>
        <v>0</v>
      </c>
      <c r="Q86" s="155"/>
      <c r="R86" s="161">
        <f>SUM($R$87:$R$94)</f>
        <v>0</v>
      </c>
      <c r="S86" s="155"/>
      <c r="T86" s="162">
        <f>SUM($T$87:$T$94)</f>
        <v>0</v>
      </c>
      <c r="AR86" s="163" t="s">
        <v>126</v>
      </c>
      <c r="AT86" s="163" t="s">
        <v>70</v>
      </c>
      <c r="AU86" s="163" t="s">
        <v>21</v>
      </c>
      <c r="AY86" s="163" t="s">
        <v>127</v>
      </c>
      <c r="BK86" s="164">
        <f>SUM($BK$87:$BK$94)</f>
        <v>0</v>
      </c>
    </row>
    <row r="87" spans="2:65" s="6" customFormat="1" ht="13.5" customHeight="1">
      <c r="B87" s="99"/>
      <c r="C87" s="167" t="s">
        <v>21</v>
      </c>
      <c r="D87" s="167" t="s">
        <v>130</v>
      </c>
      <c r="E87" s="168" t="s">
        <v>270</v>
      </c>
      <c r="F87" s="169" t="s">
        <v>271</v>
      </c>
      <c r="G87" s="170" t="s">
        <v>272</v>
      </c>
      <c r="H87" s="171">
        <v>1</v>
      </c>
      <c r="I87" s="172"/>
      <c r="J87" s="173">
        <f>ROUND($I$87*$H$87,2)</f>
        <v>0</v>
      </c>
      <c r="K87" s="169"/>
      <c r="L87" s="139"/>
      <c r="M87" s="174"/>
      <c r="N87" s="175" t="s">
        <v>42</v>
      </c>
      <c r="O87" s="100"/>
      <c r="P87" s="176">
        <f>$O$87*$H$87</f>
        <v>0</v>
      </c>
      <c r="Q87" s="176">
        <v>0</v>
      </c>
      <c r="R87" s="176">
        <f>$Q$87*$H$87</f>
        <v>0</v>
      </c>
      <c r="S87" s="176">
        <v>0</v>
      </c>
      <c r="T87" s="177">
        <f>$S$87*$H$87</f>
        <v>0</v>
      </c>
      <c r="AR87" s="95" t="s">
        <v>134</v>
      </c>
      <c r="AT87" s="95" t="s">
        <v>130</v>
      </c>
      <c r="AU87" s="95" t="s">
        <v>79</v>
      </c>
      <c r="AY87" s="6" t="s">
        <v>127</v>
      </c>
      <c r="BE87" s="178">
        <f>IF($N$87="základní",$J$87,0)</f>
        <v>0</v>
      </c>
      <c r="BF87" s="178">
        <f>IF($N$87="snížená",$J$87,0)</f>
        <v>0</v>
      </c>
      <c r="BG87" s="178">
        <f>IF($N$87="zákl. přenesená",$J$87,0)</f>
        <v>0</v>
      </c>
      <c r="BH87" s="178">
        <f>IF($N$87="sníž. přenesená",$J$87,0)</f>
        <v>0</v>
      </c>
      <c r="BI87" s="178">
        <f>IF($N$87="nulová",$J$87,0)</f>
        <v>0</v>
      </c>
      <c r="BJ87" s="95" t="s">
        <v>21</v>
      </c>
      <c r="BK87" s="178">
        <f>ROUND($I$87*$H$87,2)</f>
        <v>0</v>
      </c>
      <c r="BL87" s="95" t="s">
        <v>134</v>
      </c>
      <c r="BM87" s="95" t="s">
        <v>273</v>
      </c>
    </row>
    <row r="88" spans="2:65" s="6" customFormat="1" ht="13.5" customHeight="1">
      <c r="B88" s="99"/>
      <c r="C88" s="179" t="s">
        <v>79</v>
      </c>
      <c r="D88" s="179" t="s">
        <v>136</v>
      </c>
      <c r="E88" s="180" t="s">
        <v>274</v>
      </c>
      <c r="F88" s="181" t="s">
        <v>275</v>
      </c>
      <c r="G88" s="179" t="s">
        <v>139</v>
      </c>
      <c r="H88" s="182">
        <v>7</v>
      </c>
      <c r="I88" s="183"/>
      <c r="J88" s="184">
        <f>ROUND($I$88*$H$88,2)</f>
        <v>0</v>
      </c>
      <c r="K88" s="181"/>
      <c r="L88" s="185"/>
      <c r="M88" s="186"/>
      <c r="N88" s="187" t="s">
        <v>42</v>
      </c>
      <c r="O88" s="100"/>
      <c r="P88" s="176">
        <f>$O$88*$H$88</f>
        <v>0</v>
      </c>
      <c r="Q88" s="176">
        <v>0</v>
      </c>
      <c r="R88" s="176">
        <f>$Q$88*$H$88</f>
        <v>0</v>
      </c>
      <c r="S88" s="176">
        <v>0</v>
      </c>
      <c r="T88" s="177">
        <f>$S$88*$H$88</f>
        <v>0</v>
      </c>
      <c r="AR88" s="95" t="s">
        <v>134</v>
      </c>
      <c r="AT88" s="95" t="s">
        <v>136</v>
      </c>
      <c r="AU88" s="95" t="s">
        <v>79</v>
      </c>
      <c r="AY88" s="95" t="s">
        <v>127</v>
      </c>
      <c r="BE88" s="178">
        <f>IF($N$88="základní",$J$88,0)</f>
        <v>0</v>
      </c>
      <c r="BF88" s="178">
        <f>IF($N$88="snížená",$J$88,0)</f>
        <v>0</v>
      </c>
      <c r="BG88" s="178">
        <f>IF($N$88="zákl. přenesená",$J$88,0)</f>
        <v>0</v>
      </c>
      <c r="BH88" s="178">
        <f>IF($N$88="sníž. přenesená",$J$88,0)</f>
        <v>0</v>
      </c>
      <c r="BI88" s="178">
        <f>IF($N$88="nulová",$J$88,0)</f>
        <v>0</v>
      </c>
      <c r="BJ88" s="95" t="s">
        <v>21</v>
      </c>
      <c r="BK88" s="178">
        <f>ROUND($I$88*$H$88,2)</f>
        <v>0</v>
      </c>
      <c r="BL88" s="95" t="s">
        <v>134</v>
      </c>
      <c r="BM88" s="95" t="s">
        <v>276</v>
      </c>
    </row>
    <row r="89" spans="2:65" s="6" customFormat="1" ht="13.5" customHeight="1">
      <c r="B89" s="99"/>
      <c r="C89" s="179" t="s">
        <v>141</v>
      </c>
      <c r="D89" s="179" t="s">
        <v>136</v>
      </c>
      <c r="E89" s="180" t="s">
        <v>277</v>
      </c>
      <c r="F89" s="181" t="s">
        <v>278</v>
      </c>
      <c r="G89" s="179" t="s">
        <v>139</v>
      </c>
      <c r="H89" s="182">
        <v>84</v>
      </c>
      <c r="I89" s="183"/>
      <c r="J89" s="184">
        <f>ROUND($I$89*$H$89,2)</f>
        <v>0</v>
      </c>
      <c r="K89" s="181"/>
      <c r="L89" s="185"/>
      <c r="M89" s="186"/>
      <c r="N89" s="187" t="s">
        <v>42</v>
      </c>
      <c r="O89" s="100"/>
      <c r="P89" s="176">
        <f>$O$89*$H$89</f>
        <v>0</v>
      </c>
      <c r="Q89" s="176">
        <v>0</v>
      </c>
      <c r="R89" s="176">
        <f>$Q$89*$H$89</f>
        <v>0</v>
      </c>
      <c r="S89" s="176">
        <v>0</v>
      </c>
      <c r="T89" s="177">
        <f>$S$89*$H$89</f>
        <v>0</v>
      </c>
      <c r="AR89" s="95" t="s">
        <v>134</v>
      </c>
      <c r="AT89" s="95" t="s">
        <v>136</v>
      </c>
      <c r="AU89" s="95" t="s">
        <v>79</v>
      </c>
      <c r="AY89" s="95" t="s">
        <v>127</v>
      </c>
      <c r="BE89" s="178">
        <f>IF($N$89="základní",$J$89,0)</f>
        <v>0</v>
      </c>
      <c r="BF89" s="178">
        <f>IF($N$89="snížená",$J$89,0)</f>
        <v>0</v>
      </c>
      <c r="BG89" s="178">
        <f>IF($N$89="zákl. přenesená",$J$89,0)</f>
        <v>0</v>
      </c>
      <c r="BH89" s="178">
        <f>IF($N$89="sníž. přenesená",$J$89,0)</f>
        <v>0</v>
      </c>
      <c r="BI89" s="178">
        <f>IF($N$89="nulová",$J$89,0)</f>
        <v>0</v>
      </c>
      <c r="BJ89" s="95" t="s">
        <v>21</v>
      </c>
      <c r="BK89" s="178">
        <f>ROUND($I$89*$H$89,2)</f>
        <v>0</v>
      </c>
      <c r="BL89" s="95" t="s">
        <v>134</v>
      </c>
      <c r="BM89" s="95" t="s">
        <v>279</v>
      </c>
    </row>
    <row r="90" spans="2:65" s="6" customFormat="1" ht="13.5" customHeight="1">
      <c r="B90" s="99"/>
      <c r="C90" s="179" t="s">
        <v>126</v>
      </c>
      <c r="D90" s="179" t="s">
        <v>136</v>
      </c>
      <c r="E90" s="180" t="s">
        <v>280</v>
      </c>
      <c r="F90" s="181" t="s">
        <v>281</v>
      </c>
      <c r="G90" s="179" t="s">
        <v>139</v>
      </c>
      <c r="H90" s="182">
        <v>21</v>
      </c>
      <c r="I90" s="183"/>
      <c r="J90" s="184">
        <f>ROUND($I$90*$H$90,2)</f>
        <v>0</v>
      </c>
      <c r="K90" s="181"/>
      <c r="L90" s="185"/>
      <c r="M90" s="186"/>
      <c r="N90" s="187" t="s">
        <v>42</v>
      </c>
      <c r="O90" s="100"/>
      <c r="P90" s="176">
        <f>$O$90*$H$90</f>
        <v>0</v>
      </c>
      <c r="Q90" s="176">
        <v>0</v>
      </c>
      <c r="R90" s="176">
        <f>$Q$90*$H$90</f>
        <v>0</v>
      </c>
      <c r="S90" s="176">
        <v>0</v>
      </c>
      <c r="T90" s="177">
        <f>$S$90*$H$90</f>
        <v>0</v>
      </c>
      <c r="AR90" s="95" t="s">
        <v>134</v>
      </c>
      <c r="AT90" s="95" t="s">
        <v>136</v>
      </c>
      <c r="AU90" s="95" t="s">
        <v>79</v>
      </c>
      <c r="AY90" s="95" t="s">
        <v>127</v>
      </c>
      <c r="BE90" s="178">
        <f>IF($N$90="základní",$J$90,0)</f>
        <v>0</v>
      </c>
      <c r="BF90" s="178">
        <f>IF($N$90="snížená",$J$90,0)</f>
        <v>0</v>
      </c>
      <c r="BG90" s="178">
        <f>IF($N$90="zákl. přenesená",$J$90,0)</f>
        <v>0</v>
      </c>
      <c r="BH90" s="178">
        <f>IF($N$90="sníž. přenesená",$J$90,0)</f>
        <v>0</v>
      </c>
      <c r="BI90" s="178">
        <f>IF($N$90="nulová",$J$90,0)</f>
        <v>0</v>
      </c>
      <c r="BJ90" s="95" t="s">
        <v>21</v>
      </c>
      <c r="BK90" s="178">
        <f>ROUND($I$90*$H$90,2)</f>
        <v>0</v>
      </c>
      <c r="BL90" s="95" t="s">
        <v>134</v>
      </c>
      <c r="BM90" s="95" t="s">
        <v>282</v>
      </c>
    </row>
    <row r="91" spans="2:65" s="6" customFormat="1" ht="13.5" customHeight="1">
      <c r="B91" s="99"/>
      <c r="C91" s="179" t="s">
        <v>148</v>
      </c>
      <c r="D91" s="179" t="s">
        <v>136</v>
      </c>
      <c r="E91" s="180" t="s">
        <v>283</v>
      </c>
      <c r="F91" s="181" t="s">
        <v>284</v>
      </c>
      <c r="G91" s="179" t="s">
        <v>139</v>
      </c>
      <c r="H91" s="182">
        <v>31</v>
      </c>
      <c r="I91" s="183"/>
      <c r="J91" s="184">
        <f>ROUND($I$91*$H$91,2)</f>
        <v>0</v>
      </c>
      <c r="K91" s="181"/>
      <c r="L91" s="185"/>
      <c r="M91" s="186"/>
      <c r="N91" s="187" t="s">
        <v>42</v>
      </c>
      <c r="O91" s="100"/>
      <c r="P91" s="176">
        <f>$O$91*$H$91</f>
        <v>0</v>
      </c>
      <c r="Q91" s="176">
        <v>0</v>
      </c>
      <c r="R91" s="176">
        <f>$Q$91*$H$91</f>
        <v>0</v>
      </c>
      <c r="S91" s="176">
        <v>0</v>
      </c>
      <c r="T91" s="177">
        <f>$S$91*$H$91</f>
        <v>0</v>
      </c>
      <c r="AR91" s="95" t="s">
        <v>134</v>
      </c>
      <c r="AT91" s="95" t="s">
        <v>136</v>
      </c>
      <c r="AU91" s="95" t="s">
        <v>79</v>
      </c>
      <c r="AY91" s="95" t="s">
        <v>127</v>
      </c>
      <c r="BE91" s="178">
        <f>IF($N$91="základní",$J$91,0)</f>
        <v>0</v>
      </c>
      <c r="BF91" s="178">
        <f>IF($N$91="snížená",$J$91,0)</f>
        <v>0</v>
      </c>
      <c r="BG91" s="178">
        <f>IF($N$91="zákl. přenesená",$J$91,0)</f>
        <v>0</v>
      </c>
      <c r="BH91" s="178">
        <f>IF($N$91="sníž. přenesená",$J$91,0)</f>
        <v>0</v>
      </c>
      <c r="BI91" s="178">
        <f>IF($N$91="nulová",$J$91,0)</f>
        <v>0</v>
      </c>
      <c r="BJ91" s="95" t="s">
        <v>21</v>
      </c>
      <c r="BK91" s="178">
        <f>ROUND($I$91*$H$91,2)</f>
        <v>0</v>
      </c>
      <c r="BL91" s="95" t="s">
        <v>134</v>
      </c>
      <c r="BM91" s="95" t="s">
        <v>285</v>
      </c>
    </row>
    <row r="92" spans="2:65" s="6" customFormat="1" ht="13.5" customHeight="1">
      <c r="B92" s="99"/>
      <c r="C92" s="179" t="s">
        <v>152</v>
      </c>
      <c r="D92" s="179" t="s">
        <v>136</v>
      </c>
      <c r="E92" s="180" t="s">
        <v>286</v>
      </c>
      <c r="F92" s="181" t="s">
        <v>287</v>
      </c>
      <c r="G92" s="179" t="s">
        <v>139</v>
      </c>
      <c r="H92" s="182">
        <v>146</v>
      </c>
      <c r="I92" s="183"/>
      <c r="J92" s="184">
        <f>ROUND($I$92*$H$92,2)</f>
        <v>0</v>
      </c>
      <c r="K92" s="181"/>
      <c r="L92" s="185"/>
      <c r="M92" s="186"/>
      <c r="N92" s="187" t="s">
        <v>42</v>
      </c>
      <c r="O92" s="100"/>
      <c r="P92" s="176">
        <f>$O$92*$H$92</f>
        <v>0</v>
      </c>
      <c r="Q92" s="176">
        <v>0</v>
      </c>
      <c r="R92" s="176">
        <f>$Q$92*$H$92</f>
        <v>0</v>
      </c>
      <c r="S92" s="176">
        <v>0</v>
      </c>
      <c r="T92" s="177">
        <f>$S$92*$H$92</f>
        <v>0</v>
      </c>
      <c r="AR92" s="95" t="s">
        <v>134</v>
      </c>
      <c r="AT92" s="95" t="s">
        <v>136</v>
      </c>
      <c r="AU92" s="95" t="s">
        <v>79</v>
      </c>
      <c r="AY92" s="95" t="s">
        <v>127</v>
      </c>
      <c r="BE92" s="178">
        <f>IF($N$92="základní",$J$92,0)</f>
        <v>0</v>
      </c>
      <c r="BF92" s="178">
        <f>IF($N$92="snížená",$J$92,0)</f>
        <v>0</v>
      </c>
      <c r="BG92" s="178">
        <f>IF($N$92="zákl. přenesená",$J$92,0)</f>
        <v>0</v>
      </c>
      <c r="BH92" s="178">
        <f>IF($N$92="sníž. přenesená",$J$92,0)</f>
        <v>0</v>
      </c>
      <c r="BI92" s="178">
        <f>IF($N$92="nulová",$J$92,0)</f>
        <v>0</v>
      </c>
      <c r="BJ92" s="95" t="s">
        <v>21</v>
      </c>
      <c r="BK92" s="178">
        <f>ROUND($I$92*$H$92,2)</f>
        <v>0</v>
      </c>
      <c r="BL92" s="95" t="s">
        <v>134</v>
      </c>
      <c r="BM92" s="95" t="s">
        <v>288</v>
      </c>
    </row>
    <row r="93" spans="2:65" s="6" customFormat="1" ht="13.5" customHeight="1">
      <c r="B93" s="99"/>
      <c r="C93" s="179" t="s">
        <v>156</v>
      </c>
      <c r="D93" s="179" t="s">
        <v>136</v>
      </c>
      <c r="E93" s="180" t="s">
        <v>289</v>
      </c>
      <c r="F93" s="181" t="s">
        <v>290</v>
      </c>
      <c r="G93" s="179" t="s">
        <v>139</v>
      </c>
      <c r="H93" s="182">
        <v>24</v>
      </c>
      <c r="I93" s="183"/>
      <c r="J93" s="184">
        <f>ROUND($I$93*$H$93,2)</f>
        <v>0</v>
      </c>
      <c r="K93" s="181"/>
      <c r="L93" s="185"/>
      <c r="M93" s="186"/>
      <c r="N93" s="187" t="s">
        <v>42</v>
      </c>
      <c r="O93" s="100"/>
      <c r="P93" s="176">
        <f>$O$93*$H$93</f>
        <v>0</v>
      </c>
      <c r="Q93" s="176">
        <v>0</v>
      </c>
      <c r="R93" s="176">
        <f>$Q$93*$H$93</f>
        <v>0</v>
      </c>
      <c r="S93" s="176">
        <v>0</v>
      </c>
      <c r="T93" s="177">
        <f>$S$93*$H$93</f>
        <v>0</v>
      </c>
      <c r="AR93" s="95" t="s">
        <v>134</v>
      </c>
      <c r="AT93" s="95" t="s">
        <v>136</v>
      </c>
      <c r="AU93" s="95" t="s">
        <v>79</v>
      </c>
      <c r="AY93" s="95" t="s">
        <v>127</v>
      </c>
      <c r="BE93" s="178">
        <f>IF($N$93="základní",$J$93,0)</f>
        <v>0</v>
      </c>
      <c r="BF93" s="178">
        <f>IF($N$93="snížená",$J$93,0)</f>
        <v>0</v>
      </c>
      <c r="BG93" s="178">
        <f>IF($N$93="zákl. přenesená",$J$93,0)</f>
        <v>0</v>
      </c>
      <c r="BH93" s="178">
        <f>IF($N$93="sníž. přenesená",$J$93,0)</f>
        <v>0</v>
      </c>
      <c r="BI93" s="178">
        <f>IF($N$93="nulová",$J$93,0)</f>
        <v>0</v>
      </c>
      <c r="BJ93" s="95" t="s">
        <v>21</v>
      </c>
      <c r="BK93" s="178">
        <f>ROUND($I$93*$H$93,2)</f>
        <v>0</v>
      </c>
      <c r="BL93" s="95" t="s">
        <v>134</v>
      </c>
      <c r="BM93" s="95" t="s">
        <v>291</v>
      </c>
    </row>
    <row r="94" spans="2:65" s="6" customFormat="1" ht="13.5" customHeight="1">
      <c r="B94" s="99"/>
      <c r="C94" s="179" t="s">
        <v>160</v>
      </c>
      <c r="D94" s="179" t="s">
        <v>136</v>
      </c>
      <c r="E94" s="180" t="s">
        <v>292</v>
      </c>
      <c r="F94" s="181" t="s">
        <v>293</v>
      </c>
      <c r="G94" s="179" t="s">
        <v>139</v>
      </c>
      <c r="H94" s="182">
        <v>6</v>
      </c>
      <c r="I94" s="183"/>
      <c r="J94" s="184">
        <f>ROUND($I$94*$H$94,2)</f>
        <v>0</v>
      </c>
      <c r="K94" s="181"/>
      <c r="L94" s="185"/>
      <c r="M94" s="186"/>
      <c r="N94" s="188" t="s">
        <v>42</v>
      </c>
      <c r="O94" s="189"/>
      <c r="P94" s="190">
        <f>$O$94*$H$94</f>
        <v>0</v>
      </c>
      <c r="Q94" s="190">
        <v>0</v>
      </c>
      <c r="R94" s="190">
        <f>$Q$94*$H$94</f>
        <v>0</v>
      </c>
      <c r="S94" s="190">
        <v>0</v>
      </c>
      <c r="T94" s="191">
        <f>$S$94*$H$94</f>
        <v>0</v>
      </c>
      <c r="AR94" s="95" t="s">
        <v>134</v>
      </c>
      <c r="AT94" s="95" t="s">
        <v>136</v>
      </c>
      <c r="AU94" s="95" t="s">
        <v>79</v>
      </c>
      <c r="AY94" s="95" t="s">
        <v>127</v>
      </c>
      <c r="BE94" s="178">
        <f>IF($N$94="základní",$J$94,0)</f>
        <v>0</v>
      </c>
      <c r="BF94" s="178">
        <f>IF($N$94="snížená",$J$94,0)</f>
        <v>0</v>
      </c>
      <c r="BG94" s="178">
        <f>IF($N$94="zákl. přenesená",$J$94,0)</f>
        <v>0</v>
      </c>
      <c r="BH94" s="178">
        <f>IF($N$94="sníž. přenesená",$J$94,0)</f>
        <v>0</v>
      </c>
      <c r="BI94" s="178">
        <f>IF($N$94="nulová",$J$94,0)</f>
        <v>0</v>
      </c>
      <c r="BJ94" s="95" t="s">
        <v>21</v>
      </c>
      <c r="BK94" s="178">
        <f>ROUND($I$94*$H$94,2)</f>
        <v>0</v>
      </c>
      <c r="BL94" s="95" t="s">
        <v>134</v>
      </c>
      <c r="BM94" s="95" t="s">
        <v>294</v>
      </c>
    </row>
    <row r="95" spans="2:12" s="6" customFormat="1" ht="7.5" customHeight="1">
      <c r="B95" s="115"/>
      <c r="C95" s="116"/>
      <c r="D95" s="116"/>
      <c r="E95" s="116"/>
      <c r="F95" s="116"/>
      <c r="G95" s="116"/>
      <c r="H95" s="116"/>
      <c r="I95" s="117"/>
      <c r="J95" s="116"/>
      <c r="K95" s="116"/>
      <c r="L95" s="139"/>
    </row>
    <row r="110" s="2" customFormat="1" ht="12" customHeight="1"/>
  </sheetData>
  <sheetProtection password="CC35" sheet="1" objects="1" scenarios="1" formatColumns="0" formatRows="0" sort="0" autoFilter="0"/>
  <autoFilter ref="C83:K83"/>
  <mergeCells count="12">
    <mergeCell ref="E74:H74"/>
    <mergeCell ref="E76:H76"/>
    <mergeCell ref="G1:H1"/>
    <mergeCell ref="L2:V2"/>
    <mergeCell ref="E47:H47"/>
    <mergeCell ref="E49:H49"/>
    <mergeCell ref="E51:H51"/>
    <mergeCell ref="E72:H7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2"/>
      <c r="C1" s="242"/>
      <c r="D1" s="243" t="s">
        <v>1</v>
      </c>
      <c r="E1" s="242"/>
      <c r="F1" s="244" t="s">
        <v>364</v>
      </c>
      <c r="G1" s="249" t="s">
        <v>365</v>
      </c>
      <c r="H1" s="249"/>
      <c r="I1" s="242"/>
      <c r="J1" s="244" t="s">
        <v>366</v>
      </c>
      <c r="K1" s="243" t="s">
        <v>96</v>
      </c>
      <c r="L1" s="244" t="s">
        <v>367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37" t="str">
        <f>'Rekapitulace stavby'!$K$6</f>
        <v>Stavební úpravy objektu - 2. etapa - Interier</v>
      </c>
      <c r="F7" s="202"/>
      <c r="G7" s="202"/>
      <c r="H7" s="202"/>
      <c r="J7" s="11"/>
      <c r="K7" s="13"/>
    </row>
    <row r="8" spans="2:11" s="2" customFormat="1" ht="13.5" customHeight="1">
      <c r="B8" s="10"/>
      <c r="C8" s="11"/>
      <c r="D8" s="19" t="s">
        <v>98</v>
      </c>
      <c r="E8" s="11"/>
      <c r="F8" s="11"/>
      <c r="G8" s="11"/>
      <c r="H8" s="11"/>
      <c r="J8" s="11"/>
      <c r="K8" s="13"/>
    </row>
    <row r="9" spans="2:11" s="95" customFormat="1" ht="14.25" customHeight="1">
      <c r="B9" s="96"/>
      <c r="C9" s="97"/>
      <c r="D9" s="97"/>
      <c r="E9" s="237" t="s">
        <v>99</v>
      </c>
      <c r="F9" s="238"/>
      <c r="G9" s="238"/>
      <c r="H9" s="238"/>
      <c r="J9" s="97"/>
      <c r="K9" s="98"/>
    </row>
    <row r="10" spans="2:11" s="6" customFormat="1" ht="13.5" customHeight="1">
      <c r="B10" s="99"/>
      <c r="C10" s="100"/>
      <c r="D10" s="19" t="s">
        <v>100</v>
      </c>
      <c r="E10" s="100"/>
      <c r="F10" s="100"/>
      <c r="G10" s="100"/>
      <c r="H10" s="100"/>
      <c r="J10" s="100"/>
      <c r="K10" s="101"/>
    </row>
    <row r="11" spans="2:11" s="6" customFormat="1" ht="37.5" customHeight="1">
      <c r="B11" s="99"/>
      <c r="C11" s="100"/>
      <c r="D11" s="100"/>
      <c r="E11" s="217" t="s">
        <v>295</v>
      </c>
      <c r="F11" s="239"/>
      <c r="G11" s="239"/>
      <c r="H11" s="239"/>
      <c r="J11" s="100"/>
      <c r="K11" s="101"/>
    </row>
    <row r="12" spans="2:11" s="6" customFormat="1" ht="12" customHeight="1">
      <c r="B12" s="99"/>
      <c r="C12" s="100"/>
      <c r="D12" s="100"/>
      <c r="E12" s="100"/>
      <c r="F12" s="100"/>
      <c r="G12" s="100"/>
      <c r="H12" s="100"/>
      <c r="J12" s="100"/>
      <c r="K12" s="101"/>
    </row>
    <row r="13" spans="2:11" s="6" customFormat="1" ht="15" customHeight="1">
      <c r="B13" s="99"/>
      <c r="C13" s="100"/>
      <c r="D13" s="19" t="s">
        <v>19</v>
      </c>
      <c r="E13" s="100"/>
      <c r="F13" s="17"/>
      <c r="G13" s="100"/>
      <c r="H13" s="100"/>
      <c r="I13" s="102" t="s">
        <v>20</v>
      </c>
      <c r="J13" s="17"/>
      <c r="K13" s="101"/>
    </row>
    <row r="14" spans="2:11" s="6" customFormat="1" ht="15" customHeight="1">
      <c r="B14" s="99"/>
      <c r="C14" s="100"/>
      <c r="D14" s="19" t="s">
        <v>22</v>
      </c>
      <c r="E14" s="100"/>
      <c r="F14" s="17" t="s">
        <v>23</v>
      </c>
      <c r="G14" s="100"/>
      <c r="H14" s="100"/>
      <c r="I14" s="102" t="s">
        <v>24</v>
      </c>
      <c r="J14" s="52" t="str">
        <f>'Rekapitulace stavby'!$AN$8</f>
        <v>30.04.2015</v>
      </c>
      <c r="K14" s="101"/>
    </row>
    <row r="15" spans="2:11" s="6" customFormat="1" ht="11.25" customHeight="1">
      <c r="B15" s="99"/>
      <c r="C15" s="100"/>
      <c r="D15" s="100"/>
      <c r="E15" s="100"/>
      <c r="F15" s="100"/>
      <c r="G15" s="100"/>
      <c r="H15" s="100"/>
      <c r="J15" s="100"/>
      <c r="K15" s="101"/>
    </row>
    <row r="16" spans="2:11" s="6" customFormat="1" ht="15" customHeight="1">
      <c r="B16" s="99"/>
      <c r="C16" s="100"/>
      <c r="D16" s="19" t="s">
        <v>28</v>
      </c>
      <c r="E16" s="100"/>
      <c r="F16" s="100"/>
      <c r="G16" s="100"/>
      <c r="H16" s="100"/>
      <c r="I16" s="102" t="s">
        <v>29</v>
      </c>
      <c r="J16" s="17">
        <f>IF('Rekapitulace stavby'!$AN$10="","",'Rekapitulace stavby'!$AN$10)</f>
      </c>
      <c r="K16" s="101"/>
    </row>
    <row r="17" spans="2:11" s="6" customFormat="1" ht="18" customHeight="1">
      <c r="B17" s="99"/>
      <c r="C17" s="100"/>
      <c r="D17" s="100"/>
      <c r="E17" s="17" t="str">
        <f>IF('Rekapitulace stavby'!$E$11="","",'Rekapitulace stavby'!$E$11)</f>
        <v> </v>
      </c>
      <c r="F17" s="100"/>
      <c r="G17" s="100"/>
      <c r="H17" s="100"/>
      <c r="I17" s="102" t="s">
        <v>31</v>
      </c>
      <c r="J17" s="17">
        <f>IF('Rekapitulace stavby'!$AN$11="","",'Rekapitulace stavby'!$AN$11)</f>
      </c>
      <c r="K17" s="101"/>
    </row>
    <row r="18" spans="2:11" s="6" customFormat="1" ht="7.5" customHeight="1">
      <c r="B18" s="99"/>
      <c r="C18" s="100"/>
      <c r="D18" s="100"/>
      <c r="E18" s="100"/>
      <c r="F18" s="100"/>
      <c r="G18" s="100"/>
      <c r="H18" s="100"/>
      <c r="J18" s="100"/>
      <c r="K18" s="101"/>
    </row>
    <row r="19" spans="2:11" s="6" customFormat="1" ht="15" customHeight="1">
      <c r="B19" s="99"/>
      <c r="C19" s="100"/>
      <c r="D19" s="19" t="s">
        <v>32</v>
      </c>
      <c r="E19" s="100"/>
      <c r="F19" s="100"/>
      <c r="G19" s="100"/>
      <c r="H19" s="100"/>
      <c r="I19" s="102" t="s">
        <v>29</v>
      </c>
      <c r="J19" s="17">
        <f>IF('Rekapitulace stavby'!$AN$13="Vyplň údaj","",IF('Rekapitulace stavby'!$AN$13="","",'Rekapitulace stavby'!$AN$13))</f>
      </c>
      <c r="K19" s="101"/>
    </row>
    <row r="20" spans="2:11" s="6" customFormat="1" ht="18" customHeight="1">
      <c r="B20" s="99"/>
      <c r="C20" s="100"/>
      <c r="D20" s="100"/>
      <c r="E20" s="17">
        <f>IF('Rekapitulace stavby'!$E$14="Vyplň údaj","",IF('Rekapitulace stavby'!$E$14="","",'Rekapitulace stavby'!$E$14))</f>
      </c>
      <c r="F20" s="100"/>
      <c r="G20" s="100"/>
      <c r="H20" s="100"/>
      <c r="I20" s="102" t="s">
        <v>31</v>
      </c>
      <c r="J20" s="17">
        <f>IF('Rekapitulace stavby'!$AN$14="Vyplň údaj","",IF('Rekapitulace stavby'!$AN$14="","",'Rekapitulace stavby'!$AN$14))</f>
      </c>
      <c r="K20" s="101"/>
    </row>
    <row r="21" spans="2:11" s="6" customFormat="1" ht="7.5" customHeight="1">
      <c r="B21" s="99"/>
      <c r="C21" s="100"/>
      <c r="D21" s="100"/>
      <c r="E21" s="100"/>
      <c r="F21" s="100"/>
      <c r="G21" s="100"/>
      <c r="H21" s="100"/>
      <c r="J21" s="100"/>
      <c r="K21" s="101"/>
    </row>
    <row r="22" spans="2:11" s="6" customFormat="1" ht="15" customHeight="1">
      <c r="B22" s="99"/>
      <c r="C22" s="100"/>
      <c r="D22" s="19" t="s">
        <v>34</v>
      </c>
      <c r="E22" s="100"/>
      <c r="F22" s="100"/>
      <c r="G22" s="100"/>
      <c r="H22" s="100"/>
      <c r="I22" s="102" t="s">
        <v>29</v>
      </c>
      <c r="J22" s="17">
        <f>IF('Rekapitulace stavby'!$AN$16="","",'Rekapitulace stavby'!$AN$16)</f>
      </c>
      <c r="K22" s="101"/>
    </row>
    <row r="23" spans="2:11" s="6" customFormat="1" ht="18" customHeight="1">
      <c r="B23" s="99"/>
      <c r="C23" s="100"/>
      <c r="D23" s="100"/>
      <c r="E23" s="17" t="str">
        <f>IF('Rekapitulace stavby'!$E$17="","",'Rekapitulace stavby'!$E$17)</f>
        <v> </v>
      </c>
      <c r="F23" s="100"/>
      <c r="G23" s="100"/>
      <c r="H23" s="100"/>
      <c r="I23" s="102" t="s">
        <v>31</v>
      </c>
      <c r="J23" s="17">
        <f>IF('Rekapitulace stavby'!$AN$17="","",'Rekapitulace stavby'!$AN$17)</f>
      </c>
      <c r="K23" s="101"/>
    </row>
    <row r="24" spans="2:11" s="6" customFormat="1" ht="7.5" customHeight="1">
      <c r="B24" s="99"/>
      <c r="C24" s="100"/>
      <c r="D24" s="100"/>
      <c r="E24" s="100"/>
      <c r="F24" s="100"/>
      <c r="G24" s="100"/>
      <c r="H24" s="100"/>
      <c r="J24" s="100"/>
      <c r="K24" s="101"/>
    </row>
    <row r="25" spans="2:11" s="6" customFormat="1" ht="15" customHeight="1">
      <c r="B25" s="99"/>
      <c r="C25" s="100"/>
      <c r="D25" s="19" t="s">
        <v>36</v>
      </c>
      <c r="E25" s="100"/>
      <c r="F25" s="100"/>
      <c r="G25" s="100"/>
      <c r="H25" s="100"/>
      <c r="J25" s="100"/>
      <c r="K25" s="101"/>
    </row>
    <row r="26" spans="2:11" s="95" customFormat="1" ht="13.5" customHeight="1">
      <c r="B26" s="96"/>
      <c r="C26" s="97"/>
      <c r="D26" s="97"/>
      <c r="E26" s="205"/>
      <c r="F26" s="238"/>
      <c r="G26" s="238"/>
      <c r="H26" s="238"/>
      <c r="J26" s="97"/>
      <c r="K26" s="98"/>
    </row>
    <row r="27" spans="2:11" s="6" customFormat="1" ht="7.5" customHeight="1">
      <c r="B27" s="99"/>
      <c r="C27" s="100"/>
      <c r="D27" s="100"/>
      <c r="E27" s="100"/>
      <c r="F27" s="100"/>
      <c r="G27" s="100"/>
      <c r="H27" s="100"/>
      <c r="J27" s="100"/>
      <c r="K27" s="101"/>
    </row>
    <row r="28" spans="2:11" s="6" customFormat="1" ht="7.5" customHeight="1">
      <c r="B28" s="99"/>
      <c r="C28" s="100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26.25" customHeight="1">
      <c r="B29" s="99"/>
      <c r="C29" s="100"/>
      <c r="D29" s="106" t="s">
        <v>37</v>
      </c>
      <c r="E29" s="100"/>
      <c r="F29" s="100"/>
      <c r="G29" s="100"/>
      <c r="H29" s="100"/>
      <c r="J29" s="65">
        <f>ROUND($J$84,2)</f>
        <v>0</v>
      </c>
      <c r="K29" s="101"/>
    </row>
    <row r="30" spans="2:11" s="6" customFormat="1" ht="7.5" customHeight="1">
      <c r="B30" s="99"/>
      <c r="C30" s="100"/>
      <c r="D30" s="103"/>
      <c r="E30" s="103"/>
      <c r="F30" s="103"/>
      <c r="G30" s="103"/>
      <c r="H30" s="103"/>
      <c r="I30" s="104"/>
      <c r="J30" s="103"/>
      <c r="K30" s="105"/>
    </row>
    <row r="31" spans="2:11" s="6" customFormat="1" ht="15" customHeight="1">
      <c r="B31" s="99"/>
      <c r="C31" s="100"/>
      <c r="D31" s="100"/>
      <c r="E31" s="100"/>
      <c r="F31" s="28" t="s">
        <v>39</v>
      </c>
      <c r="G31" s="100"/>
      <c r="H31" s="100"/>
      <c r="I31" s="107" t="s">
        <v>38</v>
      </c>
      <c r="J31" s="28" t="s">
        <v>40</v>
      </c>
      <c r="K31" s="101"/>
    </row>
    <row r="32" spans="2:11" s="6" customFormat="1" ht="15" customHeight="1">
      <c r="B32" s="99"/>
      <c r="C32" s="100"/>
      <c r="D32" s="30" t="s">
        <v>41</v>
      </c>
      <c r="E32" s="30" t="s">
        <v>42</v>
      </c>
      <c r="F32" s="108">
        <f>ROUND(SUM($BE$84:$BE$102),2)</f>
        <v>0</v>
      </c>
      <c r="G32" s="100"/>
      <c r="H32" s="100"/>
      <c r="I32" s="109">
        <v>0.21</v>
      </c>
      <c r="J32" s="108">
        <f>ROUND(ROUND((SUM($BE$84:$BE$102)),2)*$I$32,2)</f>
        <v>0</v>
      </c>
      <c r="K32" s="101"/>
    </row>
    <row r="33" spans="2:11" s="6" customFormat="1" ht="15" customHeight="1">
      <c r="B33" s="99"/>
      <c r="C33" s="100"/>
      <c r="D33" s="100"/>
      <c r="E33" s="30" t="s">
        <v>43</v>
      </c>
      <c r="F33" s="108">
        <f>ROUND(SUM($BF$84:$BF$102),2)</f>
        <v>0</v>
      </c>
      <c r="G33" s="100"/>
      <c r="H33" s="100"/>
      <c r="I33" s="109">
        <v>0.15</v>
      </c>
      <c r="J33" s="108">
        <f>ROUND(ROUND((SUM($BF$84:$BF$102)),2)*$I$33,2)</f>
        <v>0</v>
      </c>
      <c r="K33" s="101"/>
    </row>
    <row r="34" spans="2:11" s="6" customFormat="1" ht="15" customHeight="1" hidden="1">
      <c r="B34" s="99"/>
      <c r="C34" s="100"/>
      <c r="D34" s="100"/>
      <c r="E34" s="30" t="s">
        <v>44</v>
      </c>
      <c r="F34" s="108">
        <f>ROUND(SUM($BG$84:$BG$102),2)</f>
        <v>0</v>
      </c>
      <c r="G34" s="100"/>
      <c r="H34" s="100"/>
      <c r="I34" s="109">
        <v>0.21</v>
      </c>
      <c r="J34" s="108">
        <v>0</v>
      </c>
      <c r="K34" s="101"/>
    </row>
    <row r="35" spans="2:11" s="6" customFormat="1" ht="15" customHeight="1" hidden="1">
      <c r="B35" s="99"/>
      <c r="C35" s="100"/>
      <c r="D35" s="100"/>
      <c r="E35" s="30" t="s">
        <v>45</v>
      </c>
      <c r="F35" s="108">
        <f>ROUND(SUM($BH$84:$BH$102),2)</f>
        <v>0</v>
      </c>
      <c r="G35" s="100"/>
      <c r="H35" s="100"/>
      <c r="I35" s="109">
        <v>0.15</v>
      </c>
      <c r="J35" s="108">
        <v>0</v>
      </c>
      <c r="K35" s="101"/>
    </row>
    <row r="36" spans="2:11" s="6" customFormat="1" ht="15" customHeight="1" hidden="1">
      <c r="B36" s="99"/>
      <c r="C36" s="100"/>
      <c r="D36" s="100"/>
      <c r="E36" s="30" t="s">
        <v>46</v>
      </c>
      <c r="F36" s="108">
        <f>ROUND(SUM($BI$84:$BI$102),2)</f>
        <v>0</v>
      </c>
      <c r="G36" s="100"/>
      <c r="H36" s="100"/>
      <c r="I36" s="109">
        <v>0</v>
      </c>
      <c r="J36" s="108">
        <v>0</v>
      </c>
      <c r="K36" s="101"/>
    </row>
    <row r="37" spans="2:11" s="6" customFormat="1" ht="7.5" customHeight="1">
      <c r="B37" s="99"/>
      <c r="C37" s="100"/>
      <c r="D37" s="100"/>
      <c r="E37" s="100"/>
      <c r="F37" s="100"/>
      <c r="G37" s="100"/>
      <c r="H37" s="100"/>
      <c r="J37" s="100"/>
      <c r="K37" s="101"/>
    </row>
    <row r="38" spans="2:11" s="6" customFormat="1" ht="26.25" customHeight="1">
      <c r="B38" s="99"/>
      <c r="C38" s="110"/>
      <c r="D38" s="33" t="s">
        <v>47</v>
      </c>
      <c r="E38" s="111"/>
      <c r="F38" s="111"/>
      <c r="G38" s="112" t="s">
        <v>48</v>
      </c>
      <c r="H38" s="35" t="s">
        <v>49</v>
      </c>
      <c r="I38" s="113"/>
      <c r="J38" s="36">
        <f>SUM($J$29:$J$36)</f>
        <v>0</v>
      </c>
      <c r="K38" s="114"/>
    </row>
    <row r="39" spans="2:11" s="6" customFormat="1" ht="15" customHeight="1">
      <c r="B39" s="115"/>
      <c r="C39" s="116"/>
      <c r="D39" s="116"/>
      <c r="E39" s="116"/>
      <c r="F39" s="116"/>
      <c r="G39" s="116"/>
      <c r="H39" s="116"/>
      <c r="I39" s="117"/>
      <c r="J39" s="116"/>
      <c r="K39" s="118"/>
    </row>
    <row r="43" spans="2:11" s="6" customFormat="1" ht="7.5" customHeight="1">
      <c r="B43" s="119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2:11" s="6" customFormat="1" ht="37.5" customHeight="1">
      <c r="B44" s="99"/>
      <c r="C44" s="12" t="s">
        <v>102</v>
      </c>
      <c r="D44" s="100"/>
      <c r="E44" s="100"/>
      <c r="F44" s="100"/>
      <c r="G44" s="100"/>
      <c r="H44" s="100"/>
      <c r="J44" s="100"/>
      <c r="K44" s="101"/>
    </row>
    <row r="45" spans="2:11" s="6" customFormat="1" ht="7.5" customHeight="1">
      <c r="B45" s="99"/>
      <c r="C45" s="100"/>
      <c r="D45" s="100"/>
      <c r="E45" s="100"/>
      <c r="F45" s="100"/>
      <c r="G45" s="100"/>
      <c r="H45" s="100"/>
      <c r="J45" s="100"/>
      <c r="K45" s="101"/>
    </row>
    <row r="46" spans="2:11" s="6" customFormat="1" ht="15" customHeight="1">
      <c r="B46" s="99"/>
      <c r="C46" s="19" t="s">
        <v>16</v>
      </c>
      <c r="D46" s="100"/>
      <c r="E46" s="100"/>
      <c r="F46" s="100"/>
      <c r="G46" s="100"/>
      <c r="H46" s="100"/>
      <c r="J46" s="100"/>
      <c r="K46" s="101"/>
    </row>
    <row r="47" spans="2:11" s="6" customFormat="1" ht="14.25" customHeight="1">
      <c r="B47" s="99"/>
      <c r="C47" s="100"/>
      <c r="D47" s="100"/>
      <c r="E47" s="237" t="str">
        <f>$E$7</f>
        <v>Stavební úpravy objektu - 2. etapa - Interier</v>
      </c>
      <c r="F47" s="239"/>
      <c r="G47" s="239"/>
      <c r="H47" s="239"/>
      <c r="J47" s="100"/>
      <c r="K47" s="101"/>
    </row>
    <row r="48" spans="2:11" s="2" customFormat="1" ht="13.5" customHeight="1">
      <c r="B48" s="10"/>
      <c r="C48" s="19" t="s">
        <v>98</v>
      </c>
      <c r="D48" s="11"/>
      <c r="E48" s="11"/>
      <c r="F48" s="11"/>
      <c r="G48" s="11"/>
      <c r="H48" s="11"/>
      <c r="J48" s="11"/>
      <c r="K48" s="13"/>
    </row>
    <row r="49" spans="2:11" s="6" customFormat="1" ht="14.25" customHeight="1">
      <c r="B49" s="99"/>
      <c r="C49" s="100"/>
      <c r="D49" s="100"/>
      <c r="E49" s="237" t="s">
        <v>99</v>
      </c>
      <c r="F49" s="239"/>
      <c r="G49" s="239"/>
      <c r="H49" s="239"/>
      <c r="J49" s="100"/>
      <c r="K49" s="101"/>
    </row>
    <row r="50" spans="2:11" s="6" customFormat="1" ht="15" customHeight="1">
      <c r="B50" s="99"/>
      <c r="C50" s="19" t="s">
        <v>100</v>
      </c>
      <c r="D50" s="100"/>
      <c r="E50" s="100"/>
      <c r="F50" s="100"/>
      <c r="G50" s="100"/>
      <c r="H50" s="100"/>
      <c r="J50" s="100"/>
      <c r="K50" s="101"/>
    </row>
    <row r="51" spans="2:11" s="6" customFormat="1" ht="18" customHeight="1">
      <c r="B51" s="99"/>
      <c r="C51" s="100"/>
      <c r="D51" s="100"/>
      <c r="E51" s="217" t="str">
        <f>$E$11</f>
        <v>dop - Doplňky </v>
      </c>
      <c r="F51" s="239"/>
      <c r="G51" s="239"/>
      <c r="H51" s="239"/>
      <c r="J51" s="100"/>
      <c r="K51" s="101"/>
    </row>
    <row r="52" spans="2:11" s="6" customFormat="1" ht="7.5" customHeight="1">
      <c r="B52" s="99"/>
      <c r="C52" s="100"/>
      <c r="D52" s="100"/>
      <c r="E52" s="100"/>
      <c r="F52" s="100"/>
      <c r="G52" s="100"/>
      <c r="H52" s="100"/>
      <c r="J52" s="100"/>
      <c r="K52" s="101"/>
    </row>
    <row r="53" spans="2:11" s="6" customFormat="1" ht="18" customHeight="1">
      <c r="B53" s="99"/>
      <c r="C53" s="19" t="s">
        <v>22</v>
      </c>
      <c r="D53" s="100"/>
      <c r="E53" s="100"/>
      <c r="F53" s="17" t="str">
        <f>$F$14</f>
        <v>Hradec Králové, Pospíšilova 365</v>
      </c>
      <c r="G53" s="100"/>
      <c r="H53" s="100"/>
      <c r="I53" s="102" t="s">
        <v>24</v>
      </c>
      <c r="J53" s="52" t="str">
        <f>IF($J$14="","",$J$14)</f>
        <v>30.04.2015</v>
      </c>
      <c r="K53" s="101"/>
    </row>
    <row r="54" spans="2:11" s="6" customFormat="1" ht="7.5" customHeight="1">
      <c r="B54" s="99"/>
      <c r="C54" s="100"/>
      <c r="D54" s="100"/>
      <c r="E54" s="100"/>
      <c r="F54" s="100"/>
      <c r="G54" s="100"/>
      <c r="H54" s="100"/>
      <c r="J54" s="100"/>
      <c r="K54" s="101"/>
    </row>
    <row r="55" spans="2:11" s="6" customFormat="1" ht="13.5" customHeight="1">
      <c r="B55" s="99"/>
      <c r="C55" s="19" t="s">
        <v>28</v>
      </c>
      <c r="D55" s="100"/>
      <c r="E55" s="100"/>
      <c r="F55" s="17" t="str">
        <f>$E$17</f>
        <v> </v>
      </c>
      <c r="G55" s="100"/>
      <c r="H55" s="100"/>
      <c r="I55" s="102" t="s">
        <v>34</v>
      </c>
      <c r="J55" s="17" t="str">
        <f>$E$23</f>
        <v> </v>
      </c>
      <c r="K55" s="101"/>
    </row>
    <row r="56" spans="2:11" s="6" customFormat="1" ht="15" customHeight="1">
      <c r="B56" s="99"/>
      <c r="C56" s="19" t="s">
        <v>32</v>
      </c>
      <c r="D56" s="100"/>
      <c r="E56" s="100"/>
      <c r="F56" s="17">
        <f>IF($E$20="","",$E$20)</f>
      </c>
      <c r="G56" s="100"/>
      <c r="H56" s="100"/>
      <c r="J56" s="100"/>
      <c r="K56" s="101"/>
    </row>
    <row r="57" spans="2:11" s="6" customFormat="1" ht="11.25" customHeight="1">
      <c r="B57" s="99"/>
      <c r="C57" s="100"/>
      <c r="D57" s="100"/>
      <c r="E57" s="100"/>
      <c r="F57" s="100"/>
      <c r="G57" s="100"/>
      <c r="H57" s="100"/>
      <c r="J57" s="100"/>
      <c r="K57" s="101"/>
    </row>
    <row r="58" spans="2:11" s="6" customFormat="1" ht="30" customHeight="1">
      <c r="B58" s="99"/>
      <c r="C58" s="122" t="s">
        <v>103</v>
      </c>
      <c r="D58" s="110"/>
      <c r="E58" s="110"/>
      <c r="F58" s="110"/>
      <c r="G58" s="110"/>
      <c r="H58" s="110"/>
      <c r="I58" s="123"/>
      <c r="J58" s="124" t="s">
        <v>104</v>
      </c>
      <c r="K58" s="125"/>
    </row>
    <row r="59" spans="2:11" s="6" customFormat="1" ht="11.25" customHeight="1">
      <c r="B59" s="99"/>
      <c r="C59" s="100"/>
      <c r="D59" s="100"/>
      <c r="E59" s="100"/>
      <c r="F59" s="100"/>
      <c r="G59" s="100"/>
      <c r="H59" s="100"/>
      <c r="J59" s="100"/>
      <c r="K59" s="101"/>
    </row>
    <row r="60" spans="2:47" s="6" customFormat="1" ht="30" customHeight="1">
      <c r="B60" s="99"/>
      <c r="C60" s="64" t="s">
        <v>105</v>
      </c>
      <c r="D60" s="100"/>
      <c r="E60" s="100"/>
      <c r="F60" s="100"/>
      <c r="G60" s="100"/>
      <c r="H60" s="100"/>
      <c r="J60" s="65">
        <f>$J$84</f>
        <v>0</v>
      </c>
      <c r="K60" s="101"/>
      <c r="AU60" s="6" t="s">
        <v>106</v>
      </c>
    </row>
    <row r="61" spans="2:11" s="71" customFormat="1" ht="25.5" customHeight="1">
      <c r="B61" s="126"/>
      <c r="C61" s="127"/>
      <c r="D61" s="128" t="s">
        <v>296</v>
      </c>
      <c r="E61" s="128"/>
      <c r="F61" s="128"/>
      <c r="G61" s="128"/>
      <c r="H61" s="128"/>
      <c r="I61" s="129"/>
      <c r="J61" s="130">
        <f>$J$85</f>
        <v>0</v>
      </c>
      <c r="K61" s="131"/>
    </row>
    <row r="62" spans="2:11" s="81" customFormat="1" ht="20.25" customHeight="1">
      <c r="B62" s="132"/>
      <c r="C62" s="83"/>
      <c r="D62" s="133" t="s">
        <v>297</v>
      </c>
      <c r="E62" s="133"/>
      <c r="F62" s="133"/>
      <c r="G62" s="133"/>
      <c r="H62" s="133"/>
      <c r="I62" s="134"/>
      <c r="J62" s="135">
        <f>$J$86</f>
        <v>0</v>
      </c>
      <c r="K62" s="136"/>
    </row>
    <row r="63" spans="2:11" s="6" customFormat="1" ht="22.5" customHeight="1">
      <c r="B63" s="99"/>
      <c r="C63" s="100"/>
      <c r="D63" s="100"/>
      <c r="E63" s="100"/>
      <c r="F63" s="100"/>
      <c r="G63" s="100"/>
      <c r="H63" s="100"/>
      <c r="J63" s="100"/>
      <c r="K63" s="101"/>
    </row>
    <row r="64" spans="2:11" s="6" customFormat="1" ht="7.5" customHeight="1">
      <c r="B64" s="115"/>
      <c r="C64" s="116"/>
      <c r="D64" s="116"/>
      <c r="E64" s="116"/>
      <c r="F64" s="116"/>
      <c r="G64" s="116"/>
      <c r="H64" s="116"/>
      <c r="I64" s="117"/>
      <c r="J64" s="116"/>
      <c r="K64" s="118"/>
    </row>
    <row r="68" spans="2:12" s="6" customFormat="1" ht="7.5" customHeight="1">
      <c r="B68" s="137"/>
      <c r="C68" s="138"/>
      <c r="D68" s="138"/>
      <c r="E68" s="138"/>
      <c r="F68" s="138"/>
      <c r="G68" s="138"/>
      <c r="H68" s="138"/>
      <c r="I68" s="120"/>
      <c r="J68" s="138"/>
      <c r="K68" s="138"/>
      <c r="L68" s="139"/>
    </row>
    <row r="69" spans="2:12" s="6" customFormat="1" ht="37.5" customHeight="1">
      <c r="B69" s="99"/>
      <c r="C69" s="12" t="s">
        <v>109</v>
      </c>
      <c r="D69" s="100"/>
      <c r="E69" s="100"/>
      <c r="F69" s="100"/>
      <c r="G69" s="100"/>
      <c r="H69" s="100"/>
      <c r="J69" s="100"/>
      <c r="K69" s="100"/>
      <c r="L69" s="139"/>
    </row>
    <row r="70" spans="2:12" s="6" customFormat="1" ht="7.5" customHeight="1">
      <c r="B70" s="99"/>
      <c r="C70" s="100"/>
      <c r="D70" s="100"/>
      <c r="E70" s="100"/>
      <c r="F70" s="100"/>
      <c r="G70" s="100"/>
      <c r="H70" s="100"/>
      <c r="J70" s="100"/>
      <c r="K70" s="100"/>
      <c r="L70" s="139"/>
    </row>
    <row r="71" spans="2:12" s="6" customFormat="1" ht="15" customHeight="1">
      <c r="B71" s="99"/>
      <c r="C71" s="19" t="s">
        <v>16</v>
      </c>
      <c r="D71" s="100"/>
      <c r="E71" s="100"/>
      <c r="F71" s="100"/>
      <c r="G71" s="100"/>
      <c r="H71" s="100"/>
      <c r="J71" s="100"/>
      <c r="K71" s="100"/>
      <c r="L71" s="139"/>
    </row>
    <row r="72" spans="2:12" s="6" customFormat="1" ht="14.25" customHeight="1">
      <c r="B72" s="99"/>
      <c r="C72" s="100"/>
      <c r="D72" s="100"/>
      <c r="E72" s="237" t="str">
        <f>$E$7</f>
        <v>Stavební úpravy objektu - 2. etapa - Interier</v>
      </c>
      <c r="F72" s="239"/>
      <c r="G72" s="239"/>
      <c r="H72" s="239"/>
      <c r="J72" s="100"/>
      <c r="K72" s="100"/>
      <c r="L72" s="139"/>
    </row>
    <row r="73" spans="2:12" ht="13.5" customHeight="1">
      <c r="B73" s="10"/>
      <c r="C73" s="19" t="s">
        <v>98</v>
      </c>
      <c r="D73" s="11"/>
      <c r="E73" s="11"/>
      <c r="F73" s="11"/>
      <c r="G73" s="11"/>
      <c r="H73" s="11"/>
      <c r="J73" s="11"/>
      <c r="K73" s="11"/>
      <c r="L73" s="140"/>
    </row>
    <row r="74" spans="2:12" s="6" customFormat="1" ht="14.25" customHeight="1">
      <c r="B74" s="99"/>
      <c r="C74" s="100"/>
      <c r="D74" s="100"/>
      <c r="E74" s="237" t="s">
        <v>99</v>
      </c>
      <c r="F74" s="239"/>
      <c r="G74" s="239"/>
      <c r="H74" s="239"/>
      <c r="J74" s="100"/>
      <c r="K74" s="100"/>
      <c r="L74" s="139"/>
    </row>
    <row r="75" spans="2:12" s="6" customFormat="1" ht="15" customHeight="1">
      <c r="B75" s="99"/>
      <c r="C75" s="19" t="s">
        <v>100</v>
      </c>
      <c r="D75" s="100"/>
      <c r="E75" s="100"/>
      <c r="F75" s="100"/>
      <c r="G75" s="100"/>
      <c r="H75" s="100"/>
      <c r="J75" s="100"/>
      <c r="K75" s="100"/>
      <c r="L75" s="139"/>
    </row>
    <row r="76" spans="2:12" s="6" customFormat="1" ht="18" customHeight="1">
      <c r="B76" s="99"/>
      <c r="C76" s="100"/>
      <c r="D76" s="100"/>
      <c r="E76" s="217" t="str">
        <f>$E$11</f>
        <v>dop - Doplňky </v>
      </c>
      <c r="F76" s="239"/>
      <c r="G76" s="239"/>
      <c r="H76" s="239"/>
      <c r="J76" s="100"/>
      <c r="K76" s="100"/>
      <c r="L76" s="139"/>
    </row>
    <row r="77" spans="2:12" s="6" customFormat="1" ht="7.5" customHeight="1">
      <c r="B77" s="99"/>
      <c r="C77" s="100"/>
      <c r="D77" s="100"/>
      <c r="E77" s="100"/>
      <c r="F77" s="100"/>
      <c r="G77" s="100"/>
      <c r="H77" s="100"/>
      <c r="J77" s="100"/>
      <c r="K77" s="100"/>
      <c r="L77" s="139"/>
    </row>
    <row r="78" spans="2:12" s="6" customFormat="1" ht="18" customHeight="1">
      <c r="B78" s="99"/>
      <c r="C78" s="19" t="s">
        <v>22</v>
      </c>
      <c r="D78" s="100"/>
      <c r="E78" s="100"/>
      <c r="F78" s="17" t="str">
        <f>$F$14</f>
        <v>Hradec Králové, Pospíšilova 365</v>
      </c>
      <c r="G78" s="100"/>
      <c r="H78" s="100"/>
      <c r="I78" s="102" t="s">
        <v>24</v>
      </c>
      <c r="J78" s="52" t="str">
        <f>IF($J$14="","",$J$14)</f>
        <v>30.04.2015</v>
      </c>
      <c r="K78" s="100"/>
      <c r="L78" s="139"/>
    </row>
    <row r="79" spans="2:12" s="6" customFormat="1" ht="7.5" customHeight="1">
      <c r="B79" s="99"/>
      <c r="C79" s="100"/>
      <c r="D79" s="100"/>
      <c r="E79" s="100"/>
      <c r="F79" s="100"/>
      <c r="G79" s="100"/>
      <c r="H79" s="100"/>
      <c r="J79" s="100"/>
      <c r="K79" s="100"/>
      <c r="L79" s="139"/>
    </row>
    <row r="80" spans="2:12" s="6" customFormat="1" ht="13.5" customHeight="1">
      <c r="B80" s="99"/>
      <c r="C80" s="19" t="s">
        <v>28</v>
      </c>
      <c r="D80" s="100"/>
      <c r="E80" s="100"/>
      <c r="F80" s="17" t="str">
        <f>$E$17</f>
        <v> </v>
      </c>
      <c r="G80" s="100"/>
      <c r="H80" s="100"/>
      <c r="I80" s="102" t="s">
        <v>34</v>
      </c>
      <c r="J80" s="17" t="str">
        <f>$E$23</f>
        <v> </v>
      </c>
      <c r="K80" s="100"/>
      <c r="L80" s="139"/>
    </row>
    <row r="81" spans="2:12" s="6" customFormat="1" ht="15" customHeight="1">
      <c r="B81" s="99"/>
      <c r="C81" s="19" t="s">
        <v>32</v>
      </c>
      <c r="D81" s="100"/>
      <c r="E81" s="100"/>
      <c r="F81" s="17">
        <f>IF($E$20="","",$E$20)</f>
      </c>
      <c r="G81" s="100"/>
      <c r="H81" s="100"/>
      <c r="J81" s="100"/>
      <c r="K81" s="100"/>
      <c r="L81" s="139"/>
    </row>
    <row r="82" spans="2:12" s="6" customFormat="1" ht="11.25" customHeight="1">
      <c r="B82" s="99"/>
      <c r="C82" s="100"/>
      <c r="D82" s="100"/>
      <c r="E82" s="100"/>
      <c r="F82" s="100"/>
      <c r="G82" s="100"/>
      <c r="H82" s="100"/>
      <c r="J82" s="100"/>
      <c r="K82" s="100"/>
      <c r="L82" s="139"/>
    </row>
    <row r="83" spans="2:20" s="141" customFormat="1" ht="30" customHeight="1">
      <c r="B83" s="142"/>
      <c r="C83" s="143" t="s">
        <v>110</v>
      </c>
      <c r="D83" s="144" t="s">
        <v>56</v>
      </c>
      <c r="E83" s="144" t="s">
        <v>52</v>
      </c>
      <c r="F83" s="144" t="s">
        <v>111</v>
      </c>
      <c r="G83" s="144" t="s">
        <v>112</v>
      </c>
      <c r="H83" s="144" t="s">
        <v>113</v>
      </c>
      <c r="I83" s="145" t="s">
        <v>114</v>
      </c>
      <c r="J83" s="144" t="s">
        <v>115</v>
      </c>
      <c r="K83" s="146" t="s">
        <v>116</v>
      </c>
      <c r="L83" s="147"/>
      <c r="M83" s="58" t="s">
        <v>117</v>
      </c>
      <c r="N83" s="59" t="s">
        <v>41</v>
      </c>
      <c r="O83" s="59" t="s">
        <v>118</v>
      </c>
      <c r="P83" s="59" t="s">
        <v>119</v>
      </c>
      <c r="Q83" s="59" t="s">
        <v>120</v>
      </c>
      <c r="R83" s="59" t="s">
        <v>121</v>
      </c>
      <c r="S83" s="59" t="s">
        <v>122</v>
      </c>
      <c r="T83" s="60" t="s">
        <v>123</v>
      </c>
    </row>
    <row r="84" spans="2:63" s="6" customFormat="1" ht="30" customHeight="1">
      <c r="B84" s="99"/>
      <c r="C84" s="64" t="s">
        <v>105</v>
      </c>
      <c r="D84" s="100"/>
      <c r="E84" s="100"/>
      <c r="F84" s="100"/>
      <c r="G84" s="100"/>
      <c r="H84" s="100"/>
      <c r="J84" s="148">
        <f>$BK$84</f>
        <v>0</v>
      </c>
      <c r="K84" s="100"/>
      <c r="L84" s="139"/>
      <c r="M84" s="149"/>
      <c r="N84" s="103"/>
      <c r="O84" s="103"/>
      <c r="P84" s="150">
        <f>$P$85</f>
        <v>0</v>
      </c>
      <c r="Q84" s="103"/>
      <c r="R84" s="150">
        <f>$R$85</f>
        <v>0</v>
      </c>
      <c r="S84" s="103"/>
      <c r="T84" s="151">
        <f>$T$85</f>
        <v>0</v>
      </c>
      <c r="AT84" s="6" t="s">
        <v>70</v>
      </c>
      <c r="AU84" s="6" t="s">
        <v>106</v>
      </c>
      <c r="BK84" s="152">
        <f>$BK$85</f>
        <v>0</v>
      </c>
    </row>
    <row r="85" spans="2:63" s="153" customFormat="1" ht="38.25" customHeight="1">
      <c r="B85" s="154"/>
      <c r="C85" s="155"/>
      <c r="D85" s="156" t="s">
        <v>70</v>
      </c>
      <c r="E85" s="157" t="s">
        <v>125</v>
      </c>
      <c r="F85" s="157" t="s">
        <v>125</v>
      </c>
      <c r="G85" s="155"/>
      <c r="H85" s="155"/>
      <c r="J85" s="158">
        <f>$BK$85</f>
        <v>0</v>
      </c>
      <c r="K85" s="155"/>
      <c r="L85" s="159"/>
      <c r="M85" s="160"/>
      <c r="N85" s="155"/>
      <c r="O85" s="155"/>
      <c r="P85" s="161">
        <f>$P$86</f>
        <v>0</v>
      </c>
      <c r="Q85" s="155"/>
      <c r="R85" s="161">
        <f>$R$86</f>
        <v>0</v>
      </c>
      <c r="S85" s="155"/>
      <c r="T85" s="162">
        <f>$T$86</f>
        <v>0</v>
      </c>
      <c r="AR85" s="163" t="s">
        <v>79</v>
      </c>
      <c r="AT85" s="163" t="s">
        <v>70</v>
      </c>
      <c r="AU85" s="163" t="s">
        <v>71</v>
      </c>
      <c r="AY85" s="163" t="s">
        <v>127</v>
      </c>
      <c r="BK85" s="164">
        <f>$BK$86</f>
        <v>0</v>
      </c>
    </row>
    <row r="86" spans="2:63" s="153" customFormat="1" ht="20.25" customHeight="1">
      <c r="B86" s="154"/>
      <c r="C86" s="155"/>
      <c r="D86" s="156" t="s">
        <v>70</v>
      </c>
      <c r="E86" s="165" t="s">
        <v>298</v>
      </c>
      <c r="F86" s="165" t="s">
        <v>299</v>
      </c>
      <c r="G86" s="155"/>
      <c r="H86" s="155"/>
      <c r="J86" s="166">
        <f>$BK$86</f>
        <v>0</v>
      </c>
      <c r="K86" s="155"/>
      <c r="L86" s="159"/>
      <c r="M86" s="160"/>
      <c r="N86" s="155"/>
      <c r="O86" s="155"/>
      <c r="P86" s="161">
        <f>SUM($P$87:$P$102)</f>
        <v>0</v>
      </c>
      <c r="Q86" s="155"/>
      <c r="R86" s="161">
        <f>SUM($R$87:$R$102)</f>
        <v>0</v>
      </c>
      <c r="S86" s="155"/>
      <c r="T86" s="162">
        <f>SUM($T$87:$T$102)</f>
        <v>0</v>
      </c>
      <c r="AR86" s="163" t="s">
        <v>79</v>
      </c>
      <c r="AT86" s="163" t="s">
        <v>70</v>
      </c>
      <c r="AU86" s="163" t="s">
        <v>21</v>
      </c>
      <c r="AY86" s="163" t="s">
        <v>127</v>
      </c>
      <c r="BK86" s="164">
        <f>SUM($BK$87:$BK$102)</f>
        <v>0</v>
      </c>
    </row>
    <row r="87" spans="2:65" s="6" customFormat="1" ht="13.5" customHeight="1">
      <c r="B87" s="99"/>
      <c r="C87" s="167" t="s">
        <v>21</v>
      </c>
      <c r="D87" s="167" t="s">
        <v>130</v>
      </c>
      <c r="E87" s="168" t="s">
        <v>131</v>
      </c>
      <c r="F87" s="169" t="s">
        <v>300</v>
      </c>
      <c r="G87" s="170" t="s">
        <v>133</v>
      </c>
      <c r="H87" s="171">
        <v>1</v>
      </c>
      <c r="I87" s="172"/>
      <c r="J87" s="173">
        <f>ROUND($I$87*$H$87,2)</f>
        <v>0</v>
      </c>
      <c r="K87" s="169"/>
      <c r="L87" s="139"/>
      <c r="M87" s="174"/>
      <c r="N87" s="175" t="s">
        <v>42</v>
      </c>
      <c r="O87" s="100"/>
      <c r="P87" s="176">
        <f>$O$87*$H$87</f>
        <v>0</v>
      </c>
      <c r="Q87" s="176">
        <v>0</v>
      </c>
      <c r="R87" s="176">
        <f>$Q$87*$H$87</f>
        <v>0</v>
      </c>
      <c r="S87" s="176">
        <v>0</v>
      </c>
      <c r="T87" s="177">
        <f>$S$87*$H$87</f>
        <v>0</v>
      </c>
      <c r="AR87" s="95" t="s">
        <v>189</v>
      </c>
      <c r="AT87" s="95" t="s">
        <v>130</v>
      </c>
      <c r="AU87" s="95" t="s">
        <v>79</v>
      </c>
      <c r="AY87" s="6" t="s">
        <v>127</v>
      </c>
      <c r="BE87" s="178">
        <f>IF($N$87="základní",$J$87,0)</f>
        <v>0</v>
      </c>
      <c r="BF87" s="178">
        <f>IF($N$87="snížená",$J$87,0)</f>
        <v>0</v>
      </c>
      <c r="BG87" s="178">
        <f>IF($N$87="zákl. přenesená",$J$87,0)</f>
        <v>0</v>
      </c>
      <c r="BH87" s="178">
        <f>IF($N$87="sníž. přenesená",$J$87,0)</f>
        <v>0</v>
      </c>
      <c r="BI87" s="178">
        <f>IF($N$87="nulová",$J$87,0)</f>
        <v>0</v>
      </c>
      <c r="BJ87" s="95" t="s">
        <v>21</v>
      </c>
      <c r="BK87" s="178">
        <f>ROUND($I$87*$H$87,2)</f>
        <v>0</v>
      </c>
      <c r="BL87" s="95" t="s">
        <v>189</v>
      </c>
      <c r="BM87" s="95" t="s">
        <v>301</v>
      </c>
    </row>
    <row r="88" spans="2:65" s="6" customFormat="1" ht="13.5" customHeight="1">
      <c r="B88" s="99"/>
      <c r="C88" s="179" t="s">
        <v>79</v>
      </c>
      <c r="D88" s="179" t="s">
        <v>136</v>
      </c>
      <c r="E88" s="180" t="s">
        <v>302</v>
      </c>
      <c r="F88" s="181" t="s">
        <v>303</v>
      </c>
      <c r="G88" s="179" t="s">
        <v>139</v>
      </c>
      <c r="H88" s="182">
        <v>19</v>
      </c>
      <c r="I88" s="183"/>
      <c r="J88" s="184">
        <f>ROUND($I$88*$H$88,2)</f>
        <v>0</v>
      </c>
      <c r="K88" s="181"/>
      <c r="L88" s="185"/>
      <c r="M88" s="186"/>
      <c r="N88" s="187" t="s">
        <v>42</v>
      </c>
      <c r="O88" s="100"/>
      <c r="P88" s="176">
        <f>$O$88*$H$88</f>
        <v>0</v>
      </c>
      <c r="Q88" s="176">
        <v>0</v>
      </c>
      <c r="R88" s="176">
        <f>$Q$88*$H$88</f>
        <v>0</v>
      </c>
      <c r="S88" s="176">
        <v>0</v>
      </c>
      <c r="T88" s="177">
        <f>$S$88*$H$88</f>
        <v>0</v>
      </c>
      <c r="AR88" s="95" t="s">
        <v>304</v>
      </c>
      <c r="AT88" s="95" t="s">
        <v>136</v>
      </c>
      <c r="AU88" s="95" t="s">
        <v>79</v>
      </c>
      <c r="AY88" s="95" t="s">
        <v>127</v>
      </c>
      <c r="BE88" s="178">
        <f>IF($N$88="základní",$J$88,0)</f>
        <v>0</v>
      </c>
      <c r="BF88" s="178">
        <f>IF($N$88="snížená",$J$88,0)</f>
        <v>0</v>
      </c>
      <c r="BG88" s="178">
        <f>IF($N$88="zákl. přenesená",$J$88,0)</f>
        <v>0</v>
      </c>
      <c r="BH88" s="178">
        <f>IF($N$88="sníž. přenesená",$J$88,0)</f>
        <v>0</v>
      </c>
      <c r="BI88" s="178">
        <f>IF($N$88="nulová",$J$88,0)</f>
        <v>0</v>
      </c>
      <c r="BJ88" s="95" t="s">
        <v>21</v>
      </c>
      <c r="BK88" s="178">
        <f>ROUND($I$88*$H$88,2)</f>
        <v>0</v>
      </c>
      <c r="BL88" s="95" t="s">
        <v>189</v>
      </c>
      <c r="BM88" s="95" t="s">
        <v>305</v>
      </c>
    </row>
    <row r="89" spans="2:65" s="6" customFormat="1" ht="13.5" customHeight="1">
      <c r="B89" s="99"/>
      <c r="C89" s="179" t="s">
        <v>141</v>
      </c>
      <c r="D89" s="179" t="s">
        <v>136</v>
      </c>
      <c r="E89" s="180" t="s">
        <v>306</v>
      </c>
      <c r="F89" s="181" t="s">
        <v>307</v>
      </c>
      <c r="G89" s="179" t="s">
        <v>139</v>
      </c>
      <c r="H89" s="182">
        <v>21</v>
      </c>
      <c r="I89" s="183"/>
      <c r="J89" s="184">
        <f>ROUND($I$89*$H$89,2)</f>
        <v>0</v>
      </c>
      <c r="K89" s="181"/>
      <c r="L89" s="185"/>
      <c r="M89" s="186"/>
      <c r="N89" s="187" t="s">
        <v>42</v>
      </c>
      <c r="O89" s="100"/>
      <c r="P89" s="176">
        <f>$O$89*$H$89</f>
        <v>0</v>
      </c>
      <c r="Q89" s="176">
        <v>0</v>
      </c>
      <c r="R89" s="176">
        <f>$Q$89*$H$89</f>
        <v>0</v>
      </c>
      <c r="S89" s="176">
        <v>0</v>
      </c>
      <c r="T89" s="177">
        <f>$S$89*$H$89</f>
        <v>0</v>
      </c>
      <c r="AR89" s="95" t="s">
        <v>304</v>
      </c>
      <c r="AT89" s="95" t="s">
        <v>136</v>
      </c>
      <c r="AU89" s="95" t="s">
        <v>79</v>
      </c>
      <c r="AY89" s="95" t="s">
        <v>127</v>
      </c>
      <c r="BE89" s="178">
        <f>IF($N$89="základní",$J$89,0)</f>
        <v>0</v>
      </c>
      <c r="BF89" s="178">
        <f>IF($N$89="snížená",$J$89,0)</f>
        <v>0</v>
      </c>
      <c r="BG89" s="178">
        <f>IF($N$89="zákl. přenesená",$J$89,0)</f>
        <v>0</v>
      </c>
      <c r="BH89" s="178">
        <f>IF($N$89="sníž. přenesená",$J$89,0)</f>
        <v>0</v>
      </c>
      <c r="BI89" s="178">
        <f>IF($N$89="nulová",$J$89,0)</f>
        <v>0</v>
      </c>
      <c r="BJ89" s="95" t="s">
        <v>21</v>
      </c>
      <c r="BK89" s="178">
        <f>ROUND($I$89*$H$89,2)</f>
        <v>0</v>
      </c>
      <c r="BL89" s="95" t="s">
        <v>189</v>
      </c>
      <c r="BM89" s="95" t="s">
        <v>308</v>
      </c>
    </row>
    <row r="90" spans="2:65" s="6" customFormat="1" ht="13.5" customHeight="1">
      <c r="B90" s="99"/>
      <c r="C90" s="179" t="s">
        <v>126</v>
      </c>
      <c r="D90" s="179" t="s">
        <v>136</v>
      </c>
      <c r="E90" s="180" t="s">
        <v>309</v>
      </c>
      <c r="F90" s="181" t="s">
        <v>310</v>
      </c>
      <c r="G90" s="179" t="s">
        <v>139</v>
      </c>
      <c r="H90" s="182">
        <v>2</v>
      </c>
      <c r="I90" s="183"/>
      <c r="J90" s="184">
        <f>ROUND($I$90*$H$90,2)</f>
        <v>0</v>
      </c>
      <c r="K90" s="181"/>
      <c r="L90" s="185"/>
      <c r="M90" s="186"/>
      <c r="N90" s="187" t="s">
        <v>42</v>
      </c>
      <c r="O90" s="100"/>
      <c r="P90" s="176">
        <f>$O$90*$H$90</f>
        <v>0</v>
      </c>
      <c r="Q90" s="176">
        <v>0</v>
      </c>
      <c r="R90" s="176">
        <f>$Q$90*$H$90</f>
        <v>0</v>
      </c>
      <c r="S90" s="176">
        <v>0</v>
      </c>
      <c r="T90" s="177">
        <f>$S$90*$H$90</f>
        <v>0</v>
      </c>
      <c r="AR90" s="95" t="s">
        <v>304</v>
      </c>
      <c r="AT90" s="95" t="s">
        <v>136</v>
      </c>
      <c r="AU90" s="95" t="s">
        <v>79</v>
      </c>
      <c r="AY90" s="95" t="s">
        <v>127</v>
      </c>
      <c r="BE90" s="178">
        <f>IF($N$90="základní",$J$90,0)</f>
        <v>0</v>
      </c>
      <c r="BF90" s="178">
        <f>IF($N$90="snížená",$J$90,0)</f>
        <v>0</v>
      </c>
      <c r="BG90" s="178">
        <f>IF($N$90="zákl. přenesená",$J$90,0)</f>
        <v>0</v>
      </c>
      <c r="BH90" s="178">
        <f>IF($N$90="sníž. přenesená",$J$90,0)</f>
        <v>0</v>
      </c>
      <c r="BI90" s="178">
        <f>IF($N$90="nulová",$J$90,0)</f>
        <v>0</v>
      </c>
      <c r="BJ90" s="95" t="s">
        <v>21</v>
      </c>
      <c r="BK90" s="178">
        <f>ROUND($I$90*$H$90,2)</f>
        <v>0</v>
      </c>
      <c r="BL90" s="95" t="s">
        <v>189</v>
      </c>
      <c r="BM90" s="95" t="s">
        <v>311</v>
      </c>
    </row>
    <row r="91" spans="2:65" s="6" customFormat="1" ht="13.5" customHeight="1">
      <c r="B91" s="99"/>
      <c r="C91" s="179" t="s">
        <v>148</v>
      </c>
      <c r="D91" s="179" t="s">
        <v>136</v>
      </c>
      <c r="E91" s="180" t="s">
        <v>312</v>
      </c>
      <c r="F91" s="181" t="s">
        <v>313</v>
      </c>
      <c r="G91" s="179" t="s">
        <v>139</v>
      </c>
      <c r="H91" s="182">
        <v>1</v>
      </c>
      <c r="I91" s="183"/>
      <c r="J91" s="184">
        <f>ROUND($I$91*$H$91,2)</f>
        <v>0</v>
      </c>
      <c r="K91" s="181"/>
      <c r="L91" s="185"/>
      <c r="M91" s="186"/>
      <c r="N91" s="187" t="s">
        <v>42</v>
      </c>
      <c r="O91" s="100"/>
      <c r="P91" s="176">
        <f>$O$91*$H$91</f>
        <v>0</v>
      </c>
      <c r="Q91" s="176">
        <v>0</v>
      </c>
      <c r="R91" s="176">
        <f>$Q$91*$H$91</f>
        <v>0</v>
      </c>
      <c r="S91" s="176">
        <v>0</v>
      </c>
      <c r="T91" s="177">
        <f>$S$91*$H$91</f>
        <v>0</v>
      </c>
      <c r="AR91" s="95" t="s">
        <v>304</v>
      </c>
      <c r="AT91" s="95" t="s">
        <v>136</v>
      </c>
      <c r="AU91" s="95" t="s">
        <v>79</v>
      </c>
      <c r="AY91" s="95" t="s">
        <v>127</v>
      </c>
      <c r="BE91" s="178">
        <f>IF($N$91="základní",$J$91,0)</f>
        <v>0</v>
      </c>
      <c r="BF91" s="178">
        <f>IF($N$91="snížená",$J$91,0)</f>
        <v>0</v>
      </c>
      <c r="BG91" s="178">
        <f>IF($N$91="zákl. přenesená",$J$91,0)</f>
        <v>0</v>
      </c>
      <c r="BH91" s="178">
        <f>IF($N$91="sníž. přenesená",$J$91,0)</f>
        <v>0</v>
      </c>
      <c r="BI91" s="178">
        <f>IF($N$91="nulová",$J$91,0)</f>
        <v>0</v>
      </c>
      <c r="BJ91" s="95" t="s">
        <v>21</v>
      </c>
      <c r="BK91" s="178">
        <f>ROUND($I$91*$H$91,2)</f>
        <v>0</v>
      </c>
      <c r="BL91" s="95" t="s">
        <v>189</v>
      </c>
      <c r="BM91" s="95" t="s">
        <v>314</v>
      </c>
    </row>
    <row r="92" spans="2:65" s="6" customFormat="1" ht="13.5" customHeight="1">
      <c r="B92" s="99"/>
      <c r="C92" s="179" t="s">
        <v>152</v>
      </c>
      <c r="D92" s="179" t="s">
        <v>136</v>
      </c>
      <c r="E92" s="180" t="s">
        <v>315</v>
      </c>
      <c r="F92" s="181" t="s">
        <v>316</v>
      </c>
      <c r="G92" s="179" t="s">
        <v>139</v>
      </c>
      <c r="H92" s="182">
        <v>1</v>
      </c>
      <c r="I92" s="183"/>
      <c r="J92" s="184">
        <f>ROUND($I$92*$H$92,2)</f>
        <v>0</v>
      </c>
      <c r="K92" s="181"/>
      <c r="L92" s="185"/>
      <c r="M92" s="186"/>
      <c r="N92" s="187" t="s">
        <v>42</v>
      </c>
      <c r="O92" s="100"/>
      <c r="P92" s="176">
        <f>$O$92*$H$92</f>
        <v>0</v>
      </c>
      <c r="Q92" s="176">
        <v>0</v>
      </c>
      <c r="R92" s="176">
        <f>$Q$92*$H$92</f>
        <v>0</v>
      </c>
      <c r="S92" s="176">
        <v>0</v>
      </c>
      <c r="T92" s="177">
        <f>$S$92*$H$92</f>
        <v>0</v>
      </c>
      <c r="AR92" s="95" t="s">
        <v>304</v>
      </c>
      <c r="AT92" s="95" t="s">
        <v>136</v>
      </c>
      <c r="AU92" s="95" t="s">
        <v>79</v>
      </c>
      <c r="AY92" s="95" t="s">
        <v>127</v>
      </c>
      <c r="BE92" s="178">
        <f>IF($N$92="základní",$J$92,0)</f>
        <v>0</v>
      </c>
      <c r="BF92" s="178">
        <f>IF($N$92="snížená",$J$92,0)</f>
        <v>0</v>
      </c>
      <c r="BG92" s="178">
        <f>IF($N$92="zákl. přenesená",$J$92,0)</f>
        <v>0</v>
      </c>
      <c r="BH92" s="178">
        <f>IF($N$92="sníž. přenesená",$J$92,0)</f>
        <v>0</v>
      </c>
      <c r="BI92" s="178">
        <f>IF($N$92="nulová",$J$92,0)</f>
        <v>0</v>
      </c>
      <c r="BJ92" s="95" t="s">
        <v>21</v>
      </c>
      <c r="BK92" s="178">
        <f>ROUND($I$92*$H$92,2)</f>
        <v>0</v>
      </c>
      <c r="BL92" s="95" t="s">
        <v>189</v>
      </c>
      <c r="BM92" s="95" t="s">
        <v>317</v>
      </c>
    </row>
    <row r="93" spans="2:65" s="6" customFormat="1" ht="13.5" customHeight="1">
      <c r="B93" s="99"/>
      <c r="C93" s="179" t="s">
        <v>156</v>
      </c>
      <c r="D93" s="179" t="s">
        <v>136</v>
      </c>
      <c r="E93" s="180" t="s">
        <v>318</v>
      </c>
      <c r="F93" s="181" t="s">
        <v>319</v>
      </c>
      <c r="G93" s="179" t="s">
        <v>139</v>
      </c>
      <c r="H93" s="182">
        <v>49</v>
      </c>
      <c r="I93" s="183"/>
      <c r="J93" s="184">
        <f>ROUND($I$93*$H$93,2)</f>
        <v>0</v>
      </c>
      <c r="K93" s="181"/>
      <c r="L93" s="185"/>
      <c r="M93" s="186"/>
      <c r="N93" s="187" t="s">
        <v>42</v>
      </c>
      <c r="O93" s="100"/>
      <c r="P93" s="176">
        <f>$O$93*$H$93</f>
        <v>0</v>
      </c>
      <c r="Q93" s="176">
        <v>0</v>
      </c>
      <c r="R93" s="176">
        <f>$Q$93*$H$93</f>
        <v>0</v>
      </c>
      <c r="S93" s="176">
        <v>0</v>
      </c>
      <c r="T93" s="177">
        <f>$S$93*$H$93</f>
        <v>0</v>
      </c>
      <c r="AR93" s="95" t="s">
        <v>304</v>
      </c>
      <c r="AT93" s="95" t="s">
        <v>136</v>
      </c>
      <c r="AU93" s="95" t="s">
        <v>79</v>
      </c>
      <c r="AY93" s="95" t="s">
        <v>127</v>
      </c>
      <c r="BE93" s="178">
        <f>IF($N$93="základní",$J$93,0)</f>
        <v>0</v>
      </c>
      <c r="BF93" s="178">
        <f>IF($N$93="snížená",$J$93,0)</f>
        <v>0</v>
      </c>
      <c r="BG93" s="178">
        <f>IF($N$93="zákl. přenesená",$J$93,0)</f>
        <v>0</v>
      </c>
      <c r="BH93" s="178">
        <f>IF($N$93="sníž. přenesená",$J$93,0)</f>
        <v>0</v>
      </c>
      <c r="BI93" s="178">
        <f>IF($N$93="nulová",$J$93,0)</f>
        <v>0</v>
      </c>
      <c r="BJ93" s="95" t="s">
        <v>21</v>
      </c>
      <c r="BK93" s="178">
        <f>ROUND($I$93*$H$93,2)</f>
        <v>0</v>
      </c>
      <c r="BL93" s="95" t="s">
        <v>189</v>
      </c>
      <c r="BM93" s="95" t="s">
        <v>320</v>
      </c>
    </row>
    <row r="94" spans="2:65" s="6" customFormat="1" ht="13.5" customHeight="1">
      <c r="B94" s="99"/>
      <c r="C94" s="179" t="s">
        <v>160</v>
      </c>
      <c r="D94" s="179" t="s">
        <v>136</v>
      </c>
      <c r="E94" s="180" t="s">
        <v>321</v>
      </c>
      <c r="F94" s="181" t="s">
        <v>322</v>
      </c>
      <c r="G94" s="179" t="s">
        <v>139</v>
      </c>
      <c r="H94" s="182">
        <v>24</v>
      </c>
      <c r="I94" s="183"/>
      <c r="J94" s="184">
        <f>ROUND($I$94*$H$94,2)</f>
        <v>0</v>
      </c>
      <c r="K94" s="181"/>
      <c r="L94" s="185"/>
      <c r="M94" s="186"/>
      <c r="N94" s="187" t="s">
        <v>42</v>
      </c>
      <c r="O94" s="100"/>
      <c r="P94" s="176">
        <f>$O$94*$H$94</f>
        <v>0</v>
      </c>
      <c r="Q94" s="176">
        <v>0</v>
      </c>
      <c r="R94" s="176">
        <f>$Q$94*$H$94</f>
        <v>0</v>
      </c>
      <c r="S94" s="176">
        <v>0</v>
      </c>
      <c r="T94" s="177">
        <f>$S$94*$H$94</f>
        <v>0</v>
      </c>
      <c r="AR94" s="95" t="s">
        <v>304</v>
      </c>
      <c r="AT94" s="95" t="s">
        <v>136</v>
      </c>
      <c r="AU94" s="95" t="s">
        <v>79</v>
      </c>
      <c r="AY94" s="95" t="s">
        <v>127</v>
      </c>
      <c r="BE94" s="178">
        <f>IF($N$94="základní",$J$94,0)</f>
        <v>0</v>
      </c>
      <c r="BF94" s="178">
        <f>IF($N$94="snížená",$J$94,0)</f>
        <v>0</v>
      </c>
      <c r="BG94" s="178">
        <f>IF($N$94="zákl. přenesená",$J$94,0)</f>
        <v>0</v>
      </c>
      <c r="BH94" s="178">
        <f>IF($N$94="sníž. přenesená",$J$94,0)</f>
        <v>0</v>
      </c>
      <c r="BI94" s="178">
        <f>IF($N$94="nulová",$J$94,0)</f>
        <v>0</v>
      </c>
      <c r="BJ94" s="95" t="s">
        <v>21</v>
      </c>
      <c r="BK94" s="178">
        <f>ROUND($I$94*$H$94,2)</f>
        <v>0</v>
      </c>
      <c r="BL94" s="95" t="s">
        <v>189</v>
      </c>
      <c r="BM94" s="95" t="s">
        <v>323</v>
      </c>
    </row>
    <row r="95" spans="2:65" s="6" customFormat="1" ht="13.5" customHeight="1">
      <c r="B95" s="99"/>
      <c r="C95" s="179" t="s">
        <v>164</v>
      </c>
      <c r="D95" s="179" t="s">
        <v>136</v>
      </c>
      <c r="E95" s="180" t="s">
        <v>324</v>
      </c>
      <c r="F95" s="181" t="s">
        <v>325</v>
      </c>
      <c r="G95" s="179" t="s">
        <v>139</v>
      </c>
      <c r="H95" s="182">
        <v>26</v>
      </c>
      <c r="I95" s="183"/>
      <c r="J95" s="184">
        <f>ROUND($I$95*$H$95,2)</f>
        <v>0</v>
      </c>
      <c r="K95" s="181"/>
      <c r="L95" s="185"/>
      <c r="M95" s="186"/>
      <c r="N95" s="187" t="s">
        <v>42</v>
      </c>
      <c r="O95" s="100"/>
      <c r="P95" s="176">
        <f>$O$95*$H$95</f>
        <v>0</v>
      </c>
      <c r="Q95" s="176">
        <v>0</v>
      </c>
      <c r="R95" s="176">
        <f>$Q$95*$H$95</f>
        <v>0</v>
      </c>
      <c r="S95" s="176">
        <v>0</v>
      </c>
      <c r="T95" s="177">
        <f>$S$95*$H$95</f>
        <v>0</v>
      </c>
      <c r="AR95" s="95" t="s">
        <v>304</v>
      </c>
      <c r="AT95" s="95" t="s">
        <v>136</v>
      </c>
      <c r="AU95" s="95" t="s">
        <v>79</v>
      </c>
      <c r="AY95" s="95" t="s">
        <v>127</v>
      </c>
      <c r="BE95" s="178">
        <f>IF($N$95="základní",$J$95,0)</f>
        <v>0</v>
      </c>
      <c r="BF95" s="178">
        <f>IF($N$95="snížená",$J$95,0)</f>
        <v>0</v>
      </c>
      <c r="BG95" s="178">
        <f>IF($N$95="zákl. přenesená",$J$95,0)</f>
        <v>0</v>
      </c>
      <c r="BH95" s="178">
        <f>IF($N$95="sníž. přenesená",$J$95,0)</f>
        <v>0</v>
      </c>
      <c r="BI95" s="178">
        <f>IF($N$95="nulová",$J$95,0)</f>
        <v>0</v>
      </c>
      <c r="BJ95" s="95" t="s">
        <v>21</v>
      </c>
      <c r="BK95" s="178">
        <f>ROUND($I$95*$H$95,2)</f>
        <v>0</v>
      </c>
      <c r="BL95" s="95" t="s">
        <v>189</v>
      </c>
      <c r="BM95" s="95" t="s">
        <v>326</v>
      </c>
    </row>
    <row r="96" spans="2:65" s="6" customFormat="1" ht="13.5" customHeight="1">
      <c r="B96" s="99"/>
      <c r="C96" s="179" t="s">
        <v>26</v>
      </c>
      <c r="D96" s="179" t="s">
        <v>136</v>
      </c>
      <c r="E96" s="180" t="s">
        <v>70</v>
      </c>
      <c r="F96" s="181" t="s">
        <v>327</v>
      </c>
      <c r="G96" s="179" t="s">
        <v>139</v>
      </c>
      <c r="H96" s="182">
        <v>25</v>
      </c>
      <c r="I96" s="183"/>
      <c r="J96" s="184">
        <f>ROUND($I$96*$H$96,2)</f>
        <v>0</v>
      </c>
      <c r="K96" s="181"/>
      <c r="L96" s="185"/>
      <c r="M96" s="186"/>
      <c r="N96" s="187" t="s">
        <v>42</v>
      </c>
      <c r="O96" s="100"/>
      <c r="P96" s="176">
        <f>$O$96*$H$96</f>
        <v>0</v>
      </c>
      <c r="Q96" s="176">
        <v>0</v>
      </c>
      <c r="R96" s="176">
        <f>$Q$96*$H$96</f>
        <v>0</v>
      </c>
      <c r="S96" s="176">
        <v>0</v>
      </c>
      <c r="T96" s="177">
        <f>$S$96*$H$96</f>
        <v>0</v>
      </c>
      <c r="AR96" s="95" t="s">
        <v>304</v>
      </c>
      <c r="AT96" s="95" t="s">
        <v>136</v>
      </c>
      <c r="AU96" s="95" t="s">
        <v>79</v>
      </c>
      <c r="AY96" s="95" t="s">
        <v>127</v>
      </c>
      <c r="BE96" s="178">
        <f>IF($N$96="základní",$J$96,0)</f>
        <v>0</v>
      </c>
      <c r="BF96" s="178">
        <f>IF($N$96="snížená",$J$96,0)</f>
        <v>0</v>
      </c>
      <c r="BG96" s="178">
        <f>IF($N$96="zákl. přenesená",$J$96,0)</f>
        <v>0</v>
      </c>
      <c r="BH96" s="178">
        <f>IF($N$96="sníž. přenesená",$J$96,0)</f>
        <v>0</v>
      </c>
      <c r="BI96" s="178">
        <f>IF($N$96="nulová",$J$96,0)</f>
        <v>0</v>
      </c>
      <c r="BJ96" s="95" t="s">
        <v>21</v>
      </c>
      <c r="BK96" s="178">
        <f>ROUND($I$96*$H$96,2)</f>
        <v>0</v>
      </c>
      <c r="BL96" s="95" t="s">
        <v>189</v>
      </c>
      <c r="BM96" s="95" t="s">
        <v>328</v>
      </c>
    </row>
    <row r="97" spans="2:65" s="6" customFormat="1" ht="13.5" customHeight="1">
      <c r="B97" s="99"/>
      <c r="C97" s="179" t="s">
        <v>170</v>
      </c>
      <c r="D97" s="179" t="s">
        <v>136</v>
      </c>
      <c r="E97" s="180" t="s">
        <v>329</v>
      </c>
      <c r="F97" s="181" t="s">
        <v>330</v>
      </c>
      <c r="G97" s="179" t="s">
        <v>139</v>
      </c>
      <c r="H97" s="182">
        <v>25</v>
      </c>
      <c r="I97" s="183"/>
      <c r="J97" s="184">
        <f>ROUND($I$97*$H$97,2)</f>
        <v>0</v>
      </c>
      <c r="K97" s="181"/>
      <c r="L97" s="185"/>
      <c r="M97" s="186"/>
      <c r="N97" s="187" t="s">
        <v>42</v>
      </c>
      <c r="O97" s="100"/>
      <c r="P97" s="176">
        <f>$O$97*$H$97</f>
        <v>0</v>
      </c>
      <c r="Q97" s="176">
        <v>0</v>
      </c>
      <c r="R97" s="176">
        <f>$Q$97*$H$97</f>
        <v>0</v>
      </c>
      <c r="S97" s="176">
        <v>0</v>
      </c>
      <c r="T97" s="177">
        <f>$S$97*$H$97</f>
        <v>0</v>
      </c>
      <c r="AR97" s="95" t="s">
        <v>304</v>
      </c>
      <c r="AT97" s="95" t="s">
        <v>136</v>
      </c>
      <c r="AU97" s="95" t="s">
        <v>79</v>
      </c>
      <c r="AY97" s="95" t="s">
        <v>127</v>
      </c>
      <c r="BE97" s="178">
        <f>IF($N$97="základní",$J$97,0)</f>
        <v>0</v>
      </c>
      <c r="BF97" s="178">
        <f>IF($N$97="snížená",$J$97,0)</f>
        <v>0</v>
      </c>
      <c r="BG97" s="178">
        <f>IF($N$97="zákl. přenesená",$J$97,0)</f>
        <v>0</v>
      </c>
      <c r="BH97" s="178">
        <f>IF($N$97="sníž. přenesená",$J$97,0)</f>
        <v>0</v>
      </c>
      <c r="BI97" s="178">
        <f>IF($N$97="nulová",$J$97,0)</f>
        <v>0</v>
      </c>
      <c r="BJ97" s="95" t="s">
        <v>21</v>
      </c>
      <c r="BK97" s="178">
        <f>ROUND($I$97*$H$97,2)</f>
        <v>0</v>
      </c>
      <c r="BL97" s="95" t="s">
        <v>189</v>
      </c>
      <c r="BM97" s="95" t="s">
        <v>331</v>
      </c>
    </row>
    <row r="98" spans="2:65" s="6" customFormat="1" ht="13.5" customHeight="1">
      <c r="B98" s="99"/>
      <c r="C98" s="179" t="s">
        <v>174</v>
      </c>
      <c r="D98" s="179" t="s">
        <v>136</v>
      </c>
      <c r="E98" s="180" t="s">
        <v>332</v>
      </c>
      <c r="F98" s="181" t="s">
        <v>333</v>
      </c>
      <c r="G98" s="179" t="s">
        <v>334</v>
      </c>
      <c r="H98" s="182">
        <v>58</v>
      </c>
      <c r="I98" s="183"/>
      <c r="J98" s="184">
        <f>ROUND($I$98*$H$98,2)</f>
        <v>0</v>
      </c>
      <c r="K98" s="181"/>
      <c r="L98" s="185"/>
      <c r="M98" s="186"/>
      <c r="N98" s="187" t="s">
        <v>42</v>
      </c>
      <c r="O98" s="100"/>
      <c r="P98" s="176">
        <f>$O$98*$H$98</f>
        <v>0</v>
      </c>
      <c r="Q98" s="176">
        <v>0</v>
      </c>
      <c r="R98" s="176">
        <f>$Q$98*$H$98</f>
        <v>0</v>
      </c>
      <c r="S98" s="176">
        <v>0</v>
      </c>
      <c r="T98" s="177">
        <f>$S$98*$H$98</f>
        <v>0</v>
      </c>
      <c r="AR98" s="95" t="s">
        <v>304</v>
      </c>
      <c r="AT98" s="95" t="s">
        <v>136</v>
      </c>
      <c r="AU98" s="95" t="s">
        <v>79</v>
      </c>
      <c r="AY98" s="95" t="s">
        <v>127</v>
      </c>
      <c r="BE98" s="178">
        <f>IF($N$98="základní",$J$98,0)</f>
        <v>0</v>
      </c>
      <c r="BF98" s="178">
        <f>IF($N$98="snížená",$J$98,0)</f>
        <v>0</v>
      </c>
      <c r="BG98" s="178">
        <f>IF($N$98="zákl. přenesená",$J$98,0)</f>
        <v>0</v>
      </c>
      <c r="BH98" s="178">
        <f>IF($N$98="sníž. přenesená",$J$98,0)</f>
        <v>0</v>
      </c>
      <c r="BI98" s="178">
        <f>IF($N$98="nulová",$J$98,0)</f>
        <v>0</v>
      </c>
      <c r="BJ98" s="95" t="s">
        <v>21</v>
      </c>
      <c r="BK98" s="178">
        <f>ROUND($I$98*$H$98,2)</f>
        <v>0</v>
      </c>
      <c r="BL98" s="95" t="s">
        <v>189</v>
      </c>
      <c r="BM98" s="95" t="s">
        <v>335</v>
      </c>
    </row>
    <row r="99" spans="2:65" s="6" customFormat="1" ht="24" customHeight="1">
      <c r="B99" s="99"/>
      <c r="C99" s="179" t="s">
        <v>178</v>
      </c>
      <c r="D99" s="179" t="s">
        <v>136</v>
      </c>
      <c r="E99" s="180" t="s">
        <v>336</v>
      </c>
      <c r="F99" s="181" t="s">
        <v>337</v>
      </c>
      <c r="G99" s="179" t="s">
        <v>139</v>
      </c>
      <c r="H99" s="182">
        <v>1</v>
      </c>
      <c r="I99" s="183"/>
      <c r="J99" s="184">
        <f>ROUND($I$99*$H$99,2)</f>
        <v>0</v>
      </c>
      <c r="K99" s="181"/>
      <c r="L99" s="185"/>
      <c r="M99" s="186"/>
      <c r="N99" s="187" t="s">
        <v>42</v>
      </c>
      <c r="O99" s="100"/>
      <c r="P99" s="176">
        <f>$O$99*$H$99</f>
        <v>0</v>
      </c>
      <c r="Q99" s="176">
        <v>0</v>
      </c>
      <c r="R99" s="176">
        <f>$Q$99*$H$99</f>
        <v>0</v>
      </c>
      <c r="S99" s="176">
        <v>0</v>
      </c>
      <c r="T99" s="177">
        <f>$S$99*$H$99</f>
        <v>0</v>
      </c>
      <c r="AR99" s="95" t="s">
        <v>304</v>
      </c>
      <c r="AT99" s="95" t="s">
        <v>136</v>
      </c>
      <c r="AU99" s="95" t="s">
        <v>79</v>
      </c>
      <c r="AY99" s="95" t="s">
        <v>127</v>
      </c>
      <c r="BE99" s="178">
        <f>IF($N$99="základní",$J$99,0)</f>
        <v>0</v>
      </c>
      <c r="BF99" s="178">
        <f>IF($N$99="snížená",$J$99,0)</f>
        <v>0</v>
      </c>
      <c r="BG99" s="178">
        <f>IF($N$99="zákl. přenesená",$J$99,0)</f>
        <v>0</v>
      </c>
      <c r="BH99" s="178">
        <f>IF($N$99="sníž. přenesená",$J$99,0)</f>
        <v>0</v>
      </c>
      <c r="BI99" s="178">
        <f>IF($N$99="nulová",$J$99,0)</f>
        <v>0</v>
      </c>
      <c r="BJ99" s="95" t="s">
        <v>21</v>
      </c>
      <c r="BK99" s="178">
        <f>ROUND($I$99*$H$99,2)</f>
        <v>0</v>
      </c>
      <c r="BL99" s="95" t="s">
        <v>189</v>
      </c>
      <c r="BM99" s="95" t="s">
        <v>338</v>
      </c>
    </row>
    <row r="100" spans="2:65" s="6" customFormat="1" ht="24" customHeight="1">
      <c r="B100" s="99"/>
      <c r="C100" s="179" t="s">
        <v>182</v>
      </c>
      <c r="D100" s="179" t="s">
        <v>136</v>
      </c>
      <c r="E100" s="180" t="s">
        <v>339</v>
      </c>
      <c r="F100" s="181" t="s">
        <v>340</v>
      </c>
      <c r="G100" s="179" t="s">
        <v>139</v>
      </c>
      <c r="H100" s="182">
        <v>1</v>
      </c>
      <c r="I100" s="183"/>
      <c r="J100" s="184">
        <f>ROUND($I$100*$H$100,2)</f>
        <v>0</v>
      </c>
      <c r="K100" s="181"/>
      <c r="L100" s="185"/>
      <c r="M100" s="186"/>
      <c r="N100" s="187" t="s">
        <v>42</v>
      </c>
      <c r="O100" s="100"/>
      <c r="P100" s="176">
        <f>$O$100*$H$100</f>
        <v>0</v>
      </c>
      <c r="Q100" s="176">
        <v>0</v>
      </c>
      <c r="R100" s="176">
        <f>$Q$100*$H$100</f>
        <v>0</v>
      </c>
      <c r="S100" s="176">
        <v>0</v>
      </c>
      <c r="T100" s="177">
        <f>$S$100*$H$100</f>
        <v>0</v>
      </c>
      <c r="AR100" s="95" t="s">
        <v>304</v>
      </c>
      <c r="AT100" s="95" t="s">
        <v>136</v>
      </c>
      <c r="AU100" s="95" t="s">
        <v>79</v>
      </c>
      <c r="AY100" s="95" t="s">
        <v>127</v>
      </c>
      <c r="BE100" s="178">
        <f>IF($N$100="základní",$J$100,0)</f>
        <v>0</v>
      </c>
      <c r="BF100" s="178">
        <f>IF($N$100="snížená",$J$100,0)</f>
        <v>0</v>
      </c>
      <c r="BG100" s="178">
        <f>IF($N$100="zákl. přenesená",$J$100,0)</f>
        <v>0</v>
      </c>
      <c r="BH100" s="178">
        <f>IF($N$100="sníž. přenesená",$J$100,0)</f>
        <v>0</v>
      </c>
      <c r="BI100" s="178">
        <f>IF($N$100="nulová",$J$100,0)</f>
        <v>0</v>
      </c>
      <c r="BJ100" s="95" t="s">
        <v>21</v>
      </c>
      <c r="BK100" s="178">
        <f>ROUND($I$100*$H$100,2)</f>
        <v>0</v>
      </c>
      <c r="BL100" s="95" t="s">
        <v>189</v>
      </c>
      <c r="BM100" s="95" t="s">
        <v>341</v>
      </c>
    </row>
    <row r="101" spans="2:65" s="6" customFormat="1" ht="13.5" customHeight="1">
      <c r="B101" s="99"/>
      <c r="C101" s="179" t="s">
        <v>8</v>
      </c>
      <c r="D101" s="179" t="s">
        <v>136</v>
      </c>
      <c r="E101" s="180" t="s">
        <v>342</v>
      </c>
      <c r="F101" s="181" t="s">
        <v>343</v>
      </c>
      <c r="G101" s="179" t="s">
        <v>344</v>
      </c>
      <c r="H101" s="182">
        <v>109</v>
      </c>
      <c r="I101" s="183"/>
      <c r="J101" s="184">
        <f>ROUND($I$101*$H$101,2)</f>
        <v>0</v>
      </c>
      <c r="K101" s="181"/>
      <c r="L101" s="185"/>
      <c r="M101" s="186"/>
      <c r="N101" s="187" t="s">
        <v>42</v>
      </c>
      <c r="O101" s="100"/>
      <c r="P101" s="176">
        <f>$O$101*$H$101</f>
        <v>0</v>
      </c>
      <c r="Q101" s="176">
        <v>0</v>
      </c>
      <c r="R101" s="176">
        <f>$Q$101*$H$101</f>
        <v>0</v>
      </c>
      <c r="S101" s="176">
        <v>0</v>
      </c>
      <c r="T101" s="177">
        <f>$S$101*$H$101</f>
        <v>0</v>
      </c>
      <c r="AR101" s="95" t="s">
        <v>304</v>
      </c>
      <c r="AT101" s="95" t="s">
        <v>136</v>
      </c>
      <c r="AU101" s="95" t="s">
        <v>79</v>
      </c>
      <c r="AY101" s="95" t="s">
        <v>127</v>
      </c>
      <c r="BE101" s="178">
        <f>IF($N$101="základní",$J$101,0)</f>
        <v>0</v>
      </c>
      <c r="BF101" s="178">
        <f>IF($N$101="snížená",$J$101,0)</f>
        <v>0</v>
      </c>
      <c r="BG101" s="178">
        <f>IF($N$101="zákl. přenesená",$J$101,0)</f>
        <v>0</v>
      </c>
      <c r="BH101" s="178">
        <f>IF($N$101="sníž. přenesená",$J$101,0)</f>
        <v>0</v>
      </c>
      <c r="BI101" s="178">
        <f>IF($N$101="nulová",$J$101,0)</f>
        <v>0</v>
      </c>
      <c r="BJ101" s="95" t="s">
        <v>21</v>
      </c>
      <c r="BK101" s="178">
        <f>ROUND($I$101*$H$101,2)</f>
        <v>0</v>
      </c>
      <c r="BL101" s="95" t="s">
        <v>189</v>
      </c>
      <c r="BM101" s="95" t="s">
        <v>345</v>
      </c>
    </row>
    <row r="102" spans="2:47" s="6" customFormat="1" ht="41.25" customHeight="1">
      <c r="B102" s="99"/>
      <c r="C102" s="100"/>
      <c r="D102" s="192" t="s">
        <v>346</v>
      </c>
      <c r="E102" s="100"/>
      <c r="F102" s="193" t="s">
        <v>347</v>
      </c>
      <c r="G102" s="100"/>
      <c r="H102" s="100"/>
      <c r="J102" s="100"/>
      <c r="K102" s="100"/>
      <c r="L102" s="139"/>
      <c r="M102" s="194"/>
      <c r="N102" s="189"/>
      <c r="O102" s="189"/>
      <c r="P102" s="189"/>
      <c r="Q102" s="189"/>
      <c r="R102" s="189"/>
      <c r="S102" s="189"/>
      <c r="T102" s="195"/>
      <c r="AT102" s="6" t="s">
        <v>346</v>
      </c>
      <c r="AU102" s="6" t="s">
        <v>79</v>
      </c>
    </row>
    <row r="103" spans="2:12" s="6" customFormat="1" ht="7.5" customHeight="1">
      <c r="B103" s="115"/>
      <c r="C103" s="116"/>
      <c r="D103" s="116"/>
      <c r="E103" s="116"/>
      <c r="F103" s="116"/>
      <c r="G103" s="116"/>
      <c r="H103" s="116"/>
      <c r="I103" s="117"/>
      <c r="J103" s="116"/>
      <c r="K103" s="116"/>
      <c r="L103" s="139"/>
    </row>
    <row r="110" s="2" customFormat="1" ht="12" customHeight="1"/>
  </sheetData>
  <sheetProtection password="CC35" sheet="1" objects="1" scenarios="1" formatColumns="0" formatRows="0" sort="0" autoFilter="0"/>
  <autoFilter ref="C83:K83"/>
  <mergeCells count="12">
    <mergeCell ref="E74:H74"/>
    <mergeCell ref="E76:H76"/>
    <mergeCell ref="G1:H1"/>
    <mergeCell ref="L2:V2"/>
    <mergeCell ref="E47:H47"/>
    <mergeCell ref="E49:H49"/>
    <mergeCell ref="E51:H51"/>
    <mergeCell ref="E72:H7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2"/>
      <c r="C1" s="242"/>
      <c r="D1" s="243" t="s">
        <v>1</v>
      </c>
      <c r="E1" s="242"/>
      <c r="F1" s="244" t="s">
        <v>364</v>
      </c>
      <c r="G1" s="249" t="s">
        <v>365</v>
      </c>
      <c r="H1" s="249"/>
      <c r="I1" s="242"/>
      <c r="J1" s="244" t="s">
        <v>366</v>
      </c>
      <c r="K1" s="243" t="s">
        <v>96</v>
      </c>
      <c r="L1" s="244" t="s">
        <v>367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6"/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37" t="str">
        <f>'Rekapitulace stavby'!$K$6</f>
        <v>Stavební úpravy objektu - 2. etapa - Interier</v>
      </c>
      <c r="F7" s="202"/>
      <c r="G7" s="202"/>
      <c r="H7" s="202"/>
      <c r="J7" s="11"/>
      <c r="K7" s="13"/>
    </row>
    <row r="8" spans="2:11" s="6" customFormat="1" ht="13.5" customHeight="1">
      <c r="B8" s="99"/>
      <c r="C8" s="100"/>
      <c r="D8" s="19" t="s">
        <v>98</v>
      </c>
      <c r="E8" s="100"/>
      <c r="F8" s="100"/>
      <c r="G8" s="100"/>
      <c r="H8" s="100"/>
      <c r="J8" s="100"/>
      <c r="K8" s="101"/>
    </row>
    <row r="9" spans="2:11" s="6" customFormat="1" ht="37.5" customHeight="1">
      <c r="B9" s="99"/>
      <c r="C9" s="100"/>
      <c r="D9" s="100"/>
      <c r="E9" s="217" t="s">
        <v>348</v>
      </c>
      <c r="F9" s="239"/>
      <c r="G9" s="239"/>
      <c r="H9" s="239"/>
      <c r="J9" s="100"/>
      <c r="K9" s="101"/>
    </row>
    <row r="10" spans="2:11" s="6" customFormat="1" ht="12" customHeight="1">
      <c r="B10" s="99"/>
      <c r="C10" s="100"/>
      <c r="D10" s="100"/>
      <c r="E10" s="100"/>
      <c r="F10" s="100"/>
      <c r="G10" s="100"/>
      <c r="H10" s="100"/>
      <c r="J10" s="100"/>
      <c r="K10" s="101"/>
    </row>
    <row r="11" spans="2:11" s="6" customFormat="1" ht="15" customHeight="1">
      <c r="B11" s="99"/>
      <c r="C11" s="100"/>
      <c r="D11" s="19" t="s">
        <v>19</v>
      </c>
      <c r="E11" s="100"/>
      <c r="F11" s="17"/>
      <c r="G11" s="100"/>
      <c r="H11" s="100"/>
      <c r="I11" s="102" t="s">
        <v>20</v>
      </c>
      <c r="J11" s="17"/>
      <c r="K11" s="101"/>
    </row>
    <row r="12" spans="2:11" s="6" customFormat="1" ht="15" customHeight="1">
      <c r="B12" s="99"/>
      <c r="C12" s="100"/>
      <c r="D12" s="19" t="s">
        <v>22</v>
      </c>
      <c r="E12" s="100"/>
      <c r="F12" s="17" t="s">
        <v>23</v>
      </c>
      <c r="G12" s="100"/>
      <c r="H12" s="100"/>
      <c r="I12" s="102" t="s">
        <v>24</v>
      </c>
      <c r="J12" s="52" t="str">
        <f>'Rekapitulace stavby'!$AN$8</f>
        <v>30.04.2015</v>
      </c>
      <c r="K12" s="101"/>
    </row>
    <row r="13" spans="2:11" s="6" customFormat="1" ht="11.25" customHeight="1">
      <c r="B13" s="99"/>
      <c r="C13" s="100"/>
      <c r="D13" s="100"/>
      <c r="E13" s="100"/>
      <c r="F13" s="100"/>
      <c r="G13" s="100"/>
      <c r="H13" s="100"/>
      <c r="J13" s="100"/>
      <c r="K13" s="101"/>
    </row>
    <row r="14" spans="2:11" s="6" customFormat="1" ht="15" customHeight="1">
      <c r="B14" s="99"/>
      <c r="C14" s="100"/>
      <c r="D14" s="19" t="s">
        <v>28</v>
      </c>
      <c r="E14" s="100"/>
      <c r="F14" s="100"/>
      <c r="G14" s="100"/>
      <c r="H14" s="100"/>
      <c r="I14" s="102" t="s">
        <v>29</v>
      </c>
      <c r="J14" s="17">
        <f>IF('Rekapitulace stavby'!$AN$10="","",'Rekapitulace stavby'!$AN$10)</f>
      </c>
      <c r="K14" s="101"/>
    </row>
    <row r="15" spans="2:11" s="6" customFormat="1" ht="18" customHeight="1">
      <c r="B15" s="99"/>
      <c r="C15" s="100"/>
      <c r="D15" s="100"/>
      <c r="E15" s="17" t="str">
        <f>IF('Rekapitulace stavby'!$E$11="","",'Rekapitulace stavby'!$E$11)</f>
        <v> </v>
      </c>
      <c r="F15" s="100"/>
      <c r="G15" s="100"/>
      <c r="H15" s="100"/>
      <c r="I15" s="102" t="s">
        <v>31</v>
      </c>
      <c r="J15" s="17">
        <f>IF('Rekapitulace stavby'!$AN$11="","",'Rekapitulace stavby'!$AN$11)</f>
      </c>
      <c r="K15" s="101"/>
    </row>
    <row r="16" spans="2:11" s="6" customFormat="1" ht="7.5" customHeight="1">
      <c r="B16" s="99"/>
      <c r="C16" s="100"/>
      <c r="D16" s="100"/>
      <c r="E16" s="100"/>
      <c r="F16" s="100"/>
      <c r="G16" s="100"/>
      <c r="H16" s="100"/>
      <c r="J16" s="100"/>
      <c r="K16" s="101"/>
    </row>
    <row r="17" spans="2:11" s="6" customFormat="1" ht="15" customHeight="1">
      <c r="B17" s="99"/>
      <c r="C17" s="100"/>
      <c r="D17" s="19" t="s">
        <v>32</v>
      </c>
      <c r="E17" s="100"/>
      <c r="F17" s="100"/>
      <c r="G17" s="100"/>
      <c r="H17" s="100"/>
      <c r="I17" s="102" t="s">
        <v>29</v>
      </c>
      <c r="J17" s="17">
        <f>IF('Rekapitulace stavby'!$AN$13="Vyplň údaj","",IF('Rekapitulace stavby'!$AN$13="","",'Rekapitulace stavby'!$AN$13))</f>
      </c>
      <c r="K17" s="101"/>
    </row>
    <row r="18" spans="2:11" s="6" customFormat="1" ht="18" customHeight="1">
      <c r="B18" s="99"/>
      <c r="C18" s="100"/>
      <c r="D18" s="100"/>
      <c r="E18" s="17">
        <f>IF('Rekapitulace stavby'!$E$14="Vyplň údaj","",IF('Rekapitulace stavby'!$E$14="","",'Rekapitulace stavby'!$E$14))</f>
      </c>
      <c r="F18" s="100"/>
      <c r="G18" s="100"/>
      <c r="H18" s="100"/>
      <c r="I18" s="102" t="s">
        <v>31</v>
      </c>
      <c r="J18" s="17">
        <f>IF('Rekapitulace stavby'!$AN$14="Vyplň údaj","",IF('Rekapitulace stavby'!$AN$14="","",'Rekapitulace stavby'!$AN$14))</f>
      </c>
      <c r="K18" s="101"/>
    </row>
    <row r="19" spans="2:11" s="6" customFormat="1" ht="7.5" customHeight="1">
      <c r="B19" s="99"/>
      <c r="C19" s="100"/>
      <c r="D19" s="100"/>
      <c r="E19" s="100"/>
      <c r="F19" s="100"/>
      <c r="G19" s="100"/>
      <c r="H19" s="100"/>
      <c r="J19" s="100"/>
      <c r="K19" s="101"/>
    </row>
    <row r="20" spans="2:11" s="6" customFormat="1" ht="15" customHeight="1">
      <c r="B20" s="99"/>
      <c r="C20" s="100"/>
      <c r="D20" s="19" t="s">
        <v>34</v>
      </c>
      <c r="E20" s="100"/>
      <c r="F20" s="100"/>
      <c r="G20" s="100"/>
      <c r="H20" s="100"/>
      <c r="I20" s="102" t="s">
        <v>29</v>
      </c>
      <c r="J20" s="17">
        <f>IF('Rekapitulace stavby'!$AN$16="","",'Rekapitulace stavby'!$AN$16)</f>
      </c>
      <c r="K20" s="101"/>
    </row>
    <row r="21" spans="2:11" s="6" customFormat="1" ht="18" customHeight="1">
      <c r="B21" s="99"/>
      <c r="C21" s="100"/>
      <c r="D21" s="100"/>
      <c r="E21" s="17" t="str">
        <f>IF('Rekapitulace stavby'!$E$17="","",'Rekapitulace stavby'!$E$17)</f>
        <v> </v>
      </c>
      <c r="F21" s="100"/>
      <c r="G21" s="100"/>
      <c r="H21" s="100"/>
      <c r="I21" s="102" t="s">
        <v>31</v>
      </c>
      <c r="J21" s="17">
        <f>IF('Rekapitulace stavby'!$AN$17="","",'Rekapitulace stavby'!$AN$17)</f>
      </c>
      <c r="K21" s="101"/>
    </row>
    <row r="22" spans="2:11" s="6" customFormat="1" ht="7.5" customHeight="1">
      <c r="B22" s="99"/>
      <c r="C22" s="100"/>
      <c r="D22" s="100"/>
      <c r="E22" s="100"/>
      <c r="F22" s="100"/>
      <c r="G22" s="100"/>
      <c r="H22" s="100"/>
      <c r="J22" s="100"/>
      <c r="K22" s="101"/>
    </row>
    <row r="23" spans="2:11" s="6" customFormat="1" ht="15" customHeight="1">
      <c r="B23" s="99"/>
      <c r="C23" s="100"/>
      <c r="D23" s="19" t="s">
        <v>36</v>
      </c>
      <c r="E23" s="100"/>
      <c r="F23" s="100"/>
      <c r="G23" s="100"/>
      <c r="H23" s="100"/>
      <c r="J23" s="100"/>
      <c r="K23" s="101"/>
    </row>
    <row r="24" spans="2:11" s="95" customFormat="1" ht="13.5" customHeight="1">
      <c r="B24" s="96"/>
      <c r="C24" s="97"/>
      <c r="D24" s="97"/>
      <c r="E24" s="205"/>
      <c r="F24" s="238"/>
      <c r="G24" s="238"/>
      <c r="H24" s="238"/>
      <c r="J24" s="97"/>
      <c r="K24" s="98"/>
    </row>
    <row r="25" spans="2:11" s="6" customFormat="1" ht="7.5" customHeight="1">
      <c r="B25" s="99"/>
      <c r="C25" s="100"/>
      <c r="D25" s="100"/>
      <c r="E25" s="100"/>
      <c r="F25" s="100"/>
      <c r="G25" s="100"/>
      <c r="H25" s="100"/>
      <c r="J25" s="100"/>
      <c r="K25" s="101"/>
    </row>
    <row r="26" spans="2:11" s="6" customFormat="1" ht="7.5" customHeight="1">
      <c r="B26" s="99"/>
      <c r="C26" s="100"/>
      <c r="D26" s="103"/>
      <c r="E26" s="103"/>
      <c r="F26" s="103"/>
      <c r="G26" s="103"/>
      <c r="H26" s="103"/>
      <c r="I26" s="104"/>
      <c r="J26" s="103"/>
      <c r="K26" s="105"/>
    </row>
    <row r="27" spans="2:11" s="6" customFormat="1" ht="26.25" customHeight="1">
      <c r="B27" s="99"/>
      <c r="C27" s="100"/>
      <c r="D27" s="106" t="s">
        <v>37</v>
      </c>
      <c r="E27" s="100"/>
      <c r="F27" s="100"/>
      <c r="G27" s="100"/>
      <c r="H27" s="100"/>
      <c r="J27" s="65">
        <f>ROUND($J$78,2)</f>
        <v>0</v>
      </c>
      <c r="K27" s="101"/>
    </row>
    <row r="28" spans="2:11" s="6" customFormat="1" ht="7.5" customHeight="1">
      <c r="B28" s="99"/>
      <c r="C28" s="100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15" customHeight="1">
      <c r="B29" s="99"/>
      <c r="C29" s="100"/>
      <c r="D29" s="100"/>
      <c r="E29" s="100"/>
      <c r="F29" s="28" t="s">
        <v>39</v>
      </c>
      <c r="G29" s="100"/>
      <c r="H29" s="100"/>
      <c r="I29" s="107" t="s">
        <v>38</v>
      </c>
      <c r="J29" s="28" t="s">
        <v>40</v>
      </c>
      <c r="K29" s="101"/>
    </row>
    <row r="30" spans="2:11" s="6" customFormat="1" ht="15" customHeight="1">
      <c r="B30" s="99"/>
      <c r="C30" s="100"/>
      <c r="D30" s="30" t="s">
        <v>41</v>
      </c>
      <c r="E30" s="30" t="s">
        <v>42</v>
      </c>
      <c r="F30" s="108">
        <f>ROUND(SUM($BE$78:$BE$82),2)</f>
        <v>0</v>
      </c>
      <c r="G30" s="100"/>
      <c r="H30" s="100"/>
      <c r="I30" s="109">
        <v>0.21</v>
      </c>
      <c r="J30" s="108">
        <f>ROUND(ROUND((SUM($BE$78:$BE$82)),2)*$I$30,2)</f>
        <v>0</v>
      </c>
      <c r="K30" s="101"/>
    </row>
    <row r="31" spans="2:11" s="6" customFormat="1" ht="15" customHeight="1">
      <c r="B31" s="99"/>
      <c r="C31" s="100"/>
      <c r="D31" s="100"/>
      <c r="E31" s="30" t="s">
        <v>43</v>
      </c>
      <c r="F31" s="108">
        <f>ROUND(SUM($BF$78:$BF$82),2)</f>
        <v>0</v>
      </c>
      <c r="G31" s="100"/>
      <c r="H31" s="100"/>
      <c r="I31" s="109">
        <v>0.15</v>
      </c>
      <c r="J31" s="108">
        <f>ROUND(ROUND((SUM($BF$78:$BF$82)),2)*$I$31,2)</f>
        <v>0</v>
      </c>
      <c r="K31" s="101"/>
    </row>
    <row r="32" spans="2:11" s="6" customFormat="1" ht="15" customHeight="1" hidden="1">
      <c r="B32" s="99"/>
      <c r="C32" s="100"/>
      <c r="D32" s="100"/>
      <c r="E32" s="30" t="s">
        <v>44</v>
      </c>
      <c r="F32" s="108">
        <f>ROUND(SUM($BG$78:$BG$82),2)</f>
        <v>0</v>
      </c>
      <c r="G32" s="100"/>
      <c r="H32" s="100"/>
      <c r="I32" s="109">
        <v>0.21</v>
      </c>
      <c r="J32" s="108">
        <v>0</v>
      </c>
      <c r="K32" s="101"/>
    </row>
    <row r="33" spans="2:11" s="6" customFormat="1" ht="15" customHeight="1" hidden="1">
      <c r="B33" s="99"/>
      <c r="C33" s="100"/>
      <c r="D33" s="100"/>
      <c r="E33" s="30" t="s">
        <v>45</v>
      </c>
      <c r="F33" s="108">
        <f>ROUND(SUM($BH$78:$BH$82),2)</f>
        <v>0</v>
      </c>
      <c r="G33" s="100"/>
      <c r="H33" s="100"/>
      <c r="I33" s="109">
        <v>0.15</v>
      </c>
      <c r="J33" s="108">
        <v>0</v>
      </c>
      <c r="K33" s="101"/>
    </row>
    <row r="34" spans="2:11" s="6" customFormat="1" ht="15" customHeight="1" hidden="1">
      <c r="B34" s="99"/>
      <c r="C34" s="100"/>
      <c r="D34" s="100"/>
      <c r="E34" s="30" t="s">
        <v>46</v>
      </c>
      <c r="F34" s="108">
        <f>ROUND(SUM($BI$78:$BI$82),2)</f>
        <v>0</v>
      </c>
      <c r="G34" s="100"/>
      <c r="H34" s="100"/>
      <c r="I34" s="109">
        <v>0</v>
      </c>
      <c r="J34" s="108">
        <v>0</v>
      </c>
      <c r="K34" s="101"/>
    </row>
    <row r="35" spans="2:11" s="6" customFormat="1" ht="7.5" customHeight="1">
      <c r="B35" s="99"/>
      <c r="C35" s="100"/>
      <c r="D35" s="100"/>
      <c r="E35" s="100"/>
      <c r="F35" s="100"/>
      <c r="G35" s="100"/>
      <c r="H35" s="100"/>
      <c r="J35" s="100"/>
      <c r="K35" s="101"/>
    </row>
    <row r="36" spans="2:11" s="6" customFormat="1" ht="26.25" customHeight="1">
      <c r="B36" s="99"/>
      <c r="C36" s="110"/>
      <c r="D36" s="33" t="s">
        <v>47</v>
      </c>
      <c r="E36" s="111"/>
      <c r="F36" s="111"/>
      <c r="G36" s="112" t="s">
        <v>48</v>
      </c>
      <c r="H36" s="35" t="s">
        <v>49</v>
      </c>
      <c r="I36" s="113"/>
      <c r="J36" s="36">
        <f>SUM($J$27:$J$34)</f>
        <v>0</v>
      </c>
      <c r="K36" s="114"/>
    </row>
    <row r="37" spans="2:11" s="6" customFormat="1" ht="15" customHeight="1">
      <c r="B37" s="115"/>
      <c r="C37" s="116"/>
      <c r="D37" s="116"/>
      <c r="E37" s="116"/>
      <c r="F37" s="116"/>
      <c r="G37" s="116"/>
      <c r="H37" s="116"/>
      <c r="I37" s="117"/>
      <c r="J37" s="116"/>
      <c r="K37" s="118"/>
    </row>
    <row r="41" spans="2:11" s="6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21"/>
    </row>
    <row r="42" spans="2:11" s="6" customFormat="1" ht="37.5" customHeight="1">
      <c r="B42" s="99"/>
      <c r="C42" s="12" t="s">
        <v>102</v>
      </c>
      <c r="D42" s="100"/>
      <c r="E42" s="100"/>
      <c r="F42" s="100"/>
      <c r="G42" s="100"/>
      <c r="H42" s="100"/>
      <c r="J42" s="100"/>
      <c r="K42" s="101"/>
    </row>
    <row r="43" spans="2:11" s="6" customFormat="1" ht="7.5" customHeight="1">
      <c r="B43" s="99"/>
      <c r="C43" s="100"/>
      <c r="D43" s="100"/>
      <c r="E43" s="100"/>
      <c r="F43" s="100"/>
      <c r="G43" s="100"/>
      <c r="H43" s="100"/>
      <c r="J43" s="100"/>
      <c r="K43" s="101"/>
    </row>
    <row r="44" spans="2:11" s="6" customFormat="1" ht="15" customHeight="1">
      <c r="B44" s="99"/>
      <c r="C44" s="19" t="s">
        <v>16</v>
      </c>
      <c r="D44" s="100"/>
      <c r="E44" s="100"/>
      <c r="F44" s="100"/>
      <c r="G44" s="100"/>
      <c r="H44" s="100"/>
      <c r="J44" s="100"/>
      <c r="K44" s="101"/>
    </row>
    <row r="45" spans="2:11" s="6" customFormat="1" ht="14.25" customHeight="1">
      <c r="B45" s="99"/>
      <c r="C45" s="100"/>
      <c r="D45" s="100"/>
      <c r="E45" s="237" t="str">
        <f>$E$7</f>
        <v>Stavební úpravy objektu - 2. etapa - Interier</v>
      </c>
      <c r="F45" s="239"/>
      <c r="G45" s="239"/>
      <c r="H45" s="239"/>
      <c r="J45" s="100"/>
      <c r="K45" s="101"/>
    </row>
    <row r="46" spans="2:11" s="6" customFormat="1" ht="15" customHeight="1">
      <c r="B46" s="99"/>
      <c r="C46" s="19" t="s">
        <v>98</v>
      </c>
      <c r="D46" s="100"/>
      <c r="E46" s="100"/>
      <c r="F46" s="100"/>
      <c r="G46" s="100"/>
      <c r="H46" s="100"/>
      <c r="J46" s="100"/>
      <c r="K46" s="101"/>
    </row>
    <row r="47" spans="2:11" s="6" customFormat="1" ht="18" customHeight="1">
      <c r="B47" s="99"/>
      <c r="C47" s="100"/>
      <c r="D47" s="100"/>
      <c r="E47" s="217" t="str">
        <f>$E$9</f>
        <v>vrn - Vedlejší a ostatní náklady</v>
      </c>
      <c r="F47" s="239"/>
      <c r="G47" s="239"/>
      <c r="H47" s="239"/>
      <c r="J47" s="100"/>
      <c r="K47" s="101"/>
    </row>
    <row r="48" spans="2:11" s="6" customFormat="1" ht="7.5" customHeight="1">
      <c r="B48" s="99"/>
      <c r="C48" s="100"/>
      <c r="D48" s="100"/>
      <c r="E48" s="100"/>
      <c r="F48" s="100"/>
      <c r="G48" s="100"/>
      <c r="H48" s="100"/>
      <c r="J48" s="100"/>
      <c r="K48" s="101"/>
    </row>
    <row r="49" spans="2:11" s="6" customFormat="1" ht="18" customHeight="1">
      <c r="B49" s="99"/>
      <c r="C49" s="19" t="s">
        <v>22</v>
      </c>
      <c r="D49" s="100"/>
      <c r="E49" s="100"/>
      <c r="F49" s="17" t="str">
        <f>$F$12</f>
        <v>Hradec Králové, Pospíšilova 365</v>
      </c>
      <c r="G49" s="100"/>
      <c r="H49" s="100"/>
      <c r="I49" s="102" t="s">
        <v>24</v>
      </c>
      <c r="J49" s="52" t="str">
        <f>IF($J$12="","",$J$12)</f>
        <v>30.04.2015</v>
      </c>
      <c r="K49" s="101"/>
    </row>
    <row r="50" spans="2:11" s="6" customFormat="1" ht="7.5" customHeight="1">
      <c r="B50" s="99"/>
      <c r="C50" s="100"/>
      <c r="D50" s="100"/>
      <c r="E50" s="100"/>
      <c r="F50" s="100"/>
      <c r="G50" s="100"/>
      <c r="H50" s="100"/>
      <c r="J50" s="100"/>
      <c r="K50" s="101"/>
    </row>
    <row r="51" spans="2:11" s="6" customFormat="1" ht="13.5" customHeight="1">
      <c r="B51" s="99"/>
      <c r="C51" s="19" t="s">
        <v>28</v>
      </c>
      <c r="D51" s="100"/>
      <c r="E51" s="100"/>
      <c r="F51" s="17" t="str">
        <f>$E$15</f>
        <v> </v>
      </c>
      <c r="G51" s="100"/>
      <c r="H51" s="100"/>
      <c r="I51" s="102" t="s">
        <v>34</v>
      </c>
      <c r="J51" s="17" t="str">
        <f>$E$21</f>
        <v> </v>
      </c>
      <c r="K51" s="101"/>
    </row>
    <row r="52" spans="2:11" s="6" customFormat="1" ht="15" customHeight="1">
      <c r="B52" s="99"/>
      <c r="C52" s="19" t="s">
        <v>32</v>
      </c>
      <c r="D52" s="100"/>
      <c r="E52" s="100"/>
      <c r="F52" s="17">
        <f>IF($E$18="","",$E$18)</f>
      </c>
      <c r="G52" s="100"/>
      <c r="H52" s="100"/>
      <c r="J52" s="100"/>
      <c r="K52" s="101"/>
    </row>
    <row r="53" spans="2:11" s="6" customFormat="1" ht="11.25" customHeight="1">
      <c r="B53" s="99"/>
      <c r="C53" s="100"/>
      <c r="D53" s="100"/>
      <c r="E53" s="100"/>
      <c r="F53" s="100"/>
      <c r="G53" s="100"/>
      <c r="H53" s="100"/>
      <c r="J53" s="100"/>
      <c r="K53" s="101"/>
    </row>
    <row r="54" spans="2:11" s="6" customFormat="1" ht="30" customHeight="1">
      <c r="B54" s="99"/>
      <c r="C54" s="122" t="s">
        <v>103</v>
      </c>
      <c r="D54" s="110"/>
      <c r="E54" s="110"/>
      <c r="F54" s="110"/>
      <c r="G54" s="110"/>
      <c r="H54" s="110"/>
      <c r="I54" s="123"/>
      <c r="J54" s="124" t="s">
        <v>104</v>
      </c>
      <c r="K54" s="125"/>
    </row>
    <row r="55" spans="2:11" s="6" customFormat="1" ht="11.25" customHeight="1">
      <c r="B55" s="99"/>
      <c r="C55" s="100"/>
      <c r="D55" s="100"/>
      <c r="E55" s="100"/>
      <c r="F55" s="100"/>
      <c r="G55" s="100"/>
      <c r="H55" s="100"/>
      <c r="J55" s="100"/>
      <c r="K55" s="101"/>
    </row>
    <row r="56" spans="2:47" s="6" customFormat="1" ht="30" customHeight="1">
      <c r="B56" s="99"/>
      <c r="C56" s="64" t="s">
        <v>105</v>
      </c>
      <c r="D56" s="100"/>
      <c r="E56" s="100"/>
      <c r="F56" s="100"/>
      <c r="G56" s="100"/>
      <c r="H56" s="100"/>
      <c r="J56" s="65">
        <f>$J$78</f>
        <v>0</v>
      </c>
      <c r="K56" s="101"/>
      <c r="AU56" s="6" t="s">
        <v>106</v>
      </c>
    </row>
    <row r="57" spans="2:11" s="71" customFormat="1" ht="25.5" customHeight="1">
      <c r="B57" s="126"/>
      <c r="C57" s="127"/>
      <c r="D57" s="128" t="s">
        <v>349</v>
      </c>
      <c r="E57" s="128"/>
      <c r="F57" s="128"/>
      <c r="G57" s="128"/>
      <c r="H57" s="128"/>
      <c r="I57" s="129"/>
      <c r="J57" s="130">
        <f>$J$79</f>
        <v>0</v>
      </c>
      <c r="K57" s="131"/>
    </row>
    <row r="58" spans="2:11" s="81" customFormat="1" ht="20.25" customHeight="1">
      <c r="B58" s="132"/>
      <c r="C58" s="83"/>
      <c r="D58" s="133" t="s">
        <v>350</v>
      </c>
      <c r="E58" s="133"/>
      <c r="F58" s="133"/>
      <c r="G58" s="133"/>
      <c r="H58" s="133"/>
      <c r="I58" s="134"/>
      <c r="J58" s="135">
        <f>$J$80</f>
        <v>0</v>
      </c>
      <c r="K58" s="136"/>
    </row>
    <row r="59" spans="2:11" s="6" customFormat="1" ht="22.5" customHeight="1">
      <c r="B59" s="99"/>
      <c r="C59" s="100"/>
      <c r="D59" s="100"/>
      <c r="E59" s="100"/>
      <c r="F59" s="100"/>
      <c r="G59" s="100"/>
      <c r="H59" s="100"/>
      <c r="J59" s="100"/>
      <c r="K59" s="101"/>
    </row>
    <row r="60" spans="2:11" s="6" customFormat="1" ht="7.5" customHeight="1">
      <c r="B60" s="115"/>
      <c r="C60" s="116"/>
      <c r="D60" s="116"/>
      <c r="E60" s="116"/>
      <c r="F60" s="116"/>
      <c r="G60" s="116"/>
      <c r="H60" s="116"/>
      <c r="I60" s="117"/>
      <c r="J60" s="116"/>
      <c r="K60" s="118"/>
    </row>
    <row r="64" spans="2:12" s="6" customFormat="1" ht="7.5" customHeight="1">
      <c r="B64" s="137"/>
      <c r="C64" s="138"/>
      <c r="D64" s="138"/>
      <c r="E64" s="138"/>
      <c r="F64" s="138"/>
      <c r="G64" s="138"/>
      <c r="H64" s="138"/>
      <c r="I64" s="120"/>
      <c r="J64" s="138"/>
      <c r="K64" s="138"/>
      <c r="L64" s="139"/>
    </row>
    <row r="65" spans="2:12" s="6" customFormat="1" ht="37.5" customHeight="1">
      <c r="B65" s="99"/>
      <c r="C65" s="12" t="s">
        <v>109</v>
      </c>
      <c r="D65" s="100"/>
      <c r="E65" s="100"/>
      <c r="F65" s="100"/>
      <c r="G65" s="100"/>
      <c r="H65" s="100"/>
      <c r="J65" s="100"/>
      <c r="K65" s="100"/>
      <c r="L65" s="139"/>
    </row>
    <row r="66" spans="2:12" s="6" customFormat="1" ht="7.5" customHeight="1">
      <c r="B66" s="99"/>
      <c r="C66" s="100"/>
      <c r="D66" s="100"/>
      <c r="E66" s="100"/>
      <c r="F66" s="100"/>
      <c r="G66" s="100"/>
      <c r="H66" s="100"/>
      <c r="J66" s="100"/>
      <c r="K66" s="100"/>
      <c r="L66" s="139"/>
    </row>
    <row r="67" spans="2:12" s="6" customFormat="1" ht="15" customHeight="1">
      <c r="B67" s="99"/>
      <c r="C67" s="19" t="s">
        <v>16</v>
      </c>
      <c r="D67" s="100"/>
      <c r="E67" s="100"/>
      <c r="F67" s="100"/>
      <c r="G67" s="100"/>
      <c r="H67" s="100"/>
      <c r="J67" s="100"/>
      <c r="K67" s="100"/>
      <c r="L67" s="139"/>
    </row>
    <row r="68" spans="2:12" s="6" customFormat="1" ht="14.25" customHeight="1">
      <c r="B68" s="99"/>
      <c r="C68" s="100"/>
      <c r="D68" s="100"/>
      <c r="E68" s="237" t="str">
        <f>$E$7</f>
        <v>Stavební úpravy objektu - 2. etapa - Interier</v>
      </c>
      <c r="F68" s="239"/>
      <c r="G68" s="239"/>
      <c r="H68" s="239"/>
      <c r="J68" s="100"/>
      <c r="K68" s="100"/>
      <c r="L68" s="139"/>
    </row>
    <row r="69" spans="2:12" s="6" customFormat="1" ht="15" customHeight="1">
      <c r="B69" s="99"/>
      <c r="C69" s="19" t="s">
        <v>98</v>
      </c>
      <c r="D69" s="100"/>
      <c r="E69" s="100"/>
      <c r="F69" s="100"/>
      <c r="G69" s="100"/>
      <c r="H69" s="100"/>
      <c r="J69" s="100"/>
      <c r="K69" s="100"/>
      <c r="L69" s="139"/>
    </row>
    <row r="70" spans="2:12" s="6" customFormat="1" ht="18" customHeight="1">
      <c r="B70" s="99"/>
      <c r="C70" s="100"/>
      <c r="D70" s="100"/>
      <c r="E70" s="217" t="str">
        <f>$E$9</f>
        <v>vrn - Vedlejší a ostatní náklady</v>
      </c>
      <c r="F70" s="239"/>
      <c r="G70" s="239"/>
      <c r="H70" s="239"/>
      <c r="J70" s="100"/>
      <c r="K70" s="100"/>
      <c r="L70" s="139"/>
    </row>
    <row r="71" spans="2:12" s="6" customFormat="1" ht="7.5" customHeight="1">
      <c r="B71" s="99"/>
      <c r="C71" s="100"/>
      <c r="D71" s="100"/>
      <c r="E71" s="100"/>
      <c r="F71" s="100"/>
      <c r="G71" s="100"/>
      <c r="H71" s="100"/>
      <c r="J71" s="100"/>
      <c r="K71" s="100"/>
      <c r="L71" s="139"/>
    </row>
    <row r="72" spans="2:12" s="6" customFormat="1" ht="18" customHeight="1">
      <c r="B72" s="99"/>
      <c r="C72" s="19" t="s">
        <v>22</v>
      </c>
      <c r="D72" s="100"/>
      <c r="E72" s="100"/>
      <c r="F72" s="17" t="str">
        <f>$F$12</f>
        <v>Hradec Králové, Pospíšilova 365</v>
      </c>
      <c r="G72" s="100"/>
      <c r="H72" s="100"/>
      <c r="I72" s="102" t="s">
        <v>24</v>
      </c>
      <c r="J72" s="52" t="str">
        <f>IF($J$12="","",$J$12)</f>
        <v>30.04.2015</v>
      </c>
      <c r="K72" s="100"/>
      <c r="L72" s="139"/>
    </row>
    <row r="73" spans="2:12" s="6" customFormat="1" ht="7.5" customHeight="1">
      <c r="B73" s="99"/>
      <c r="C73" s="100"/>
      <c r="D73" s="100"/>
      <c r="E73" s="100"/>
      <c r="F73" s="100"/>
      <c r="G73" s="100"/>
      <c r="H73" s="100"/>
      <c r="J73" s="100"/>
      <c r="K73" s="100"/>
      <c r="L73" s="139"/>
    </row>
    <row r="74" spans="2:12" s="6" customFormat="1" ht="13.5" customHeight="1">
      <c r="B74" s="99"/>
      <c r="C74" s="19" t="s">
        <v>28</v>
      </c>
      <c r="D74" s="100"/>
      <c r="E74" s="100"/>
      <c r="F74" s="17" t="str">
        <f>$E$15</f>
        <v> </v>
      </c>
      <c r="G74" s="100"/>
      <c r="H74" s="100"/>
      <c r="I74" s="102" t="s">
        <v>34</v>
      </c>
      <c r="J74" s="17" t="str">
        <f>$E$21</f>
        <v> </v>
      </c>
      <c r="K74" s="100"/>
      <c r="L74" s="139"/>
    </row>
    <row r="75" spans="2:12" s="6" customFormat="1" ht="15" customHeight="1">
      <c r="B75" s="99"/>
      <c r="C75" s="19" t="s">
        <v>32</v>
      </c>
      <c r="D75" s="100"/>
      <c r="E75" s="100"/>
      <c r="F75" s="17">
        <f>IF($E$18="","",$E$18)</f>
      </c>
      <c r="G75" s="100"/>
      <c r="H75" s="100"/>
      <c r="J75" s="100"/>
      <c r="K75" s="100"/>
      <c r="L75" s="139"/>
    </row>
    <row r="76" spans="2:12" s="6" customFormat="1" ht="11.25" customHeight="1">
      <c r="B76" s="99"/>
      <c r="C76" s="100"/>
      <c r="D76" s="100"/>
      <c r="E76" s="100"/>
      <c r="F76" s="100"/>
      <c r="G76" s="100"/>
      <c r="H76" s="100"/>
      <c r="J76" s="100"/>
      <c r="K76" s="100"/>
      <c r="L76" s="139"/>
    </row>
    <row r="77" spans="2:20" s="141" customFormat="1" ht="30" customHeight="1">
      <c r="B77" s="142"/>
      <c r="C77" s="143" t="s">
        <v>110</v>
      </c>
      <c r="D77" s="144" t="s">
        <v>56</v>
      </c>
      <c r="E77" s="144" t="s">
        <v>52</v>
      </c>
      <c r="F77" s="144" t="s">
        <v>111</v>
      </c>
      <c r="G77" s="144" t="s">
        <v>112</v>
      </c>
      <c r="H77" s="144" t="s">
        <v>113</v>
      </c>
      <c r="I77" s="145" t="s">
        <v>114</v>
      </c>
      <c r="J77" s="144" t="s">
        <v>115</v>
      </c>
      <c r="K77" s="146" t="s">
        <v>116</v>
      </c>
      <c r="L77" s="147"/>
      <c r="M77" s="58" t="s">
        <v>117</v>
      </c>
      <c r="N77" s="59" t="s">
        <v>41</v>
      </c>
      <c r="O77" s="59" t="s">
        <v>118</v>
      </c>
      <c r="P77" s="59" t="s">
        <v>119</v>
      </c>
      <c r="Q77" s="59" t="s">
        <v>120</v>
      </c>
      <c r="R77" s="59" t="s">
        <v>121</v>
      </c>
      <c r="S77" s="59" t="s">
        <v>122</v>
      </c>
      <c r="T77" s="60" t="s">
        <v>123</v>
      </c>
    </row>
    <row r="78" spans="2:63" s="6" customFormat="1" ht="30" customHeight="1">
      <c r="B78" s="99"/>
      <c r="C78" s="64" t="s">
        <v>105</v>
      </c>
      <c r="D78" s="100"/>
      <c r="E78" s="100"/>
      <c r="F78" s="100"/>
      <c r="G78" s="100"/>
      <c r="H78" s="100"/>
      <c r="J78" s="148">
        <f>$BK$78</f>
        <v>0</v>
      </c>
      <c r="K78" s="100"/>
      <c r="L78" s="139"/>
      <c r="M78" s="149"/>
      <c r="N78" s="103"/>
      <c r="O78" s="103"/>
      <c r="P78" s="150">
        <f>$P$79</f>
        <v>0</v>
      </c>
      <c r="Q78" s="103"/>
      <c r="R78" s="150">
        <f>$R$79</f>
        <v>0</v>
      </c>
      <c r="S78" s="103"/>
      <c r="T78" s="151">
        <f>$T$79</f>
        <v>0</v>
      </c>
      <c r="AT78" s="6" t="s">
        <v>70</v>
      </c>
      <c r="AU78" s="6" t="s">
        <v>106</v>
      </c>
      <c r="BK78" s="152">
        <f>$BK$79</f>
        <v>0</v>
      </c>
    </row>
    <row r="79" spans="2:63" s="153" customFormat="1" ht="38.25" customHeight="1">
      <c r="B79" s="154"/>
      <c r="C79" s="155"/>
      <c r="D79" s="156" t="s">
        <v>70</v>
      </c>
      <c r="E79" s="157" t="s">
        <v>351</v>
      </c>
      <c r="F79" s="157" t="s">
        <v>352</v>
      </c>
      <c r="G79" s="155"/>
      <c r="H79" s="155"/>
      <c r="J79" s="158">
        <f>$BK$79</f>
        <v>0</v>
      </c>
      <c r="K79" s="155"/>
      <c r="L79" s="159"/>
      <c r="M79" s="160"/>
      <c r="N79" s="155"/>
      <c r="O79" s="155"/>
      <c r="P79" s="161">
        <f>$P$80</f>
        <v>0</v>
      </c>
      <c r="Q79" s="155"/>
      <c r="R79" s="161">
        <f>$R$80</f>
        <v>0</v>
      </c>
      <c r="S79" s="155"/>
      <c r="T79" s="162">
        <f>$T$80</f>
        <v>0</v>
      </c>
      <c r="AR79" s="163" t="s">
        <v>148</v>
      </c>
      <c r="AT79" s="163" t="s">
        <v>70</v>
      </c>
      <c r="AU79" s="163" t="s">
        <v>71</v>
      </c>
      <c r="AY79" s="163" t="s">
        <v>127</v>
      </c>
      <c r="BK79" s="164">
        <f>$BK$80</f>
        <v>0</v>
      </c>
    </row>
    <row r="80" spans="2:63" s="153" customFormat="1" ht="20.25" customHeight="1">
      <c r="B80" s="154"/>
      <c r="C80" s="155"/>
      <c r="D80" s="156" t="s">
        <v>70</v>
      </c>
      <c r="E80" s="165" t="s">
        <v>353</v>
      </c>
      <c r="F80" s="165" t="s">
        <v>354</v>
      </c>
      <c r="G80" s="155"/>
      <c r="H80" s="155"/>
      <c r="J80" s="166">
        <f>$BK$80</f>
        <v>0</v>
      </c>
      <c r="K80" s="155"/>
      <c r="L80" s="159"/>
      <c r="M80" s="160"/>
      <c r="N80" s="155"/>
      <c r="O80" s="155"/>
      <c r="P80" s="161">
        <f>SUM($P$81:$P$82)</f>
        <v>0</v>
      </c>
      <c r="Q80" s="155"/>
      <c r="R80" s="161">
        <f>SUM($R$81:$R$82)</f>
        <v>0</v>
      </c>
      <c r="S80" s="155"/>
      <c r="T80" s="162">
        <f>SUM($T$81:$T$82)</f>
        <v>0</v>
      </c>
      <c r="AR80" s="163" t="s">
        <v>148</v>
      </c>
      <c r="AT80" s="163" t="s">
        <v>70</v>
      </c>
      <c r="AU80" s="163" t="s">
        <v>21</v>
      </c>
      <c r="AY80" s="163" t="s">
        <v>127</v>
      </c>
      <c r="BK80" s="164">
        <f>SUM($BK$81:$BK$82)</f>
        <v>0</v>
      </c>
    </row>
    <row r="81" spans="2:65" s="6" customFormat="1" ht="13.5" customHeight="1">
      <c r="B81" s="99"/>
      <c r="C81" s="167" t="s">
        <v>21</v>
      </c>
      <c r="D81" s="167" t="s">
        <v>130</v>
      </c>
      <c r="E81" s="168" t="s">
        <v>355</v>
      </c>
      <c r="F81" s="169" t="s">
        <v>356</v>
      </c>
      <c r="G81" s="170" t="s">
        <v>133</v>
      </c>
      <c r="H81" s="171">
        <v>1</v>
      </c>
      <c r="I81" s="172"/>
      <c r="J81" s="173">
        <f>ROUND($I$81*$H$81,2)</f>
        <v>0</v>
      </c>
      <c r="K81" s="169"/>
      <c r="L81" s="139"/>
      <c r="M81" s="174"/>
      <c r="N81" s="175" t="s">
        <v>42</v>
      </c>
      <c r="O81" s="100"/>
      <c r="P81" s="176">
        <f>$O$81*$H$81</f>
        <v>0</v>
      </c>
      <c r="Q81" s="176">
        <v>0</v>
      </c>
      <c r="R81" s="176">
        <f>$Q$81*$H$81</f>
        <v>0</v>
      </c>
      <c r="S81" s="176">
        <v>0</v>
      </c>
      <c r="T81" s="177">
        <f>$S$81*$H$81</f>
        <v>0</v>
      </c>
      <c r="AR81" s="95" t="s">
        <v>357</v>
      </c>
      <c r="AT81" s="95" t="s">
        <v>130</v>
      </c>
      <c r="AU81" s="95" t="s">
        <v>79</v>
      </c>
      <c r="AY81" s="6" t="s">
        <v>127</v>
      </c>
      <c r="BE81" s="178">
        <f>IF($N$81="základní",$J$81,0)</f>
        <v>0</v>
      </c>
      <c r="BF81" s="178">
        <f>IF($N$81="snížená",$J$81,0)</f>
        <v>0</v>
      </c>
      <c r="BG81" s="178">
        <f>IF($N$81="zákl. přenesená",$J$81,0)</f>
        <v>0</v>
      </c>
      <c r="BH81" s="178">
        <f>IF($N$81="sníž. přenesená",$J$81,0)</f>
        <v>0</v>
      </c>
      <c r="BI81" s="178">
        <f>IF($N$81="nulová",$J$81,0)</f>
        <v>0</v>
      </c>
      <c r="BJ81" s="95" t="s">
        <v>21</v>
      </c>
      <c r="BK81" s="178">
        <f>ROUND($I$81*$H$81,2)</f>
        <v>0</v>
      </c>
      <c r="BL81" s="95" t="s">
        <v>357</v>
      </c>
      <c r="BM81" s="95" t="s">
        <v>358</v>
      </c>
    </row>
    <row r="82" spans="2:47" s="6" customFormat="1" ht="14.25" customHeight="1">
      <c r="B82" s="99"/>
      <c r="C82" s="100"/>
      <c r="D82" s="192" t="s">
        <v>359</v>
      </c>
      <c r="E82" s="100"/>
      <c r="F82" s="196" t="s">
        <v>360</v>
      </c>
      <c r="G82" s="100"/>
      <c r="H82" s="100"/>
      <c r="J82" s="100"/>
      <c r="K82" s="100"/>
      <c r="L82" s="139"/>
      <c r="M82" s="194"/>
      <c r="N82" s="189"/>
      <c r="O82" s="189"/>
      <c r="P82" s="189"/>
      <c r="Q82" s="189"/>
      <c r="R82" s="189"/>
      <c r="S82" s="189"/>
      <c r="T82" s="195"/>
      <c r="AT82" s="6" t="s">
        <v>359</v>
      </c>
      <c r="AU82" s="6" t="s">
        <v>79</v>
      </c>
    </row>
    <row r="83" spans="2:12" s="6" customFormat="1" ht="7.5" customHeight="1">
      <c r="B83" s="115"/>
      <c r="C83" s="116"/>
      <c r="D83" s="116"/>
      <c r="E83" s="116"/>
      <c r="F83" s="116"/>
      <c r="G83" s="116"/>
      <c r="H83" s="116"/>
      <c r="I83" s="117"/>
      <c r="J83" s="116"/>
      <c r="K83" s="116"/>
      <c r="L83" s="139"/>
    </row>
    <row r="110" s="2" customFormat="1" ht="12" customHeight="1"/>
  </sheetData>
  <sheetProtection password="CC35" sheet="1" objects="1" scenarios="1" formatColumns="0" formatRows="0" sort="0" autoFilter="0"/>
  <autoFilter ref="C77:K77"/>
  <mergeCells count="9">
    <mergeCell ref="L2:V2"/>
    <mergeCell ref="E47:H47"/>
    <mergeCell ref="E68:H68"/>
    <mergeCell ref="E70:H70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1"/>
  <headerFooter alignWithMargins="0"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0" customWidth="1"/>
    <col min="2" max="2" width="1.66796875" style="250" customWidth="1"/>
    <col min="3" max="4" width="5" style="250" customWidth="1"/>
    <col min="5" max="5" width="11.66015625" style="250" customWidth="1"/>
    <col min="6" max="6" width="9.16015625" style="250" customWidth="1"/>
    <col min="7" max="7" width="5" style="250" customWidth="1"/>
    <col min="8" max="8" width="77.83203125" style="250" customWidth="1"/>
    <col min="9" max="10" width="20" style="250" customWidth="1"/>
    <col min="11" max="11" width="1.66796875" style="250" customWidth="1"/>
    <col min="12" max="16384" width="9.1601562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257" customFormat="1" ht="45" customHeight="1">
      <c r="B3" s="254"/>
      <c r="C3" s="255" t="s">
        <v>368</v>
      </c>
      <c r="D3" s="255"/>
      <c r="E3" s="255"/>
      <c r="F3" s="255"/>
      <c r="G3" s="255"/>
      <c r="H3" s="255"/>
      <c r="I3" s="255"/>
      <c r="J3" s="255"/>
      <c r="K3" s="256"/>
    </row>
    <row r="4" spans="2:11" ht="25.5" customHeight="1">
      <c r="B4" s="258"/>
      <c r="C4" s="259" t="s">
        <v>369</v>
      </c>
      <c r="D4" s="259"/>
      <c r="E4" s="259"/>
      <c r="F4" s="259"/>
      <c r="G4" s="259"/>
      <c r="H4" s="259"/>
      <c r="I4" s="259"/>
      <c r="J4" s="259"/>
      <c r="K4" s="260"/>
    </row>
    <row r="5" spans="2:1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8"/>
      <c r="C6" s="262" t="s">
        <v>370</v>
      </c>
      <c r="D6" s="262"/>
      <c r="E6" s="262"/>
      <c r="F6" s="262"/>
      <c r="G6" s="262"/>
      <c r="H6" s="262"/>
      <c r="I6" s="262"/>
      <c r="J6" s="262"/>
      <c r="K6" s="260"/>
    </row>
    <row r="7" spans="2:11" ht="15" customHeight="1">
      <c r="B7" s="263"/>
      <c r="C7" s="262" t="s">
        <v>371</v>
      </c>
      <c r="D7" s="262"/>
      <c r="E7" s="262"/>
      <c r="F7" s="262"/>
      <c r="G7" s="262"/>
      <c r="H7" s="262"/>
      <c r="I7" s="262"/>
      <c r="J7" s="262"/>
      <c r="K7" s="260"/>
    </row>
    <row r="8" spans="2:11" ht="12.75" customHeight="1">
      <c r="B8" s="263"/>
      <c r="C8" s="264"/>
      <c r="D8" s="264"/>
      <c r="E8" s="264"/>
      <c r="F8" s="264"/>
      <c r="G8" s="264"/>
      <c r="H8" s="264"/>
      <c r="I8" s="264"/>
      <c r="J8" s="264"/>
      <c r="K8" s="260"/>
    </row>
    <row r="9" spans="2:11" ht="15" customHeight="1">
      <c r="B9" s="263"/>
      <c r="C9" s="262" t="s">
        <v>524</v>
      </c>
      <c r="D9" s="262"/>
      <c r="E9" s="262"/>
      <c r="F9" s="262"/>
      <c r="G9" s="262"/>
      <c r="H9" s="262"/>
      <c r="I9" s="262"/>
      <c r="J9" s="262"/>
      <c r="K9" s="260"/>
    </row>
    <row r="10" spans="2:11" ht="15" customHeight="1">
      <c r="B10" s="263"/>
      <c r="C10" s="264"/>
      <c r="D10" s="262" t="s">
        <v>525</v>
      </c>
      <c r="E10" s="262"/>
      <c r="F10" s="262"/>
      <c r="G10" s="262"/>
      <c r="H10" s="262"/>
      <c r="I10" s="262"/>
      <c r="J10" s="262"/>
      <c r="K10" s="260"/>
    </row>
    <row r="11" spans="2:11" ht="15" customHeight="1">
      <c r="B11" s="263"/>
      <c r="C11" s="265"/>
      <c r="D11" s="262" t="s">
        <v>372</v>
      </c>
      <c r="E11" s="262"/>
      <c r="F11" s="262"/>
      <c r="G11" s="262"/>
      <c r="H11" s="262"/>
      <c r="I11" s="262"/>
      <c r="J11" s="262"/>
      <c r="K11" s="260"/>
    </row>
    <row r="12" spans="2:11" ht="12.75" customHeight="1">
      <c r="B12" s="263"/>
      <c r="C12" s="265"/>
      <c r="D12" s="265"/>
      <c r="E12" s="265"/>
      <c r="F12" s="265"/>
      <c r="G12" s="265"/>
      <c r="H12" s="265"/>
      <c r="I12" s="265"/>
      <c r="J12" s="265"/>
      <c r="K12" s="260"/>
    </row>
    <row r="13" spans="2:11" ht="15" customHeight="1">
      <c r="B13" s="263"/>
      <c r="C13" s="265"/>
      <c r="D13" s="262" t="s">
        <v>526</v>
      </c>
      <c r="E13" s="262"/>
      <c r="F13" s="262"/>
      <c r="G13" s="262"/>
      <c r="H13" s="262"/>
      <c r="I13" s="262"/>
      <c r="J13" s="262"/>
      <c r="K13" s="260"/>
    </row>
    <row r="14" spans="2:11" ht="15" customHeight="1">
      <c r="B14" s="263"/>
      <c r="C14" s="265"/>
      <c r="D14" s="262" t="s">
        <v>373</v>
      </c>
      <c r="E14" s="262"/>
      <c r="F14" s="262"/>
      <c r="G14" s="262"/>
      <c r="H14" s="262"/>
      <c r="I14" s="262"/>
      <c r="J14" s="262"/>
      <c r="K14" s="260"/>
    </row>
    <row r="15" spans="2:11" ht="15" customHeight="1">
      <c r="B15" s="263"/>
      <c r="C15" s="265"/>
      <c r="D15" s="262" t="s">
        <v>374</v>
      </c>
      <c r="E15" s="262"/>
      <c r="F15" s="262"/>
      <c r="G15" s="262"/>
      <c r="H15" s="262"/>
      <c r="I15" s="262"/>
      <c r="J15" s="262"/>
      <c r="K15" s="260"/>
    </row>
    <row r="16" spans="2:11" ht="15" customHeight="1">
      <c r="B16" s="263"/>
      <c r="C16" s="265"/>
      <c r="D16" s="265"/>
      <c r="E16" s="266" t="s">
        <v>77</v>
      </c>
      <c r="F16" s="262" t="s">
        <v>375</v>
      </c>
      <c r="G16" s="262"/>
      <c r="H16" s="262"/>
      <c r="I16" s="262"/>
      <c r="J16" s="262"/>
      <c r="K16" s="260"/>
    </row>
    <row r="17" spans="2:11" ht="15" customHeight="1">
      <c r="B17" s="263"/>
      <c r="C17" s="265"/>
      <c r="D17" s="265"/>
      <c r="E17" s="266" t="s">
        <v>376</v>
      </c>
      <c r="F17" s="262" t="s">
        <v>377</v>
      </c>
      <c r="G17" s="262"/>
      <c r="H17" s="262"/>
      <c r="I17" s="262"/>
      <c r="J17" s="262"/>
      <c r="K17" s="260"/>
    </row>
    <row r="18" spans="2:11" ht="15" customHeight="1">
      <c r="B18" s="263"/>
      <c r="C18" s="265"/>
      <c r="D18" s="265"/>
      <c r="E18" s="266" t="s">
        <v>378</v>
      </c>
      <c r="F18" s="262" t="s">
        <v>379</v>
      </c>
      <c r="G18" s="262"/>
      <c r="H18" s="262"/>
      <c r="I18" s="262"/>
      <c r="J18" s="262"/>
      <c r="K18" s="260"/>
    </row>
    <row r="19" spans="2:11" ht="15" customHeight="1">
      <c r="B19" s="263"/>
      <c r="C19" s="265"/>
      <c r="D19" s="265"/>
      <c r="E19" s="266" t="s">
        <v>380</v>
      </c>
      <c r="F19" s="262" t="s">
        <v>94</v>
      </c>
      <c r="G19" s="262"/>
      <c r="H19" s="262"/>
      <c r="I19" s="262"/>
      <c r="J19" s="262"/>
      <c r="K19" s="260"/>
    </row>
    <row r="20" spans="2:11" ht="15" customHeight="1">
      <c r="B20" s="263"/>
      <c r="C20" s="265"/>
      <c r="D20" s="265"/>
      <c r="E20" s="266" t="s">
        <v>381</v>
      </c>
      <c r="F20" s="262" t="s">
        <v>382</v>
      </c>
      <c r="G20" s="262"/>
      <c r="H20" s="262"/>
      <c r="I20" s="262"/>
      <c r="J20" s="262"/>
      <c r="K20" s="260"/>
    </row>
    <row r="21" spans="2:11" ht="15" customHeight="1">
      <c r="B21" s="263"/>
      <c r="C21" s="265"/>
      <c r="D21" s="265"/>
      <c r="E21" s="266" t="s">
        <v>82</v>
      </c>
      <c r="F21" s="262" t="s">
        <v>383</v>
      </c>
      <c r="G21" s="262"/>
      <c r="H21" s="262"/>
      <c r="I21" s="262"/>
      <c r="J21" s="262"/>
      <c r="K21" s="260"/>
    </row>
    <row r="22" spans="2:11" ht="12.75" customHeight="1">
      <c r="B22" s="263"/>
      <c r="C22" s="265"/>
      <c r="D22" s="265"/>
      <c r="E22" s="265"/>
      <c r="F22" s="265"/>
      <c r="G22" s="265"/>
      <c r="H22" s="265"/>
      <c r="I22" s="265"/>
      <c r="J22" s="265"/>
      <c r="K22" s="260"/>
    </row>
    <row r="23" spans="2:11" ht="15" customHeight="1">
      <c r="B23" s="263"/>
      <c r="C23" s="262" t="s">
        <v>527</v>
      </c>
      <c r="D23" s="262"/>
      <c r="E23" s="262"/>
      <c r="F23" s="262"/>
      <c r="G23" s="262"/>
      <c r="H23" s="262"/>
      <c r="I23" s="262"/>
      <c r="J23" s="262"/>
      <c r="K23" s="260"/>
    </row>
    <row r="24" spans="2:11" ht="15" customHeight="1">
      <c r="B24" s="263"/>
      <c r="C24" s="262" t="s">
        <v>384</v>
      </c>
      <c r="D24" s="262"/>
      <c r="E24" s="262"/>
      <c r="F24" s="262"/>
      <c r="G24" s="262"/>
      <c r="H24" s="262"/>
      <c r="I24" s="262"/>
      <c r="J24" s="262"/>
      <c r="K24" s="260"/>
    </row>
    <row r="25" spans="2:11" ht="15" customHeight="1">
      <c r="B25" s="263"/>
      <c r="C25" s="264"/>
      <c r="D25" s="262" t="s">
        <v>528</v>
      </c>
      <c r="E25" s="262"/>
      <c r="F25" s="262"/>
      <c r="G25" s="262"/>
      <c r="H25" s="262"/>
      <c r="I25" s="262"/>
      <c r="J25" s="262"/>
      <c r="K25" s="260"/>
    </row>
    <row r="26" spans="2:11" ht="15" customHeight="1">
      <c r="B26" s="263"/>
      <c r="C26" s="265"/>
      <c r="D26" s="262" t="s">
        <v>385</v>
      </c>
      <c r="E26" s="262"/>
      <c r="F26" s="262"/>
      <c r="G26" s="262"/>
      <c r="H26" s="262"/>
      <c r="I26" s="262"/>
      <c r="J26" s="262"/>
      <c r="K26" s="260"/>
    </row>
    <row r="27" spans="2:11" ht="12.75" customHeight="1">
      <c r="B27" s="263"/>
      <c r="C27" s="265"/>
      <c r="D27" s="265"/>
      <c r="E27" s="265"/>
      <c r="F27" s="265"/>
      <c r="G27" s="265"/>
      <c r="H27" s="265"/>
      <c r="I27" s="265"/>
      <c r="J27" s="265"/>
      <c r="K27" s="260"/>
    </row>
    <row r="28" spans="2:11" ht="15" customHeight="1">
      <c r="B28" s="263"/>
      <c r="C28" s="265"/>
      <c r="D28" s="262" t="s">
        <v>529</v>
      </c>
      <c r="E28" s="262"/>
      <c r="F28" s="262"/>
      <c r="G28" s="262"/>
      <c r="H28" s="262"/>
      <c r="I28" s="262"/>
      <c r="J28" s="262"/>
      <c r="K28" s="260"/>
    </row>
    <row r="29" spans="2:11" ht="15" customHeight="1">
      <c r="B29" s="263"/>
      <c r="C29" s="265"/>
      <c r="D29" s="262" t="s">
        <v>386</v>
      </c>
      <c r="E29" s="262"/>
      <c r="F29" s="262"/>
      <c r="G29" s="262"/>
      <c r="H29" s="262"/>
      <c r="I29" s="262"/>
      <c r="J29" s="262"/>
      <c r="K29" s="260"/>
    </row>
    <row r="30" spans="2:11" ht="12.75" customHeight="1">
      <c r="B30" s="263"/>
      <c r="C30" s="265"/>
      <c r="D30" s="265"/>
      <c r="E30" s="265"/>
      <c r="F30" s="265"/>
      <c r="G30" s="265"/>
      <c r="H30" s="265"/>
      <c r="I30" s="265"/>
      <c r="J30" s="265"/>
      <c r="K30" s="260"/>
    </row>
    <row r="31" spans="2:11" ht="15" customHeight="1">
      <c r="B31" s="263"/>
      <c r="C31" s="265"/>
      <c r="D31" s="262" t="s">
        <v>530</v>
      </c>
      <c r="E31" s="262"/>
      <c r="F31" s="262"/>
      <c r="G31" s="262"/>
      <c r="H31" s="262"/>
      <c r="I31" s="262"/>
      <c r="J31" s="262"/>
      <c r="K31" s="260"/>
    </row>
    <row r="32" spans="2:11" ht="15" customHeight="1">
      <c r="B32" s="263"/>
      <c r="C32" s="265"/>
      <c r="D32" s="262" t="s">
        <v>387</v>
      </c>
      <c r="E32" s="262"/>
      <c r="F32" s="262"/>
      <c r="G32" s="262"/>
      <c r="H32" s="262"/>
      <c r="I32" s="262"/>
      <c r="J32" s="262"/>
      <c r="K32" s="260"/>
    </row>
    <row r="33" spans="2:11" ht="15" customHeight="1">
      <c r="B33" s="263"/>
      <c r="C33" s="265"/>
      <c r="D33" s="262" t="s">
        <v>388</v>
      </c>
      <c r="E33" s="262"/>
      <c r="F33" s="262"/>
      <c r="G33" s="262"/>
      <c r="H33" s="262"/>
      <c r="I33" s="262"/>
      <c r="J33" s="262"/>
      <c r="K33" s="260"/>
    </row>
    <row r="34" spans="2:11" ht="15" customHeight="1">
      <c r="B34" s="263"/>
      <c r="C34" s="265"/>
      <c r="D34" s="264"/>
      <c r="E34" s="267" t="s">
        <v>110</v>
      </c>
      <c r="F34" s="264"/>
      <c r="G34" s="262" t="s">
        <v>389</v>
      </c>
      <c r="H34" s="262"/>
      <c r="I34" s="262"/>
      <c r="J34" s="262"/>
      <c r="K34" s="260"/>
    </row>
    <row r="35" spans="2:11" ht="30.75" customHeight="1">
      <c r="B35" s="263"/>
      <c r="C35" s="265"/>
      <c r="D35" s="264"/>
      <c r="E35" s="267" t="s">
        <v>390</v>
      </c>
      <c r="F35" s="264"/>
      <c r="G35" s="262" t="s">
        <v>391</v>
      </c>
      <c r="H35" s="262"/>
      <c r="I35" s="262"/>
      <c r="J35" s="262"/>
      <c r="K35" s="260"/>
    </row>
    <row r="36" spans="2:11" ht="15" customHeight="1">
      <c r="B36" s="263"/>
      <c r="C36" s="265"/>
      <c r="D36" s="264"/>
      <c r="E36" s="267" t="s">
        <v>52</v>
      </c>
      <c r="F36" s="264"/>
      <c r="G36" s="262" t="s">
        <v>392</v>
      </c>
      <c r="H36" s="262"/>
      <c r="I36" s="262"/>
      <c r="J36" s="262"/>
      <c r="K36" s="260"/>
    </row>
    <row r="37" spans="2:11" ht="15" customHeight="1">
      <c r="B37" s="263"/>
      <c r="C37" s="265"/>
      <c r="D37" s="264"/>
      <c r="E37" s="267" t="s">
        <v>111</v>
      </c>
      <c r="F37" s="264"/>
      <c r="G37" s="262" t="s">
        <v>393</v>
      </c>
      <c r="H37" s="262"/>
      <c r="I37" s="262"/>
      <c r="J37" s="262"/>
      <c r="K37" s="260"/>
    </row>
    <row r="38" spans="2:11" ht="15" customHeight="1">
      <c r="B38" s="263"/>
      <c r="C38" s="265"/>
      <c r="D38" s="264"/>
      <c r="E38" s="267" t="s">
        <v>112</v>
      </c>
      <c r="F38" s="264"/>
      <c r="G38" s="262" t="s">
        <v>394</v>
      </c>
      <c r="H38" s="262"/>
      <c r="I38" s="262"/>
      <c r="J38" s="262"/>
      <c r="K38" s="260"/>
    </row>
    <row r="39" spans="2:11" ht="15" customHeight="1">
      <c r="B39" s="263"/>
      <c r="C39" s="265"/>
      <c r="D39" s="264"/>
      <c r="E39" s="267" t="s">
        <v>113</v>
      </c>
      <c r="F39" s="264"/>
      <c r="G39" s="262" t="s">
        <v>395</v>
      </c>
      <c r="H39" s="262"/>
      <c r="I39" s="262"/>
      <c r="J39" s="262"/>
      <c r="K39" s="260"/>
    </row>
    <row r="40" spans="2:11" ht="15" customHeight="1">
      <c r="B40" s="263"/>
      <c r="C40" s="265"/>
      <c r="D40" s="264"/>
      <c r="E40" s="267" t="s">
        <v>396</v>
      </c>
      <c r="F40" s="264"/>
      <c r="G40" s="262" t="s">
        <v>397</v>
      </c>
      <c r="H40" s="262"/>
      <c r="I40" s="262"/>
      <c r="J40" s="262"/>
      <c r="K40" s="260"/>
    </row>
    <row r="41" spans="2:11" ht="15" customHeight="1">
      <c r="B41" s="263"/>
      <c r="C41" s="265"/>
      <c r="D41" s="264"/>
      <c r="E41" s="267"/>
      <c r="F41" s="264"/>
      <c r="G41" s="262" t="s">
        <v>398</v>
      </c>
      <c r="H41" s="262"/>
      <c r="I41" s="262"/>
      <c r="J41" s="262"/>
      <c r="K41" s="260"/>
    </row>
    <row r="42" spans="2:11" ht="15" customHeight="1">
      <c r="B42" s="263"/>
      <c r="C42" s="265"/>
      <c r="D42" s="264"/>
      <c r="E42" s="267" t="s">
        <v>399</v>
      </c>
      <c r="F42" s="264"/>
      <c r="G42" s="262" t="s">
        <v>400</v>
      </c>
      <c r="H42" s="262"/>
      <c r="I42" s="262"/>
      <c r="J42" s="262"/>
      <c r="K42" s="260"/>
    </row>
    <row r="43" spans="2:11" ht="15" customHeight="1">
      <c r="B43" s="263"/>
      <c r="C43" s="265"/>
      <c r="D43" s="264"/>
      <c r="E43" s="267" t="s">
        <v>116</v>
      </c>
      <c r="F43" s="264"/>
      <c r="G43" s="262" t="s">
        <v>401</v>
      </c>
      <c r="H43" s="262"/>
      <c r="I43" s="262"/>
      <c r="J43" s="262"/>
      <c r="K43" s="260"/>
    </row>
    <row r="44" spans="2:11" ht="12.75" customHeight="1">
      <c r="B44" s="263"/>
      <c r="C44" s="265"/>
      <c r="D44" s="264"/>
      <c r="E44" s="264"/>
      <c r="F44" s="264"/>
      <c r="G44" s="264"/>
      <c r="H44" s="264"/>
      <c r="I44" s="264"/>
      <c r="J44" s="264"/>
      <c r="K44" s="260"/>
    </row>
    <row r="45" spans="2:11" ht="15" customHeight="1">
      <c r="B45" s="263"/>
      <c r="C45" s="265"/>
      <c r="D45" s="262" t="s">
        <v>402</v>
      </c>
      <c r="E45" s="262"/>
      <c r="F45" s="262"/>
      <c r="G45" s="262"/>
      <c r="H45" s="262"/>
      <c r="I45" s="262"/>
      <c r="J45" s="262"/>
      <c r="K45" s="260"/>
    </row>
    <row r="46" spans="2:11" ht="15" customHeight="1">
      <c r="B46" s="263"/>
      <c r="C46" s="265"/>
      <c r="D46" s="265"/>
      <c r="E46" s="262" t="s">
        <v>403</v>
      </c>
      <c r="F46" s="262"/>
      <c r="G46" s="262"/>
      <c r="H46" s="262"/>
      <c r="I46" s="262"/>
      <c r="J46" s="262"/>
      <c r="K46" s="260"/>
    </row>
    <row r="47" spans="2:11" ht="15" customHeight="1">
      <c r="B47" s="263"/>
      <c r="C47" s="265"/>
      <c r="D47" s="265"/>
      <c r="E47" s="262" t="s">
        <v>404</v>
      </c>
      <c r="F47" s="262"/>
      <c r="G47" s="262"/>
      <c r="H47" s="262"/>
      <c r="I47" s="262"/>
      <c r="J47" s="262"/>
      <c r="K47" s="260"/>
    </row>
    <row r="48" spans="2:11" ht="15" customHeight="1">
      <c r="B48" s="263"/>
      <c r="C48" s="265"/>
      <c r="D48" s="265"/>
      <c r="E48" s="262" t="s">
        <v>405</v>
      </c>
      <c r="F48" s="262"/>
      <c r="G48" s="262"/>
      <c r="H48" s="262"/>
      <c r="I48" s="262"/>
      <c r="J48" s="262"/>
      <c r="K48" s="260"/>
    </row>
    <row r="49" spans="2:11" ht="15" customHeight="1">
      <c r="B49" s="263"/>
      <c r="C49" s="265"/>
      <c r="D49" s="262" t="s">
        <v>406</v>
      </c>
      <c r="E49" s="262"/>
      <c r="F49" s="262"/>
      <c r="G49" s="262"/>
      <c r="H49" s="262"/>
      <c r="I49" s="262"/>
      <c r="J49" s="262"/>
      <c r="K49" s="260"/>
    </row>
    <row r="50" spans="2:11" ht="25.5" customHeight="1">
      <c r="B50" s="258"/>
      <c r="C50" s="259" t="s">
        <v>407</v>
      </c>
      <c r="D50" s="259"/>
      <c r="E50" s="259"/>
      <c r="F50" s="259"/>
      <c r="G50" s="259"/>
      <c r="H50" s="259"/>
      <c r="I50" s="259"/>
      <c r="J50" s="259"/>
      <c r="K50" s="260"/>
    </row>
    <row r="51" spans="2:11" ht="5.25" customHeight="1">
      <c r="B51" s="258"/>
      <c r="C51" s="261"/>
      <c r="D51" s="261"/>
      <c r="E51" s="261"/>
      <c r="F51" s="261"/>
      <c r="G51" s="261"/>
      <c r="H51" s="261"/>
      <c r="I51" s="261"/>
      <c r="J51" s="261"/>
      <c r="K51" s="260"/>
    </row>
    <row r="52" spans="2:11" ht="15" customHeight="1">
      <c r="B52" s="258"/>
      <c r="C52" s="262" t="s">
        <v>408</v>
      </c>
      <c r="D52" s="262"/>
      <c r="E52" s="262"/>
      <c r="F52" s="262"/>
      <c r="G52" s="262"/>
      <c r="H52" s="262"/>
      <c r="I52" s="262"/>
      <c r="J52" s="262"/>
      <c r="K52" s="260"/>
    </row>
    <row r="53" spans="2:11" ht="15" customHeight="1">
      <c r="B53" s="258"/>
      <c r="C53" s="262" t="s">
        <v>409</v>
      </c>
      <c r="D53" s="262"/>
      <c r="E53" s="262"/>
      <c r="F53" s="262"/>
      <c r="G53" s="262"/>
      <c r="H53" s="262"/>
      <c r="I53" s="262"/>
      <c r="J53" s="262"/>
      <c r="K53" s="260"/>
    </row>
    <row r="54" spans="2:11" ht="12.75" customHeight="1">
      <c r="B54" s="258"/>
      <c r="C54" s="264"/>
      <c r="D54" s="264"/>
      <c r="E54" s="264"/>
      <c r="F54" s="264"/>
      <c r="G54" s="264"/>
      <c r="H54" s="264"/>
      <c r="I54" s="264"/>
      <c r="J54" s="264"/>
      <c r="K54" s="260"/>
    </row>
    <row r="55" spans="2:11" ht="15" customHeight="1">
      <c r="B55" s="258"/>
      <c r="C55" s="262" t="s">
        <v>410</v>
      </c>
      <c r="D55" s="262"/>
      <c r="E55" s="262"/>
      <c r="F55" s="262"/>
      <c r="G55" s="262"/>
      <c r="H55" s="262"/>
      <c r="I55" s="262"/>
      <c r="J55" s="262"/>
      <c r="K55" s="260"/>
    </row>
    <row r="56" spans="2:11" ht="15" customHeight="1">
      <c r="B56" s="258"/>
      <c r="C56" s="265"/>
      <c r="D56" s="262" t="s">
        <v>411</v>
      </c>
      <c r="E56" s="262"/>
      <c r="F56" s="262"/>
      <c r="G56" s="262"/>
      <c r="H56" s="262"/>
      <c r="I56" s="262"/>
      <c r="J56" s="262"/>
      <c r="K56" s="260"/>
    </row>
    <row r="57" spans="2:11" ht="15" customHeight="1">
      <c r="B57" s="258"/>
      <c r="C57" s="265"/>
      <c r="D57" s="262" t="s">
        <v>412</v>
      </c>
      <c r="E57" s="262"/>
      <c r="F57" s="262"/>
      <c r="G57" s="262"/>
      <c r="H57" s="262"/>
      <c r="I57" s="262"/>
      <c r="J57" s="262"/>
      <c r="K57" s="260"/>
    </row>
    <row r="58" spans="2:11" ht="15" customHeight="1">
      <c r="B58" s="258"/>
      <c r="C58" s="265"/>
      <c r="D58" s="262" t="s">
        <v>413</v>
      </c>
      <c r="E58" s="262"/>
      <c r="F58" s="262"/>
      <c r="G58" s="262"/>
      <c r="H58" s="262"/>
      <c r="I58" s="262"/>
      <c r="J58" s="262"/>
      <c r="K58" s="260"/>
    </row>
    <row r="59" spans="2:11" ht="15" customHeight="1">
      <c r="B59" s="258"/>
      <c r="C59" s="265"/>
      <c r="D59" s="262" t="s">
        <v>414</v>
      </c>
      <c r="E59" s="262"/>
      <c r="F59" s="262"/>
      <c r="G59" s="262"/>
      <c r="H59" s="262"/>
      <c r="I59" s="262"/>
      <c r="J59" s="262"/>
      <c r="K59" s="260"/>
    </row>
    <row r="60" spans="2:11" ht="15" customHeight="1">
      <c r="B60" s="258"/>
      <c r="C60" s="265"/>
      <c r="D60" s="268" t="s">
        <v>415</v>
      </c>
      <c r="E60" s="268"/>
      <c r="F60" s="268"/>
      <c r="G60" s="268"/>
      <c r="H60" s="268"/>
      <c r="I60" s="268"/>
      <c r="J60" s="268"/>
      <c r="K60" s="260"/>
    </row>
    <row r="61" spans="2:11" ht="15" customHeight="1">
      <c r="B61" s="258"/>
      <c r="C61" s="265"/>
      <c r="D61" s="262" t="s">
        <v>416</v>
      </c>
      <c r="E61" s="262"/>
      <c r="F61" s="262"/>
      <c r="G61" s="262"/>
      <c r="H61" s="262"/>
      <c r="I61" s="262"/>
      <c r="J61" s="262"/>
      <c r="K61" s="260"/>
    </row>
    <row r="62" spans="2:11" ht="12.75" customHeight="1">
      <c r="B62" s="258"/>
      <c r="C62" s="265"/>
      <c r="D62" s="265"/>
      <c r="E62" s="269"/>
      <c r="F62" s="265"/>
      <c r="G62" s="265"/>
      <c r="H62" s="265"/>
      <c r="I62" s="265"/>
      <c r="J62" s="265"/>
      <c r="K62" s="260"/>
    </row>
    <row r="63" spans="2:11" ht="15" customHeight="1">
      <c r="B63" s="258"/>
      <c r="C63" s="265"/>
      <c r="D63" s="262" t="s">
        <v>417</v>
      </c>
      <c r="E63" s="262"/>
      <c r="F63" s="262"/>
      <c r="G63" s="262"/>
      <c r="H63" s="262"/>
      <c r="I63" s="262"/>
      <c r="J63" s="262"/>
      <c r="K63" s="260"/>
    </row>
    <row r="64" spans="2:11" ht="15" customHeight="1">
      <c r="B64" s="258"/>
      <c r="C64" s="265"/>
      <c r="D64" s="268" t="s">
        <v>418</v>
      </c>
      <c r="E64" s="268"/>
      <c r="F64" s="268"/>
      <c r="G64" s="268"/>
      <c r="H64" s="268"/>
      <c r="I64" s="268"/>
      <c r="J64" s="268"/>
      <c r="K64" s="260"/>
    </row>
    <row r="65" spans="2:11" ht="15" customHeight="1">
      <c r="B65" s="258"/>
      <c r="C65" s="265"/>
      <c r="D65" s="262" t="s">
        <v>419</v>
      </c>
      <c r="E65" s="262"/>
      <c r="F65" s="262"/>
      <c r="G65" s="262"/>
      <c r="H65" s="262"/>
      <c r="I65" s="262"/>
      <c r="J65" s="262"/>
      <c r="K65" s="260"/>
    </row>
    <row r="66" spans="2:11" ht="15" customHeight="1">
      <c r="B66" s="258"/>
      <c r="C66" s="265"/>
      <c r="D66" s="262" t="s">
        <v>420</v>
      </c>
      <c r="E66" s="262"/>
      <c r="F66" s="262"/>
      <c r="G66" s="262"/>
      <c r="H66" s="262"/>
      <c r="I66" s="262"/>
      <c r="J66" s="262"/>
      <c r="K66" s="260"/>
    </row>
    <row r="67" spans="2:11" ht="15" customHeight="1">
      <c r="B67" s="258"/>
      <c r="C67" s="265"/>
      <c r="D67" s="262" t="s">
        <v>421</v>
      </c>
      <c r="E67" s="262"/>
      <c r="F67" s="262"/>
      <c r="G67" s="262"/>
      <c r="H67" s="262"/>
      <c r="I67" s="262"/>
      <c r="J67" s="262"/>
      <c r="K67" s="260"/>
    </row>
    <row r="68" spans="2:11" ht="15" customHeight="1">
      <c r="B68" s="258"/>
      <c r="C68" s="265"/>
      <c r="D68" s="262" t="s">
        <v>422</v>
      </c>
      <c r="E68" s="262"/>
      <c r="F68" s="262"/>
      <c r="G68" s="262"/>
      <c r="H68" s="262"/>
      <c r="I68" s="262"/>
      <c r="J68" s="262"/>
      <c r="K68" s="260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279" t="s">
        <v>367</v>
      </c>
      <c r="D73" s="279"/>
      <c r="E73" s="279"/>
      <c r="F73" s="279"/>
      <c r="G73" s="279"/>
      <c r="H73" s="279"/>
      <c r="I73" s="279"/>
      <c r="J73" s="279"/>
      <c r="K73" s="280"/>
    </row>
    <row r="74" spans="2:11" ht="17.25" customHeight="1">
      <c r="B74" s="278"/>
      <c r="C74" s="281" t="s">
        <v>423</v>
      </c>
      <c r="D74" s="281"/>
      <c r="E74" s="281"/>
      <c r="F74" s="281" t="s">
        <v>424</v>
      </c>
      <c r="G74" s="282"/>
      <c r="H74" s="281" t="s">
        <v>111</v>
      </c>
      <c r="I74" s="281" t="s">
        <v>56</v>
      </c>
      <c r="J74" s="281" t="s">
        <v>425</v>
      </c>
      <c r="K74" s="280"/>
    </row>
    <row r="75" spans="2:11" ht="17.25" customHeight="1">
      <c r="B75" s="278"/>
      <c r="C75" s="283" t="s">
        <v>426</v>
      </c>
      <c r="D75" s="283"/>
      <c r="E75" s="283"/>
      <c r="F75" s="284" t="s">
        <v>427</v>
      </c>
      <c r="G75" s="285"/>
      <c r="H75" s="283"/>
      <c r="I75" s="283"/>
      <c r="J75" s="283" t="s">
        <v>428</v>
      </c>
      <c r="K75" s="280"/>
    </row>
    <row r="76" spans="2:11" ht="5.25" customHeight="1">
      <c r="B76" s="278"/>
      <c r="C76" s="286"/>
      <c r="D76" s="286"/>
      <c r="E76" s="286"/>
      <c r="F76" s="286"/>
      <c r="G76" s="287"/>
      <c r="H76" s="286"/>
      <c r="I76" s="286"/>
      <c r="J76" s="286"/>
      <c r="K76" s="280"/>
    </row>
    <row r="77" spans="2:11" ht="15" customHeight="1">
      <c r="B77" s="278"/>
      <c r="C77" s="267" t="s">
        <v>52</v>
      </c>
      <c r="D77" s="286"/>
      <c r="E77" s="286"/>
      <c r="F77" s="288" t="s">
        <v>429</v>
      </c>
      <c r="G77" s="287"/>
      <c r="H77" s="267" t="s">
        <v>430</v>
      </c>
      <c r="I77" s="267" t="s">
        <v>431</v>
      </c>
      <c r="J77" s="267">
        <v>20</v>
      </c>
      <c r="K77" s="280"/>
    </row>
    <row r="78" spans="2:11" ht="15" customHeight="1">
      <c r="B78" s="278"/>
      <c r="C78" s="267" t="s">
        <v>432</v>
      </c>
      <c r="D78" s="267"/>
      <c r="E78" s="267"/>
      <c r="F78" s="288" t="s">
        <v>429</v>
      </c>
      <c r="G78" s="287"/>
      <c r="H78" s="267" t="s">
        <v>433</v>
      </c>
      <c r="I78" s="267" t="s">
        <v>431</v>
      </c>
      <c r="J78" s="267">
        <v>120</v>
      </c>
      <c r="K78" s="280"/>
    </row>
    <row r="79" spans="2:11" ht="15" customHeight="1">
      <c r="B79" s="289"/>
      <c r="C79" s="267" t="s">
        <v>434</v>
      </c>
      <c r="D79" s="267"/>
      <c r="E79" s="267"/>
      <c r="F79" s="288" t="s">
        <v>435</v>
      </c>
      <c r="G79" s="287"/>
      <c r="H79" s="267" t="s">
        <v>436</v>
      </c>
      <c r="I79" s="267" t="s">
        <v>431</v>
      </c>
      <c r="J79" s="267">
        <v>50</v>
      </c>
      <c r="K79" s="280"/>
    </row>
    <row r="80" spans="2:11" ht="15" customHeight="1">
      <c r="B80" s="289"/>
      <c r="C80" s="267" t="s">
        <v>437</v>
      </c>
      <c r="D80" s="267"/>
      <c r="E80" s="267"/>
      <c r="F80" s="288" t="s">
        <v>429</v>
      </c>
      <c r="G80" s="287"/>
      <c r="H80" s="267" t="s">
        <v>438</v>
      </c>
      <c r="I80" s="267" t="s">
        <v>439</v>
      </c>
      <c r="J80" s="267"/>
      <c r="K80" s="280"/>
    </row>
    <row r="81" spans="2:11" ht="15" customHeight="1">
      <c r="B81" s="289"/>
      <c r="C81" s="290" t="s">
        <v>440</v>
      </c>
      <c r="D81" s="290"/>
      <c r="E81" s="290"/>
      <c r="F81" s="291" t="s">
        <v>435</v>
      </c>
      <c r="G81" s="290"/>
      <c r="H81" s="290" t="s">
        <v>441</v>
      </c>
      <c r="I81" s="290" t="s">
        <v>431</v>
      </c>
      <c r="J81" s="290">
        <v>15</v>
      </c>
      <c r="K81" s="280"/>
    </row>
    <row r="82" spans="2:11" ht="15" customHeight="1">
      <c r="B82" s="289"/>
      <c r="C82" s="290" t="s">
        <v>442</v>
      </c>
      <c r="D82" s="290"/>
      <c r="E82" s="290"/>
      <c r="F82" s="291" t="s">
        <v>435</v>
      </c>
      <c r="G82" s="290"/>
      <c r="H82" s="290" t="s">
        <v>443</v>
      </c>
      <c r="I82" s="290" t="s">
        <v>431</v>
      </c>
      <c r="J82" s="290">
        <v>15</v>
      </c>
      <c r="K82" s="280"/>
    </row>
    <row r="83" spans="2:11" ht="15" customHeight="1">
      <c r="B83" s="289"/>
      <c r="C83" s="290" t="s">
        <v>444</v>
      </c>
      <c r="D83" s="290"/>
      <c r="E83" s="290"/>
      <c r="F83" s="291" t="s">
        <v>435</v>
      </c>
      <c r="G83" s="290"/>
      <c r="H83" s="290" t="s">
        <v>445</v>
      </c>
      <c r="I83" s="290" t="s">
        <v>431</v>
      </c>
      <c r="J83" s="290">
        <v>20</v>
      </c>
      <c r="K83" s="280"/>
    </row>
    <row r="84" spans="2:11" ht="15" customHeight="1">
      <c r="B84" s="289"/>
      <c r="C84" s="290" t="s">
        <v>446</v>
      </c>
      <c r="D84" s="290"/>
      <c r="E84" s="290"/>
      <c r="F84" s="291" t="s">
        <v>435</v>
      </c>
      <c r="G84" s="290"/>
      <c r="H84" s="290" t="s">
        <v>447</v>
      </c>
      <c r="I84" s="290" t="s">
        <v>431</v>
      </c>
      <c r="J84" s="290">
        <v>20</v>
      </c>
      <c r="K84" s="280"/>
    </row>
    <row r="85" spans="2:11" ht="15" customHeight="1">
      <c r="B85" s="289"/>
      <c r="C85" s="267" t="s">
        <v>448</v>
      </c>
      <c r="D85" s="267"/>
      <c r="E85" s="267"/>
      <c r="F85" s="288" t="s">
        <v>435</v>
      </c>
      <c r="G85" s="287"/>
      <c r="H85" s="267" t="s">
        <v>449</v>
      </c>
      <c r="I85" s="267" t="s">
        <v>431</v>
      </c>
      <c r="J85" s="267">
        <v>50</v>
      </c>
      <c r="K85" s="280"/>
    </row>
    <row r="86" spans="2:11" ht="15" customHeight="1">
      <c r="B86" s="289"/>
      <c r="C86" s="267" t="s">
        <v>450</v>
      </c>
      <c r="D86" s="267"/>
      <c r="E86" s="267"/>
      <c r="F86" s="288" t="s">
        <v>435</v>
      </c>
      <c r="G86" s="287"/>
      <c r="H86" s="267" t="s">
        <v>451</v>
      </c>
      <c r="I86" s="267" t="s">
        <v>431</v>
      </c>
      <c r="J86" s="267">
        <v>20</v>
      </c>
      <c r="K86" s="280"/>
    </row>
    <row r="87" spans="2:11" ht="15" customHeight="1">
      <c r="B87" s="289"/>
      <c r="C87" s="267" t="s">
        <v>452</v>
      </c>
      <c r="D87" s="267"/>
      <c r="E87" s="267"/>
      <c r="F87" s="288" t="s">
        <v>435</v>
      </c>
      <c r="G87" s="287"/>
      <c r="H87" s="267" t="s">
        <v>453</v>
      </c>
      <c r="I87" s="267" t="s">
        <v>431</v>
      </c>
      <c r="J87" s="267">
        <v>20</v>
      </c>
      <c r="K87" s="280"/>
    </row>
    <row r="88" spans="2:11" ht="15" customHeight="1">
      <c r="B88" s="289"/>
      <c r="C88" s="267" t="s">
        <v>454</v>
      </c>
      <c r="D88" s="267"/>
      <c r="E88" s="267"/>
      <c r="F88" s="288" t="s">
        <v>435</v>
      </c>
      <c r="G88" s="287"/>
      <c r="H88" s="267" t="s">
        <v>455</v>
      </c>
      <c r="I88" s="267" t="s">
        <v>431</v>
      </c>
      <c r="J88" s="267">
        <v>50</v>
      </c>
      <c r="K88" s="280"/>
    </row>
    <row r="89" spans="2:11" ht="15" customHeight="1">
      <c r="B89" s="289"/>
      <c r="C89" s="267" t="s">
        <v>456</v>
      </c>
      <c r="D89" s="267"/>
      <c r="E89" s="267"/>
      <c r="F89" s="288" t="s">
        <v>435</v>
      </c>
      <c r="G89" s="287"/>
      <c r="H89" s="267" t="s">
        <v>456</v>
      </c>
      <c r="I89" s="267" t="s">
        <v>431</v>
      </c>
      <c r="J89" s="267">
        <v>50</v>
      </c>
      <c r="K89" s="280"/>
    </row>
    <row r="90" spans="2:11" ht="15" customHeight="1">
      <c r="B90" s="289"/>
      <c r="C90" s="267" t="s">
        <v>117</v>
      </c>
      <c r="D90" s="267"/>
      <c r="E90" s="267"/>
      <c r="F90" s="288" t="s">
        <v>435</v>
      </c>
      <c r="G90" s="287"/>
      <c r="H90" s="267" t="s">
        <v>457</v>
      </c>
      <c r="I90" s="267" t="s">
        <v>431</v>
      </c>
      <c r="J90" s="267">
        <v>255</v>
      </c>
      <c r="K90" s="280"/>
    </row>
    <row r="91" spans="2:11" ht="15" customHeight="1">
      <c r="B91" s="289"/>
      <c r="C91" s="267" t="s">
        <v>458</v>
      </c>
      <c r="D91" s="267"/>
      <c r="E91" s="267"/>
      <c r="F91" s="288" t="s">
        <v>429</v>
      </c>
      <c r="G91" s="287"/>
      <c r="H91" s="267" t="s">
        <v>459</v>
      </c>
      <c r="I91" s="267" t="s">
        <v>460</v>
      </c>
      <c r="J91" s="267"/>
      <c r="K91" s="280"/>
    </row>
    <row r="92" spans="2:11" ht="15" customHeight="1">
      <c r="B92" s="289"/>
      <c r="C92" s="267" t="s">
        <v>461</v>
      </c>
      <c r="D92" s="267"/>
      <c r="E92" s="267"/>
      <c r="F92" s="288" t="s">
        <v>429</v>
      </c>
      <c r="G92" s="287"/>
      <c r="H92" s="267" t="s">
        <v>462</v>
      </c>
      <c r="I92" s="267" t="s">
        <v>463</v>
      </c>
      <c r="J92" s="267"/>
      <c r="K92" s="280"/>
    </row>
    <row r="93" spans="2:11" ht="15" customHeight="1">
      <c r="B93" s="289"/>
      <c r="C93" s="267" t="s">
        <v>464</v>
      </c>
      <c r="D93" s="267"/>
      <c r="E93" s="267"/>
      <c r="F93" s="288" t="s">
        <v>429</v>
      </c>
      <c r="G93" s="287"/>
      <c r="H93" s="267" t="s">
        <v>464</v>
      </c>
      <c r="I93" s="267" t="s">
        <v>463</v>
      </c>
      <c r="J93" s="267"/>
      <c r="K93" s="280"/>
    </row>
    <row r="94" spans="2:11" ht="15" customHeight="1">
      <c r="B94" s="289"/>
      <c r="C94" s="267" t="s">
        <v>37</v>
      </c>
      <c r="D94" s="267"/>
      <c r="E94" s="267"/>
      <c r="F94" s="288" t="s">
        <v>429</v>
      </c>
      <c r="G94" s="287"/>
      <c r="H94" s="267" t="s">
        <v>465</v>
      </c>
      <c r="I94" s="267" t="s">
        <v>463</v>
      </c>
      <c r="J94" s="267"/>
      <c r="K94" s="280"/>
    </row>
    <row r="95" spans="2:11" ht="15" customHeight="1">
      <c r="B95" s="289"/>
      <c r="C95" s="267" t="s">
        <v>47</v>
      </c>
      <c r="D95" s="267"/>
      <c r="E95" s="267"/>
      <c r="F95" s="288" t="s">
        <v>429</v>
      </c>
      <c r="G95" s="287"/>
      <c r="H95" s="267" t="s">
        <v>466</v>
      </c>
      <c r="I95" s="267" t="s">
        <v>463</v>
      </c>
      <c r="J95" s="267"/>
      <c r="K95" s="280"/>
    </row>
    <row r="96" spans="2:11" ht="15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4"/>
    </row>
    <row r="97" spans="2:11" ht="18.75" customHeight="1">
      <c r="B97" s="295"/>
      <c r="C97" s="296"/>
      <c r="D97" s="296"/>
      <c r="E97" s="296"/>
      <c r="F97" s="296"/>
      <c r="G97" s="296"/>
      <c r="H97" s="296"/>
      <c r="I97" s="296"/>
      <c r="J97" s="296"/>
      <c r="K97" s="295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279" t="s">
        <v>467</v>
      </c>
      <c r="D100" s="279"/>
      <c r="E100" s="279"/>
      <c r="F100" s="279"/>
      <c r="G100" s="279"/>
      <c r="H100" s="279"/>
      <c r="I100" s="279"/>
      <c r="J100" s="279"/>
      <c r="K100" s="280"/>
    </row>
    <row r="101" spans="2:11" ht="17.25" customHeight="1">
      <c r="B101" s="278"/>
      <c r="C101" s="281" t="s">
        <v>423</v>
      </c>
      <c r="D101" s="281"/>
      <c r="E101" s="281"/>
      <c r="F101" s="281" t="s">
        <v>424</v>
      </c>
      <c r="G101" s="282"/>
      <c r="H101" s="281" t="s">
        <v>111</v>
      </c>
      <c r="I101" s="281" t="s">
        <v>56</v>
      </c>
      <c r="J101" s="281" t="s">
        <v>425</v>
      </c>
      <c r="K101" s="280"/>
    </row>
    <row r="102" spans="2:11" ht="17.25" customHeight="1">
      <c r="B102" s="278"/>
      <c r="C102" s="283" t="s">
        <v>426</v>
      </c>
      <c r="D102" s="283"/>
      <c r="E102" s="283"/>
      <c r="F102" s="284" t="s">
        <v>427</v>
      </c>
      <c r="G102" s="285"/>
      <c r="H102" s="283"/>
      <c r="I102" s="283"/>
      <c r="J102" s="283" t="s">
        <v>428</v>
      </c>
      <c r="K102" s="280"/>
    </row>
    <row r="103" spans="2:11" ht="5.25" customHeight="1">
      <c r="B103" s="278"/>
      <c r="C103" s="281"/>
      <c r="D103" s="281"/>
      <c r="E103" s="281"/>
      <c r="F103" s="281"/>
      <c r="G103" s="297"/>
      <c r="H103" s="281"/>
      <c r="I103" s="281"/>
      <c r="J103" s="281"/>
      <c r="K103" s="280"/>
    </row>
    <row r="104" spans="2:11" ht="15" customHeight="1">
      <c r="B104" s="278"/>
      <c r="C104" s="267" t="s">
        <v>52</v>
      </c>
      <c r="D104" s="286"/>
      <c r="E104" s="286"/>
      <c r="F104" s="288" t="s">
        <v>429</v>
      </c>
      <c r="G104" s="297"/>
      <c r="H104" s="267" t="s">
        <v>468</v>
      </c>
      <c r="I104" s="267" t="s">
        <v>431</v>
      </c>
      <c r="J104" s="267">
        <v>20</v>
      </c>
      <c r="K104" s="280"/>
    </row>
    <row r="105" spans="2:11" ht="15" customHeight="1">
      <c r="B105" s="278"/>
      <c r="C105" s="267" t="s">
        <v>432</v>
      </c>
      <c r="D105" s="267"/>
      <c r="E105" s="267"/>
      <c r="F105" s="288" t="s">
        <v>429</v>
      </c>
      <c r="G105" s="267"/>
      <c r="H105" s="267" t="s">
        <v>468</v>
      </c>
      <c r="I105" s="267" t="s">
        <v>431</v>
      </c>
      <c r="J105" s="267">
        <v>120</v>
      </c>
      <c r="K105" s="280"/>
    </row>
    <row r="106" spans="2:11" ht="15" customHeight="1">
      <c r="B106" s="289"/>
      <c r="C106" s="267" t="s">
        <v>434</v>
      </c>
      <c r="D106" s="267"/>
      <c r="E106" s="267"/>
      <c r="F106" s="288" t="s">
        <v>435</v>
      </c>
      <c r="G106" s="267"/>
      <c r="H106" s="267" t="s">
        <v>468</v>
      </c>
      <c r="I106" s="267" t="s">
        <v>431</v>
      </c>
      <c r="J106" s="267">
        <v>50</v>
      </c>
      <c r="K106" s="280"/>
    </row>
    <row r="107" spans="2:11" ht="15" customHeight="1">
      <c r="B107" s="289"/>
      <c r="C107" s="267" t="s">
        <v>437</v>
      </c>
      <c r="D107" s="267"/>
      <c r="E107" s="267"/>
      <c r="F107" s="288" t="s">
        <v>429</v>
      </c>
      <c r="G107" s="267"/>
      <c r="H107" s="267" t="s">
        <v>468</v>
      </c>
      <c r="I107" s="267" t="s">
        <v>439</v>
      </c>
      <c r="J107" s="267"/>
      <c r="K107" s="280"/>
    </row>
    <row r="108" spans="2:11" ht="15" customHeight="1">
      <c r="B108" s="289"/>
      <c r="C108" s="267" t="s">
        <v>448</v>
      </c>
      <c r="D108" s="267"/>
      <c r="E108" s="267"/>
      <c r="F108" s="288" t="s">
        <v>435</v>
      </c>
      <c r="G108" s="267"/>
      <c r="H108" s="267" t="s">
        <v>468</v>
      </c>
      <c r="I108" s="267" t="s">
        <v>431</v>
      </c>
      <c r="J108" s="267">
        <v>50</v>
      </c>
      <c r="K108" s="280"/>
    </row>
    <row r="109" spans="2:11" ht="15" customHeight="1">
      <c r="B109" s="289"/>
      <c r="C109" s="267" t="s">
        <v>456</v>
      </c>
      <c r="D109" s="267"/>
      <c r="E109" s="267"/>
      <c r="F109" s="288" t="s">
        <v>435</v>
      </c>
      <c r="G109" s="267"/>
      <c r="H109" s="267" t="s">
        <v>468</v>
      </c>
      <c r="I109" s="267" t="s">
        <v>431</v>
      </c>
      <c r="J109" s="267">
        <v>50</v>
      </c>
      <c r="K109" s="280"/>
    </row>
    <row r="110" spans="2:11" ht="15" customHeight="1">
      <c r="B110" s="289"/>
      <c r="C110" s="267" t="s">
        <v>454</v>
      </c>
      <c r="D110" s="267"/>
      <c r="E110" s="267"/>
      <c r="F110" s="288" t="s">
        <v>435</v>
      </c>
      <c r="G110" s="267"/>
      <c r="H110" s="267" t="s">
        <v>468</v>
      </c>
      <c r="I110" s="267" t="s">
        <v>431</v>
      </c>
      <c r="J110" s="267">
        <v>50</v>
      </c>
      <c r="K110" s="280"/>
    </row>
    <row r="111" spans="2:11" ht="15" customHeight="1">
      <c r="B111" s="289"/>
      <c r="C111" s="267" t="s">
        <v>52</v>
      </c>
      <c r="D111" s="267"/>
      <c r="E111" s="267"/>
      <c r="F111" s="288" t="s">
        <v>429</v>
      </c>
      <c r="G111" s="267"/>
      <c r="H111" s="267" t="s">
        <v>469</v>
      </c>
      <c r="I111" s="267" t="s">
        <v>431</v>
      </c>
      <c r="J111" s="267">
        <v>20</v>
      </c>
      <c r="K111" s="280"/>
    </row>
    <row r="112" spans="2:11" ht="15" customHeight="1">
      <c r="B112" s="289"/>
      <c r="C112" s="267" t="s">
        <v>470</v>
      </c>
      <c r="D112" s="267"/>
      <c r="E112" s="267"/>
      <c r="F112" s="288" t="s">
        <v>429</v>
      </c>
      <c r="G112" s="267"/>
      <c r="H112" s="267" t="s">
        <v>471</v>
      </c>
      <c r="I112" s="267" t="s">
        <v>431</v>
      </c>
      <c r="J112" s="267">
        <v>120</v>
      </c>
      <c r="K112" s="280"/>
    </row>
    <row r="113" spans="2:11" ht="15" customHeight="1">
      <c r="B113" s="289"/>
      <c r="C113" s="267" t="s">
        <v>37</v>
      </c>
      <c r="D113" s="267"/>
      <c r="E113" s="267"/>
      <c r="F113" s="288" t="s">
        <v>429</v>
      </c>
      <c r="G113" s="267"/>
      <c r="H113" s="267" t="s">
        <v>472</v>
      </c>
      <c r="I113" s="267" t="s">
        <v>463</v>
      </c>
      <c r="J113" s="267"/>
      <c r="K113" s="280"/>
    </row>
    <row r="114" spans="2:11" ht="15" customHeight="1">
      <c r="B114" s="289"/>
      <c r="C114" s="267" t="s">
        <v>47</v>
      </c>
      <c r="D114" s="267"/>
      <c r="E114" s="267"/>
      <c r="F114" s="288" t="s">
        <v>429</v>
      </c>
      <c r="G114" s="267"/>
      <c r="H114" s="267" t="s">
        <v>473</v>
      </c>
      <c r="I114" s="267" t="s">
        <v>463</v>
      </c>
      <c r="J114" s="267"/>
      <c r="K114" s="280"/>
    </row>
    <row r="115" spans="2:11" ht="15" customHeight="1">
      <c r="B115" s="289"/>
      <c r="C115" s="267" t="s">
        <v>56</v>
      </c>
      <c r="D115" s="267"/>
      <c r="E115" s="267"/>
      <c r="F115" s="288" t="s">
        <v>429</v>
      </c>
      <c r="G115" s="267"/>
      <c r="H115" s="267" t="s">
        <v>474</v>
      </c>
      <c r="I115" s="267" t="s">
        <v>475</v>
      </c>
      <c r="J115" s="267"/>
      <c r="K115" s="280"/>
    </row>
    <row r="116" spans="2:11" ht="15" customHeight="1">
      <c r="B116" s="292"/>
      <c r="C116" s="298"/>
      <c r="D116" s="298"/>
      <c r="E116" s="298"/>
      <c r="F116" s="298"/>
      <c r="G116" s="298"/>
      <c r="H116" s="298"/>
      <c r="I116" s="298"/>
      <c r="J116" s="298"/>
      <c r="K116" s="294"/>
    </row>
    <row r="117" spans="2:11" ht="18.75" customHeight="1">
      <c r="B117" s="299"/>
      <c r="C117" s="264"/>
      <c r="D117" s="264"/>
      <c r="E117" s="264"/>
      <c r="F117" s="300"/>
      <c r="G117" s="264"/>
      <c r="H117" s="264"/>
      <c r="I117" s="264"/>
      <c r="J117" s="264"/>
      <c r="K117" s="299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1"/>
      <c r="C119" s="302"/>
      <c r="D119" s="302"/>
      <c r="E119" s="302"/>
      <c r="F119" s="302"/>
      <c r="G119" s="302"/>
      <c r="H119" s="302"/>
      <c r="I119" s="302"/>
      <c r="J119" s="302"/>
      <c r="K119" s="303"/>
    </row>
    <row r="120" spans="2:11" ht="45" customHeight="1">
      <c r="B120" s="304"/>
      <c r="C120" s="255" t="s">
        <v>476</v>
      </c>
      <c r="D120" s="255"/>
      <c r="E120" s="255"/>
      <c r="F120" s="255"/>
      <c r="G120" s="255"/>
      <c r="H120" s="255"/>
      <c r="I120" s="255"/>
      <c r="J120" s="255"/>
      <c r="K120" s="305"/>
    </row>
    <row r="121" spans="2:11" ht="17.25" customHeight="1">
      <c r="B121" s="306"/>
      <c r="C121" s="281" t="s">
        <v>423</v>
      </c>
      <c r="D121" s="281"/>
      <c r="E121" s="281"/>
      <c r="F121" s="281" t="s">
        <v>424</v>
      </c>
      <c r="G121" s="282"/>
      <c r="H121" s="281" t="s">
        <v>111</v>
      </c>
      <c r="I121" s="281" t="s">
        <v>56</v>
      </c>
      <c r="J121" s="281" t="s">
        <v>425</v>
      </c>
      <c r="K121" s="307"/>
    </row>
    <row r="122" spans="2:11" ht="17.25" customHeight="1">
      <c r="B122" s="306"/>
      <c r="C122" s="283" t="s">
        <v>426</v>
      </c>
      <c r="D122" s="283"/>
      <c r="E122" s="283"/>
      <c r="F122" s="284" t="s">
        <v>427</v>
      </c>
      <c r="G122" s="285"/>
      <c r="H122" s="283"/>
      <c r="I122" s="283"/>
      <c r="J122" s="283" t="s">
        <v>428</v>
      </c>
      <c r="K122" s="307"/>
    </row>
    <row r="123" spans="2:11" ht="5.25" customHeight="1">
      <c r="B123" s="308"/>
      <c r="C123" s="286"/>
      <c r="D123" s="286"/>
      <c r="E123" s="286"/>
      <c r="F123" s="286"/>
      <c r="G123" s="267"/>
      <c r="H123" s="286"/>
      <c r="I123" s="286"/>
      <c r="J123" s="286"/>
      <c r="K123" s="309"/>
    </row>
    <row r="124" spans="2:11" ht="15" customHeight="1">
      <c r="B124" s="308"/>
      <c r="C124" s="267" t="s">
        <v>432</v>
      </c>
      <c r="D124" s="286"/>
      <c r="E124" s="286"/>
      <c r="F124" s="288" t="s">
        <v>429</v>
      </c>
      <c r="G124" s="267"/>
      <c r="H124" s="267" t="s">
        <v>468</v>
      </c>
      <c r="I124" s="267" t="s">
        <v>431</v>
      </c>
      <c r="J124" s="267">
        <v>120</v>
      </c>
      <c r="K124" s="310"/>
    </row>
    <row r="125" spans="2:11" ht="15" customHeight="1">
      <c r="B125" s="308"/>
      <c r="C125" s="267" t="s">
        <v>477</v>
      </c>
      <c r="D125" s="267"/>
      <c r="E125" s="267"/>
      <c r="F125" s="288" t="s">
        <v>429</v>
      </c>
      <c r="G125" s="267"/>
      <c r="H125" s="267" t="s">
        <v>478</v>
      </c>
      <c r="I125" s="267" t="s">
        <v>431</v>
      </c>
      <c r="J125" s="267" t="s">
        <v>479</v>
      </c>
      <c r="K125" s="310"/>
    </row>
    <row r="126" spans="2:11" ht="15" customHeight="1">
      <c r="B126" s="308"/>
      <c r="C126" s="267" t="s">
        <v>82</v>
      </c>
      <c r="D126" s="267"/>
      <c r="E126" s="267"/>
      <c r="F126" s="288" t="s">
        <v>429</v>
      </c>
      <c r="G126" s="267"/>
      <c r="H126" s="267" t="s">
        <v>480</v>
      </c>
      <c r="I126" s="267" t="s">
        <v>431</v>
      </c>
      <c r="J126" s="267" t="s">
        <v>479</v>
      </c>
      <c r="K126" s="310"/>
    </row>
    <row r="127" spans="2:11" ht="15" customHeight="1">
      <c r="B127" s="308"/>
      <c r="C127" s="267" t="s">
        <v>440</v>
      </c>
      <c r="D127" s="267"/>
      <c r="E127" s="267"/>
      <c r="F127" s="288" t="s">
        <v>435</v>
      </c>
      <c r="G127" s="267"/>
      <c r="H127" s="267" t="s">
        <v>441</v>
      </c>
      <c r="I127" s="267" t="s">
        <v>431</v>
      </c>
      <c r="J127" s="267">
        <v>15</v>
      </c>
      <c r="K127" s="310"/>
    </row>
    <row r="128" spans="2:11" ht="15" customHeight="1">
      <c r="B128" s="308"/>
      <c r="C128" s="290" t="s">
        <v>442</v>
      </c>
      <c r="D128" s="290"/>
      <c r="E128" s="290"/>
      <c r="F128" s="291" t="s">
        <v>435</v>
      </c>
      <c r="G128" s="290"/>
      <c r="H128" s="290" t="s">
        <v>443</v>
      </c>
      <c r="I128" s="290" t="s">
        <v>431</v>
      </c>
      <c r="J128" s="290">
        <v>15</v>
      </c>
      <c r="K128" s="310"/>
    </row>
    <row r="129" spans="2:11" ht="15" customHeight="1">
      <c r="B129" s="308"/>
      <c r="C129" s="290" t="s">
        <v>444</v>
      </c>
      <c r="D129" s="290"/>
      <c r="E129" s="290"/>
      <c r="F129" s="291" t="s">
        <v>435</v>
      </c>
      <c r="G129" s="290"/>
      <c r="H129" s="290" t="s">
        <v>445</v>
      </c>
      <c r="I129" s="290" t="s">
        <v>431</v>
      </c>
      <c r="J129" s="290">
        <v>20</v>
      </c>
      <c r="K129" s="310"/>
    </row>
    <row r="130" spans="2:11" ht="15" customHeight="1">
      <c r="B130" s="308"/>
      <c r="C130" s="290" t="s">
        <v>446</v>
      </c>
      <c r="D130" s="290"/>
      <c r="E130" s="290"/>
      <c r="F130" s="291" t="s">
        <v>435</v>
      </c>
      <c r="G130" s="290"/>
      <c r="H130" s="290" t="s">
        <v>447</v>
      </c>
      <c r="I130" s="290" t="s">
        <v>431</v>
      </c>
      <c r="J130" s="290">
        <v>20</v>
      </c>
      <c r="K130" s="310"/>
    </row>
    <row r="131" spans="2:11" ht="15" customHeight="1">
      <c r="B131" s="308"/>
      <c r="C131" s="267" t="s">
        <v>434</v>
      </c>
      <c r="D131" s="267"/>
      <c r="E131" s="267"/>
      <c r="F131" s="288" t="s">
        <v>435</v>
      </c>
      <c r="G131" s="267"/>
      <c r="H131" s="267" t="s">
        <v>468</v>
      </c>
      <c r="I131" s="267" t="s">
        <v>431</v>
      </c>
      <c r="J131" s="267">
        <v>50</v>
      </c>
      <c r="K131" s="310"/>
    </row>
    <row r="132" spans="2:11" ht="15" customHeight="1">
      <c r="B132" s="308"/>
      <c r="C132" s="267" t="s">
        <v>448</v>
      </c>
      <c r="D132" s="267"/>
      <c r="E132" s="267"/>
      <c r="F132" s="288" t="s">
        <v>435</v>
      </c>
      <c r="G132" s="267"/>
      <c r="H132" s="267" t="s">
        <v>468</v>
      </c>
      <c r="I132" s="267" t="s">
        <v>431</v>
      </c>
      <c r="J132" s="267">
        <v>50</v>
      </c>
      <c r="K132" s="310"/>
    </row>
    <row r="133" spans="2:11" ht="15" customHeight="1">
      <c r="B133" s="308"/>
      <c r="C133" s="267" t="s">
        <v>454</v>
      </c>
      <c r="D133" s="267"/>
      <c r="E133" s="267"/>
      <c r="F133" s="288" t="s">
        <v>435</v>
      </c>
      <c r="G133" s="267"/>
      <c r="H133" s="267" t="s">
        <v>468</v>
      </c>
      <c r="I133" s="267" t="s">
        <v>431</v>
      </c>
      <c r="J133" s="267">
        <v>50</v>
      </c>
      <c r="K133" s="310"/>
    </row>
    <row r="134" spans="2:11" ht="15" customHeight="1">
      <c r="B134" s="308"/>
      <c r="C134" s="267" t="s">
        <v>456</v>
      </c>
      <c r="D134" s="267"/>
      <c r="E134" s="267"/>
      <c r="F134" s="288" t="s">
        <v>435</v>
      </c>
      <c r="G134" s="267"/>
      <c r="H134" s="267" t="s">
        <v>468</v>
      </c>
      <c r="I134" s="267" t="s">
        <v>431</v>
      </c>
      <c r="J134" s="267">
        <v>50</v>
      </c>
      <c r="K134" s="310"/>
    </row>
    <row r="135" spans="2:11" ht="15" customHeight="1">
      <c r="B135" s="308"/>
      <c r="C135" s="267" t="s">
        <v>117</v>
      </c>
      <c r="D135" s="267"/>
      <c r="E135" s="267"/>
      <c r="F135" s="288" t="s">
        <v>435</v>
      </c>
      <c r="G135" s="267"/>
      <c r="H135" s="267" t="s">
        <v>481</v>
      </c>
      <c r="I135" s="267" t="s">
        <v>431</v>
      </c>
      <c r="J135" s="267">
        <v>255</v>
      </c>
      <c r="K135" s="310"/>
    </row>
    <row r="136" spans="2:11" ht="15" customHeight="1">
      <c r="B136" s="308"/>
      <c r="C136" s="267" t="s">
        <v>458</v>
      </c>
      <c r="D136" s="267"/>
      <c r="E136" s="267"/>
      <c r="F136" s="288" t="s">
        <v>429</v>
      </c>
      <c r="G136" s="267"/>
      <c r="H136" s="267" t="s">
        <v>482</v>
      </c>
      <c r="I136" s="267" t="s">
        <v>460</v>
      </c>
      <c r="J136" s="267"/>
      <c r="K136" s="310"/>
    </row>
    <row r="137" spans="2:11" ht="15" customHeight="1">
      <c r="B137" s="308"/>
      <c r="C137" s="267" t="s">
        <v>461</v>
      </c>
      <c r="D137" s="267"/>
      <c r="E137" s="267"/>
      <c r="F137" s="288" t="s">
        <v>429</v>
      </c>
      <c r="G137" s="267"/>
      <c r="H137" s="267" t="s">
        <v>483</v>
      </c>
      <c r="I137" s="267" t="s">
        <v>463</v>
      </c>
      <c r="J137" s="267"/>
      <c r="K137" s="310"/>
    </row>
    <row r="138" spans="2:11" ht="15" customHeight="1">
      <c r="B138" s="308"/>
      <c r="C138" s="267" t="s">
        <v>464</v>
      </c>
      <c r="D138" s="267"/>
      <c r="E138" s="267"/>
      <c r="F138" s="288" t="s">
        <v>429</v>
      </c>
      <c r="G138" s="267"/>
      <c r="H138" s="267" t="s">
        <v>464</v>
      </c>
      <c r="I138" s="267" t="s">
        <v>463</v>
      </c>
      <c r="J138" s="267"/>
      <c r="K138" s="310"/>
    </row>
    <row r="139" spans="2:11" ht="15" customHeight="1">
      <c r="B139" s="308"/>
      <c r="C139" s="267" t="s">
        <v>37</v>
      </c>
      <c r="D139" s="267"/>
      <c r="E139" s="267"/>
      <c r="F139" s="288" t="s">
        <v>429</v>
      </c>
      <c r="G139" s="267"/>
      <c r="H139" s="267" t="s">
        <v>484</v>
      </c>
      <c r="I139" s="267" t="s">
        <v>463</v>
      </c>
      <c r="J139" s="267"/>
      <c r="K139" s="310"/>
    </row>
    <row r="140" spans="2:11" ht="15" customHeight="1">
      <c r="B140" s="308"/>
      <c r="C140" s="267" t="s">
        <v>485</v>
      </c>
      <c r="D140" s="267"/>
      <c r="E140" s="267"/>
      <c r="F140" s="288" t="s">
        <v>429</v>
      </c>
      <c r="G140" s="267"/>
      <c r="H140" s="267" t="s">
        <v>486</v>
      </c>
      <c r="I140" s="267" t="s">
        <v>463</v>
      </c>
      <c r="J140" s="267"/>
      <c r="K140" s="310"/>
    </row>
    <row r="141" spans="2:11" ht="15" customHeight="1">
      <c r="B141" s="311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spans="2:11" ht="18.75" customHeight="1">
      <c r="B142" s="264"/>
      <c r="C142" s="264"/>
      <c r="D142" s="264"/>
      <c r="E142" s="264"/>
      <c r="F142" s="300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279" t="s">
        <v>487</v>
      </c>
      <c r="D145" s="279"/>
      <c r="E145" s="279"/>
      <c r="F145" s="279"/>
      <c r="G145" s="279"/>
      <c r="H145" s="279"/>
      <c r="I145" s="279"/>
      <c r="J145" s="279"/>
      <c r="K145" s="280"/>
    </row>
    <row r="146" spans="2:11" ht="17.25" customHeight="1">
      <c r="B146" s="278"/>
      <c r="C146" s="281" t="s">
        <v>423</v>
      </c>
      <c r="D146" s="281"/>
      <c r="E146" s="281"/>
      <c r="F146" s="281" t="s">
        <v>424</v>
      </c>
      <c r="G146" s="282"/>
      <c r="H146" s="281" t="s">
        <v>111</v>
      </c>
      <c r="I146" s="281" t="s">
        <v>56</v>
      </c>
      <c r="J146" s="281" t="s">
        <v>425</v>
      </c>
      <c r="K146" s="280"/>
    </row>
    <row r="147" spans="2:11" ht="17.25" customHeight="1">
      <c r="B147" s="278"/>
      <c r="C147" s="283" t="s">
        <v>426</v>
      </c>
      <c r="D147" s="283"/>
      <c r="E147" s="283"/>
      <c r="F147" s="284" t="s">
        <v>427</v>
      </c>
      <c r="G147" s="285"/>
      <c r="H147" s="283"/>
      <c r="I147" s="283"/>
      <c r="J147" s="283" t="s">
        <v>428</v>
      </c>
      <c r="K147" s="280"/>
    </row>
    <row r="148" spans="2:11" ht="5.25" customHeight="1">
      <c r="B148" s="289"/>
      <c r="C148" s="286"/>
      <c r="D148" s="286"/>
      <c r="E148" s="286"/>
      <c r="F148" s="286"/>
      <c r="G148" s="287"/>
      <c r="H148" s="286"/>
      <c r="I148" s="286"/>
      <c r="J148" s="286"/>
      <c r="K148" s="310"/>
    </row>
    <row r="149" spans="2:11" ht="15" customHeight="1">
      <c r="B149" s="289"/>
      <c r="C149" s="314" t="s">
        <v>432</v>
      </c>
      <c r="D149" s="267"/>
      <c r="E149" s="267"/>
      <c r="F149" s="315" t="s">
        <v>429</v>
      </c>
      <c r="G149" s="267"/>
      <c r="H149" s="314" t="s">
        <v>468</v>
      </c>
      <c r="I149" s="314" t="s">
        <v>431</v>
      </c>
      <c r="J149" s="314">
        <v>120</v>
      </c>
      <c r="K149" s="310"/>
    </row>
    <row r="150" spans="2:11" ht="15" customHeight="1">
      <c r="B150" s="289"/>
      <c r="C150" s="314" t="s">
        <v>477</v>
      </c>
      <c r="D150" s="267"/>
      <c r="E150" s="267"/>
      <c r="F150" s="315" t="s">
        <v>429</v>
      </c>
      <c r="G150" s="267"/>
      <c r="H150" s="314" t="s">
        <v>488</v>
      </c>
      <c r="I150" s="314" t="s">
        <v>431</v>
      </c>
      <c r="J150" s="314" t="s">
        <v>479</v>
      </c>
      <c r="K150" s="310"/>
    </row>
    <row r="151" spans="2:11" ht="15" customHeight="1">
      <c r="B151" s="289"/>
      <c r="C151" s="314" t="s">
        <v>82</v>
      </c>
      <c r="D151" s="267"/>
      <c r="E151" s="267"/>
      <c r="F151" s="315" t="s">
        <v>429</v>
      </c>
      <c r="G151" s="267"/>
      <c r="H151" s="314" t="s">
        <v>489</v>
      </c>
      <c r="I151" s="314" t="s">
        <v>431</v>
      </c>
      <c r="J151" s="314" t="s">
        <v>479</v>
      </c>
      <c r="K151" s="310"/>
    </row>
    <row r="152" spans="2:11" ht="15" customHeight="1">
      <c r="B152" s="289"/>
      <c r="C152" s="314" t="s">
        <v>434</v>
      </c>
      <c r="D152" s="267"/>
      <c r="E152" s="267"/>
      <c r="F152" s="315" t="s">
        <v>435</v>
      </c>
      <c r="G152" s="267"/>
      <c r="H152" s="314" t="s">
        <v>468</v>
      </c>
      <c r="I152" s="314" t="s">
        <v>431</v>
      </c>
      <c r="J152" s="314">
        <v>50</v>
      </c>
      <c r="K152" s="310"/>
    </row>
    <row r="153" spans="2:11" ht="15" customHeight="1">
      <c r="B153" s="289"/>
      <c r="C153" s="314" t="s">
        <v>437</v>
      </c>
      <c r="D153" s="267"/>
      <c r="E153" s="267"/>
      <c r="F153" s="315" t="s">
        <v>429</v>
      </c>
      <c r="G153" s="267"/>
      <c r="H153" s="314" t="s">
        <v>468</v>
      </c>
      <c r="I153" s="314" t="s">
        <v>439</v>
      </c>
      <c r="J153" s="314"/>
      <c r="K153" s="310"/>
    </row>
    <row r="154" spans="2:11" ht="15" customHeight="1">
      <c r="B154" s="289"/>
      <c r="C154" s="314" t="s">
        <v>448</v>
      </c>
      <c r="D154" s="267"/>
      <c r="E154" s="267"/>
      <c r="F154" s="315" t="s">
        <v>435</v>
      </c>
      <c r="G154" s="267"/>
      <c r="H154" s="314" t="s">
        <v>468</v>
      </c>
      <c r="I154" s="314" t="s">
        <v>431</v>
      </c>
      <c r="J154" s="314">
        <v>50</v>
      </c>
      <c r="K154" s="310"/>
    </row>
    <row r="155" spans="2:11" ht="15" customHeight="1">
      <c r="B155" s="289"/>
      <c r="C155" s="314" t="s">
        <v>456</v>
      </c>
      <c r="D155" s="267"/>
      <c r="E155" s="267"/>
      <c r="F155" s="315" t="s">
        <v>435</v>
      </c>
      <c r="G155" s="267"/>
      <c r="H155" s="314" t="s">
        <v>468</v>
      </c>
      <c r="I155" s="314" t="s">
        <v>431</v>
      </c>
      <c r="J155" s="314">
        <v>50</v>
      </c>
      <c r="K155" s="310"/>
    </row>
    <row r="156" spans="2:11" ht="15" customHeight="1">
      <c r="B156" s="289"/>
      <c r="C156" s="314" t="s">
        <v>454</v>
      </c>
      <c r="D156" s="267"/>
      <c r="E156" s="267"/>
      <c r="F156" s="315" t="s">
        <v>435</v>
      </c>
      <c r="G156" s="267"/>
      <c r="H156" s="314" t="s">
        <v>468</v>
      </c>
      <c r="I156" s="314" t="s">
        <v>431</v>
      </c>
      <c r="J156" s="314">
        <v>50</v>
      </c>
      <c r="K156" s="310"/>
    </row>
    <row r="157" spans="2:11" ht="15" customHeight="1">
      <c r="B157" s="289"/>
      <c r="C157" s="314" t="s">
        <v>103</v>
      </c>
      <c r="D157" s="267"/>
      <c r="E157" s="267"/>
      <c r="F157" s="315" t="s">
        <v>429</v>
      </c>
      <c r="G157" s="267"/>
      <c r="H157" s="314" t="s">
        <v>490</v>
      </c>
      <c r="I157" s="314" t="s">
        <v>431</v>
      </c>
      <c r="J157" s="314" t="s">
        <v>491</v>
      </c>
      <c r="K157" s="310"/>
    </row>
    <row r="158" spans="2:11" ht="15" customHeight="1">
      <c r="B158" s="289"/>
      <c r="C158" s="314" t="s">
        <v>492</v>
      </c>
      <c r="D158" s="267"/>
      <c r="E158" s="267"/>
      <c r="F158" s="315" t="s">
        <v>429</v>
      </c>
      <c r="G158" s="267"/>
      <c r="H158" s="314" t="s">
        <v>493</v>
      </c>
      <c r="I158" s="314" t="s">
        <v>463</v>
      </c>
      <c r="J158" s="314"/>
      <c r="K158" s="310"/>
    </row>
    <row r="159" spans="2:11" ht="15" customHeight="1">
      <c r="B159" s="316"/>
      <c r="C159" s="298"/>
      <c r="D159" s="298"/>
      <c r="E159" s="298"/>
      <c r="F159" s="298"/>
      <c r="G159" s="298"/>
      <c r="H159" s="298"/>
      <c r="I159" s="298"/>
      <c r="J159" s="298"/>
      <c r="K159" s="317"/>
    </row>
    <row r="160" spans="2:11" ht="18.75" customHeight="1">
      <c r="B160" s="264"/>
      <c r="C160" s="267"/>
      <c r="D160" s="267"/>
      <c r="E160" s="267"/>
      <c r="F160" s="288"/>
      <c r="G160" s="267"/>
      <c r="H160" s="267"/>
      <c r="I160" s="267"/>
      <c r="J160" s="267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255" t="s">
        <v>494</v>
      </c>
      <c r="D163" s="255"/>
      <c r="E163" s="255"/>
      <c r="F163" s="255"/>
      <c r="G163" s="255"/>
      <c r="H163" s="255"/>
      <c r="I163" s="255"/>
      <c r="J163" s="255"/>
      <c r="K163" s="256"/>
    </row>
    <row r="164" spans="2:11" ht="17.25" customHeight="1">
      <c r="B164" s="254"/>
      <c r="C164" s="281" t="s">
        <v>423</v>
      </c>
      <c r="D164" s="281"/>
      <c r="E164" s="281"/>
      <c r="F164" s="281" t="s">
        <v>424</v>
      </c>
      <c r="G164" s="318"/>
      <c r="H164" s="319" t="s">
        <v>111</v>
      </c>
      <c r="I164" s="319" t="s">
        <v>56</v>
      </c>
      <c r="J164" s="281" t="s">
        <v>425</v>
      </c>
      <c r="K164" s="256"/>
    </row>
    <row r="165" spans="2:11" ht="17.25" customHeight="1">
      <c r="B165" s="258"/>
      <c r="C165" s="283" t="s">
        <v>426</v>
      </c>
      <c r="D165" s="283"/>
      <c r="E165" s="283"/>
      <c r="F165" s="284" t="s">
        <v>427</v>
      </c>
      <c r="G165" s="320"/>
      <c r="H165" s="321"/>
      <c r="I165" s="321"/>
      <c r="J165" s="283" t="s">
        <v>428</v>
      </c>
      <c r="K165" s="260"/>
    </row>
    <row r="166" spans="2:11" ht="5.25" customHeight="1">
      <c r="B166" s="289"/>
      <c r="C166" s="286"/>
      <c r="D166" s="286"/>
      <c r="E166" s="286"/>
      <c r="F166" s="286"/>
      <c r="G166" s="287"/>
      <c r="H166" s="286"/>
      <c r="I166" s="286"/>
      <c r="J166" s="286"/>
      <c r="K166" s="310"/>
    </row>
    <row r="167" spans="2:11" ht="15" customHeight="1">
      <c r="B167" s="289"/>
      <c r="C167" s="267" t="s">
        <v>432</v>
      </c>
      <c r="D167" s="267"/>
      <c r="E167" s="267"/>
      <c r="F167" s="288" t="s">
        <v>429</v>
      </c>
      <c r="G167" s="267"/>
      <c r="H167" s="267" t="s">
        <v>468</v>
      </c>
      <c r="I167" s="267" t="s">
        <v>431</v>
      </c>
      <c r="J167" s="267">
        <v>120</v>
      </c>
      <c r="K167" s="310"/>
    </row>
    <row r="168" spans="2:11" ht="15" customHeight="1">
      <c r="B168" s="289"/>
      <c r="C168" s="267" t="s">
        <v>477</v>
      </c>
      <c r="D168" s="267"/>
      <c r="E168" s="267"/>
      <c r="F168" s="288" t="s">
        <v>429</v>
      </c>
      <c r="G168" s="267"/>
      <c r="H168" s="267" t="s">
        <v>478</v>
      </c>
      <c r="I168" s="267" t="s">
        <v>431</v>
      </c>
      <c r="J168" s="267" t="s">
        <v>479</v>
      </c>
      <c r="K168" s="310"/>
    </row>
    <row r="169" spans="2:11" ht="15" customHeight="1">
      <c r="B169" s="289"/>
      <c r="C169" s="267" t="s">
        <v>82</v>
      </c>
      <c r="D169" s="267"/>
      <c r="E169" s="267"/>
      <c r="F169" s="288" t="s">
        <v>429</v>
      </c>
      <c r="G169" s="267"/>
      <c r="H169" s="267" t="s">
        <v>495</v>
      </c>
      <c r="I169" s="267" t="s">
        <v>431</v>
      </c>
      <c r="J169" s="267" t="s">
        <v>479</v>
      </c>
      <c r="K169" s="310"/>
    </row>
    <row r="170" spans="2:11" ht="15" customHeight="1">
      <c r="B170" s="289"/>
      <c r="C170" s="267" t="s">
        <v>434</v>
      </c>
      <c r="D170" s="267"/>
      <c r="E170" s="267"/>
      <c r="F170" s="288" t="s">
        <v>435</v>
      </c>
      <c r="G170" s="267"/>
      <c r="H170" s="267" t="s">
        <v>495</v>
      </c>
      <c r="I170" s="267" t="s">
        <v>431</v>
      </c>
      <c r="J170" s="267">
        <v>50</v>
      </c>
      <c r="K170" s="310"/>
    </row>
    <row r="171" spans="2:11" ht="15" customHeight="1">
      <c r="B171" s="289"/>
      <c r="C171" s="267" t="s">
        <v>437</v>
      </c>
      <c r="D171" s="267"/>
      <c r="E171" s="267"/>
      <c r="F171" s="288" t="s">
        <v>429</v>
      </c>
      <c r="G171" s="267"/>
      <c r="H171" s="267" t="s">
        <v>495</v>
      </c>
      <c r="I171" s="267" t="s">
        <v>439</v>
      </c>
      <c r="J171" s="267"/>
      <c r="K171" s="310"/>
    </row>
    <row r="172" spans="2:11" ht="15" customHeight="1">
      <c r="B172" s="289"/>
      <c r="C172" s="267" t="s">
        <v>448</v>
      </c>
      <c r="D172" s="267"/>
      <c r="E172" s="267"/>
      <c r="F172" s="288" t="s">
        <v>435</v>
      </c>
      <c r="G172" s="267"/>
      <c r="H172" s="267" t="s">
        <v>495</v>
      </c>
      <c r="I172" s="267" t="s">
        <v>431</v>
      </c>
      <c r="J172" s="267">
        <v>50</v>
      </c>
      <c r="K172" s="310"/>
    </row>
    <row r="173" spans="2:11" ht="15" customHeight="1">
      <c r="B173" s="289"/>
      <c r="C173" s="267" t="s">
        <v>456</v>
      </c>
      <c r="D173" s="267"/>
      <c r="E173" s="267"/>
      <c r="F173" s="288" t="s">
        <v>435</v>
      </c>
      <c r="G173" s="267"/>
      <c r="H173" s="267" t="s">
        <v>495</v>
      </c>
      <c r="I173" s="267" t="s">
        <v>431</v>
      </c>
      <c r="J173" s="267">
        <v>50</v>
      </c>
      <c r="K173" s="310"/>
    </row>
    <row r="174" spans="2:11" ht="15" customHeight="1">
      <c r="B174" s="289"/>
      <c r="C174" s="267" t="s">
        <v>454</v>
      </c>
      <c r="D174" s="267"/>
      <c r="E174" s="267"/>
      <c r="F174" s="288" t="s">
        <v>435</v>
      </c>
      <c r="G174" s="267"/>
      <c r="H174" s="267" t="s">
        <v>495</v>
      </c>
      <c r="I174" s="267" t="s">
        <v>431</v>
      </c>
      <c r="J174" s="267">
        <v>50</v>
      </c>
      <c r="K174" s="310"/>
    </row>
    <row r="175" spans="2:11" ht="15" customHeight="1">
      <c r="B175" s="289"/>
      <c r="C175" s="267" t="s">
        <v>110</v>
      </c>
      <c r="D175" s="267"/>
      <c r="E175" s="267"/>
      <c r="F175" s="288" t="s">
        <v>429</v>
      </c>
      <c r="G175" s="267"/>
      <c r="H175" s="267" t="s">
        <v>496</v>
      </c>
      <c r="I175" s="267" t="s">
        <v>497</v>
      </c>
      <c r="J175" s="267"/>
      <c r="K175" s="310"/>
    </row>
    <row r="176" spans="2:11" ht="15" customHeight="1">
      <c r="B176" s="289"/>
      <c r="C176" s="267" t="s">
        <v>56</v>
      </c>
      <c r="D176" s="267"/>
      <c r="E176" s="267"/>
      <c r="F176" s="288" t="s">
        <v>429</v>
      </c>
      <c r="G176" s="267"/>
      <c r="H176" s="267" t="s">
        <v>498</v>
      </c>
      <c r="I176" s="267" t="s">
        <v>499</v>
      </c>
      <c r="J176" s="267">
        <v>1</v>
      </c>
      <c r="K176" s="310"/>
    </row>
    <row r="177" spans="2:11" ht="15" customHeight="1">
      <c r="B177" s="289"/>
      <c r="C177" s="267" t="s">
        <v>52</v>
      </c>
      <c r="D177" s="267"/>
      <c r="E177" s="267"/>
      <c r="F177" s="288" t="s">
        <v>429</v>
      </c>
      <c r="G177" s="267"/>
      <c r="H177" s="267" t="s">
        <v>500</v>
      </c>
      <c r="I177" s="267" t="s">
        <v>431</v>
      </c>
      <c r="J177" s="267">
        <v>20</v>
      </c>
      <c r="K177" s="310"/>
    </row>
    <row r="178" spans="2:11" ht="15" customHeight="1">
      <c r="B178" s="289"/>
      <c r="C178" s="267" t="s">
        <v>111</v>
      </c>
      <c r="D178" s="267"/>
      <c r="E178" s="267"/>
      <c r="F178" s="288" t="s">
        <v>429</v>
      </c>
      <c r="G178" s="267"/>
      <c r="H178" s="267" t="s">
        <v>501</v>
      </c>
      <c r="I178" s="267" t="s">
        <v>431</v>
      </c>
      <c r="J178" s="267">
        <v>255</v>
      </c>
      <c r="K178" s="310"/>
    </row>
    <row r="179" spans="2:11" ht="15" customHeight="1">
      <c r="B179" s="289"/>
      <c r="C179" s="267" t="s">
        <v>112</v>
      </c>
      <c r="D179" s="267"/>
      <c r="E179" s="267"/>
      <c r="F179" s="288" t="s">
        <v>429</v>
      </c>
      <c r="G179" s="267"/>
      <c r="H179" s="267" t="s">
        <v>394</v>
      </c>
      <c r="I179" s="267" t="s">
        <v>431</v>
      </c>
      <c r="J179" s="267">
        <v>10</v>
      </c>
      <c r="K179" s="310"/>
    </row>
    <row r="180" spans="2:11" ht="15" customHeight="1">
      <c r="B180" s="289"/>
      <c r="C180" s="267" t="s">
        <v>113</v>
      </c>
      <c r="D180" s="267"/>
      <c r="E180" s="267"/>
      <c r="F180" s="288" t="s">
        <v>429</v>
      </c>
      <c r="G180" s="267"/>
      <c r="H180" s="267" t="s">
        <v>502</v>
      </c>
      <c r="I180" s="267" t="s">
        <v>463</v>
      </c>
      <c r="J180" s="267"/>
      <c r="K180" s="310"/>
    </row>
    <row r="181" spans="2:11" ht="15" customHeight="1">
      <c r="B181" s="289"/>
      <c r="C181" s="267" t="s">
        <v>503</v>
      </c>
      <c r="D181" s="267"/>
      <c r="E181" s="267"/>
      <c r="F181" s="288" t="s">
        <v>429</v>
      </c>
      <c r="G181" s="267"/>
      <c r="H181" s="267" t="s">
        <v>504</v>
      </c>
      <c r="I181" s="267" t="s">
        <v>463</v>
      </c>
      <c r="J181" s="267"/>
      <c r="K181" s="310"/>
    </row>
    <row r="182" spans="2:11" ht="15" customHeight="1">
      <c r="B182" s="289"/>
      <c r="C182" s="267" t="s">
        <v>492</v>
      </c>
      <c r="D182" s="267"/>
      <c r="E182" s="267"/>
      <c r="F182" s="288" t="s">
        <v>429</v>
      </c>
      <c r="G182" s="267"/>
      <c r="H182" s="267" t="s">
        <v>505</v>
      </c>
      <c r="I182" s="267" t="s">
        <v>463</v>
      </c>
      <c r="J182" s="267"/>
      <c r="K182" s="310"/>
    </row>
    <row r="183" spans="2:11" ht="15" customHeight="1">
      <c r="B183" s="289"/>
      <c r="C183" s="267" t="s">
        <v>116</v>
      </c>
      <c r="D183" s="267"/>
      <c r="E183" s="267"/>
      <c r="F183" s="288" t="s">
        <v>435</v>
      </c>
      <c r="G183" s="267"/>
      <c r="H183" s="267" t="s">
        <v>506</v>
      </c>
      <c r="I183" s="267" t="s">
        <v>431</v>
      </c>
      <c r="J183" s="267">
        <v>50</v>
      </c>
      <c r="K183" s="310"/>
    </row>
    <row r="184" spans="2:11" ht="15" customHeight="1">
      <c r="B184" s="316"/>
      <c r="C184" s="298"/>
      <c r="D184" s="298"/>
      <c r="E184" s="298"/>
      <c r="F184" s="298"/>
      <c r="G184" s="298"/>
      <c r="H184" s="298"/>
      <c r="I184" s="298"/>
      <c r="J184" s="298"/>
      <c r="K184" s="317"/>
    </row>
    <row r="185" spans="2:11" ht="18.75" customHeight="1">
      <c r="B185" s="264"/>
      <c r="C185" s="267"/>
      <c r="D185" s="267"/>
      <c r="E185" s="267"/>
      <c r="F185" s="288"/>
      <c r="G185" s="267"/>
      <c r="H185" s="267"/>
      <c r="I185" s="267"/>
      <c r="J185" s="267"/>
      <c r="K185" s="264"/>
    </row>
    <row r="186" spans="2:11" ht="18.75" customHeight="1"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</row>
    <row r="187" spans="2:11" ht="12">
      <c r="B187" s="251"/>
      <c r="C187" s="252"/>
      <c r="D187" s="252"/>
      <c r="E187" s="252"/>
      <c r="F187" s="252"/>
      <c r="G187" s="252"/>
      <c r="H187" s="252"/>
      <c r="I187" s="252"/>
      <c r="J187" s="252"/>
      <c r="K187" s="253"/>
    </row>
    <row r="188" spans="2:11" ht="21.75">
      <c r="B188" s="254"/>
      <c r="C188" s="255" t="s">
        <v>507</v>
      </c>
      <c r="D188" s="255"/>
      <c r="E188" s="255"/>
      <c r="F188" s="255"/>
      <c r="G188" s="255"/>
      <c r="H188" s="255"/>
      <c r="I188" s="255"/>
      <c r="J188" s="255"/>
      <c r="K188" s="256"/>
    </row>
    <row r="189" spans="2:11" ht="25.5" customHeight="1">
      <c r="B189" s="254"/>
      <c r="C189" s="322" t="s">
        <v>508</v>
      </c>
      <c r="D189" s="322"/>
      <c r="E189" s="322"/>
      <c r="F189" s="322" t="s">
        <v>509</v>
      </c>
      <c r="G189" s="323"/>
      <c r="H189" s="324" t="s">
        <v>510</v>
      </c>
      <c r="I189" s="324"/>
      <c r="J189" s="324"/>
      <c r="K189" s="256"/>
    </row>
    <row r="190" spans="2:11" ht="5.25" customHeight="1">
      <c r="B190" s="289"/>
      <c r="C190" s="286"/>
      <c r="D190" s="286"/>
      <c r="E190" s="286"/>
      <c r="F190" s="286"/>
      <c r="G190" s="267"/>
      <c r="H190" s="286"/>
      <c r="I190" s="286"/>
      <c r="J190" s="286"/>
      <c r="K190" s="310"/>
    </row>
    <row r="191" spans="2:11" ht="15" customHeight="1">
      <c r="B191" s="289"/>
      <c r="C191" s="267" t="s">
        <v>511</v>
      </c>
      <c r="D191" s="267"/>
      <c r="E191" s="267"/>
      <c r="F191" s="288" t="s">
        <v>42</v>
      </c>
      <c r="G191" s="267"/>
      <c r="H191" s="325" t="s">
        <v>512</v>
      </c>
      <c r="I191" s="325"/>
      <c r="J191" s="325"/>
      <c r="K191" s="310"/>
    </row>
    <row r="192" spans="2:11" ht="15" customHeight="1">
      <c r="B192" s="289"/>
      <c r="C192" s="295"/>
      <c r="D192" s="267"/>
      <c r="E192" s="267"/>
      <c r="F192" s="288" t="s">
        <v>43</v>
      </c>
      <c r="G192" s="267"/>
      <c r="H192" s="325" t="s">
        <v>513</v>
      </c>
      <c r="I192" s="325"/>
      <c r="J192" s="325"/>
      <c r="K192" s="310"/>
    </row>
    <row r="193" spans="2:11" ht="15" customHeight="1">
      <c r="B193" s="289"/>
      <c r="C193" s="295"/>
      <c r="D193" s="267"/>
      <c r="E193" s="267"/>
      <c r="F193" s="288" t="s">
        <v>46</v>
      </c>
      <c r="G193" s="267"/>
      <c r="H193" s="325" t="s">
        <v>514</v>
      </c>
      <c r="I193" s="325"/>
      <c r="J193" s="325"/>
      <c r="K193" s="310"/>
    </row>
    <row r="194" spans="2:11" ht="15" customHeight="1">
      <c r="B194" s="289"/>
      <c r="C194" s="267"/>
      <c r="D194" s="267"/>
      <c r="E194" s="267"/>
      <c r="F194" s="288" t="s">
        <v>44</v>
      </c>
      <c r="G194" s="267"/>
      <c r="H194" s="325" t="s">
        <v>515</v>
      </c>
      <c r="I194" s="325"/>
      <c r="J194" s="325"/>
      <c r="K194" s="310"/>
    </row>
    <row r="195" spans="2:11" ht="15" customHeight="1">
      <c r="B195" s="289"/>
      <c r="C195" s="267"/>
      <c r="D195" s="267"/>
      <c r="E195" s="267"/>
      <c r="F195" s="288" t="s">
        <v>45</v>
      </c>
      <c r="G195" s="267"/>
      <c r="H195" s="325" t="s">
        <v>516</v>
      </c>
      <c r="I195" s="325"/>
      <c r="J195" s="325"/>
      <c r="K195" s="310"/>
    </row>
    <row r="196" spans="2:11" ht="15" customHeight="1">
      <c r="B196" s="289"/>
      <c r="C196" s="267"/>
      <c r="D196" s="267"/>
      <c r="E196" s="267"/>
      <c r="F196" s="288"/>
      <c r="G196" s="267"/>
      <c r="H196" s="267"/>
      <c r="I196" s="267"/>
      <c r="J196" s="267"/>
      <c r="K196" s="310"/>
    </row>
    <row r="197" spans="2:11" ht="15" customHeight="1">
      <c r="B197" s="289"/>
      <c r="C197" s="267" t="s">
        <v>475</v>
      </c>
      <c r="D197" s="267"/>
      <c r="E197" s="267"/>
      <c r="F197" s="288" t="s">
        <v>77</v>
      </c>
      <c r="G197" s="267"/>
      <c r="H197" s="325" t="s">
        <v>517</v>
      </c>
      <c r="I197" s="325"/>
      <c r="J197" s="325"/>
      <c r="K197" s="310"/>
    </row>
    <row r="198" spans="2:11" ht="15" customHeight="1">
      <c r="B198" s="289"/>
      <c r="C198" s="295"/>
      <c r="D198" s="267"/>
      <c r="E198" s="267"/>
      <c r="F198" s="288" t="s">
        <v>378</v>
      </c>
      <c r="G198" s="267"/>
      <c r="H198" s="325" t="s">
        <v>379</v>
      </c>
      <c r="I198" s="325"/>
      <c r="J198" s="325"/>
      <c r="K198" s="310"/>
    </row>
    <row r="199" spans="2:11" ht="15" customHeight="1">
      <c r="B199" s="289"/>
      <c r="C199" s="267"/>
      <c r="D199" s="267"/>
      <c r="E199" s="267"/>
      <c r="F199" s="288" t="s">
        <v>376</v>
      </c>
      <c r="G199" s="267"/>
      <c r="H199" s="325" t="s">
        <v>518</v>
      </c>
      <c r="I199" s="325"/>
      <c r="J199" s="325"/>
      <c r="K199" s="310"/>
    </row>
    <row r="200" spans="2:11" ht="15" customHeight="1">
      <c r="B200" s="326"/>
      <c r="C200" s="295"/>
      <c r="D200" s="295"/>
      <c r="E200" s="295"/>
      <c r="F200" s="288" t="s">
        <v>380</v>
      </c>
      <c r="G200" s="273"/>
      <c r="H200" s="327" t="s">
        <v>94</v>
      </c>
      <c r="I200" s="327"/>
      <c r="J200" s="327"/>
      <c r="K200" s="328"/>
    </row>
    <row r="201" spans="2:11" ht="15" customHeight="1">
      <c r="B201" s="326"/>
      <c r="C201" s="295"/>
      <c r="D201" s="295"/>
      <c r="E201" s="295"/>
      <c r="F201" s="288" t="s">
        <v>381</v>
      </c>
      <c r="G201" s="273"/>
      <c r="H201" s="327" t="s">
        <v>519</v>
      </c>
      <c r="I201" s="327"/>
      <c r="J201" s="327"/>
      <c r="K201" s="328"/>
    </row>
    <row r="202" spans="2:11" ht="15" customHeight="1">
      <c r="B202" s="326"/>
      <c r="C202" s="295"/>
      <c r="D202" s="295"/>
      <c r="E202" s="295"/>
      <c r="F202" s="329"/>
      <c r="G202" s="273"/>
      <c r="H202" s="330"/>
      <c r="I202" s="330"/>
      <c r="J202" s="330"/>
      <c r="K202" s="328"/>
    </row>
    <row r="203" spans="2:11" ht="15" customHeight="1">
      <c r="B203" s="326"/>
      <c r="C203" s="267" t="s">
        <v>499</v>
      </c>
      <c r="D203" s="295"/>
      <c r="E203" s="295"/>
      <c r="F203" s="288">
        <v>1</v>
      </c>
      <c r="G203" s="273"/>
      <c r="H203" s="327" t="s">
        <v>520</v>
      </c>
      <c r="I203" s="327"/>
      <c r="J203" s="327"/>
      <c r="K203" s="328"/>
    </row>
    <row r="204" spans="2:11" ht="15" customHeight="1">
      <c r="B204" s="326"/>
      <c r="C204" s="295"/>
      <c r="D204" s="295"/>
      <c r="E204" s="295"/>
      <c r="F204" s="288">
        <v>2</v>
      </c>
      <c r="G204" s="273"/>
      <c r="H204" s="327" t="s">
        <v>521</v>
      </c>
      <c r="I204" s="327"/>
      <c r="J204" s="327"/>
      <c r="K204" s="328"/>
    </row>
    <row r="205" spans="2:11" ht="15" customHeight="1">
      <c r="B205" s="326"/>
      <c r="C205" s="295"/>
      <c r="D205" s="295"/>
      <c r="E205" s="295"/>
      <c r="F205" s="288">
        <v>3</v>
      </c>
      <c r="G205" s="273"/>
      <c r="H205" s="327" t="s">
        <v>522</v>
      </c>
      <c r="I205" s="327"/>
      <c r="J205" s="327"/>
      <c r="K205" s="328"/>
    </row>
    <row r="206" spans="2:11" ht="15" customHeight="1">
      <c r="B206" s="326"/>
      <c r="C206" s="295"/>
      <c r="D206" s="295"/>
      <c r="E206" s="295"/>
      <c r="F206" s="288">
        <v>4</v>
      </c>
      <c r="G206" s="273"/>
      <c r="H206" s="327" t="s">
        <v>523</v>
      </c>
      <c r="I206" s="327"/>
      <c r="J206" s="327"/>
      <c r="K206" s="328"/>
    </row>
    <row r="207" spans="2:11" ht="12.75" customHeight="1">
      <c r="B207" s="331"/>
      <c r="C207" s="332"/>
      <c r="D207" s="332"/>
      <c r="E207" s="332"/>
      <c r="F207" s="332"/>
      <c r="G207" s="332"/>
      <c r="H207" s="332"/>
      <c r="I207" s="332"/>
      <c r="J207" s="332"/>
      <c r="K207" s="333"/>
    </row>
  </sheetData>
  <sheetProtection/>
  <mergeCells count="77">
    <mergeCell ref="H199:J199"/>
    <mergeCell ref="H194:J194"/>
    <mergeCell ref="H192:J192"/>
    <mergeCell ref="H203:J203"/>
    <mergeCell ref="H200:J200"/>
    <mergeCell ref="H198:J198"/>
    <mergeCell ref="H197:J197"/>
    <mergeCell ref="H195:J195"/>
    <mergeCell ref="H193:J193"/>
    <mergeCell ref="H205:J205"/>
    <mergeCell ref="H206:J206"/>
    <mergeCell ref="H204:J204"/>
    <mergeCell ref="H201:J201"/>
    <mergeCell ref="H189:J189"/>
    <mergeCell ref="C163:J163"/>
    <mergeCell ref="C120:J120"/>
    <mergeCell ref="C145:J145"/>
    <mergeCell ref="C188:J188"/>
    <mergeCell ref="H191:J191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František Bartoň</cp:lastModifiedBy>
  <dcterms:modified xsi:type="dcterms:W3CDTF">2015-06-08T10:43:33Z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