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89 - SZeŠ a SOU Kost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'4189 - SZeŠ a SOU Kostele...'!$C$113:$K$122</definedName>
    <definedName name="_xlnm.Print_Area" localSheetId="1">'4189 - SZeŠ a SOU Kostele...'!$C$4:$J$76,'4189 - SZeŠ a SOU Kostele...'!$C$82:$J$97,'4189 - SZeŠ a SOU Kostele...'!$C$103:$K$122</definedName>
    <definedName name="_xlnm.Print_Titles" localSheetId="1">'4189 - SZeŠ a SOU Kostele...'!$113:$113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20"/>
  <c r="BH120"/>
  <c r="BG120"/>
  <c r="BF120"/>
  <c r="T120"/>
  <c r="R120"/>
  <c r="P120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90"/>
  <c r="J15"/>
  <c r="J13"/>
  <c r="E13"/>
  <c r="F110"/>
  <c r="J12"/>
  <c r="J10"/>
  <c r="J87"/>
  <c i="1" r="L90"/>
  <c r="AM90"/>
  <c r="AM89"/>
  <c r="L89"/>
  <c r="AM87"/>
  <c r="L87"/>
  <c r="L85"/>
  <c r="L84"/>
  <c i="2" r="BK120"/>
  <c r="J117"/>
  <c r="BK117"/>
  <c i="1" r="AS94"/>
  <c i="2" r="J120"/>
  <c l="1" r="BK116"/>
  <c r="J116"/>
  <c r="J96"/>
  <c r="P116"/>
  <c r="P115"/>
  <c r="P114"/>
  <c i="1" r="AU95"/>
  <c i="2" r="R116"/>
  <c r="R115"/>
  <c r="R114"/>
  <c r="T116"/>
  <c r="T115"/>
  <c r="T114"/>
  <c r="J90"/>
  <c r="J108"/>
  <c r="F111"/>
  <c r="BE120"/>
  <c r="BE117"/>
  <c r="F89"/>
  <c r="J89"/>
  <c r="F35"/>
  <c i="1" r="BD95"/>
  <c r="BD94"/>
  <c r="W33"/>
  <c i="2" r="F32"/>
  <c i="1" r="BA95"/>
  <c r="BA94"/>
  <c r="W30"/>
  <c r="AU94"/>
  <c i="2" r="F33"/>
  <c i="1" r="BB95"/>
  <c r="BB94"/>
  <c r="W31"/>
  <c i="2" r="J32"/>
  <c i="1" r="AW95"/>
  <c i="2" r="F34"/>
  <c i="1" r="BC95"/>
  <c r="BC94"/>
  <c r="W32"/>
  <c i="2" l="1" r="BK115"/>
  <c r="J115"/>
  <c r="J95"/>
  <c i="1" r="AW94"/>
  <c r="AK30"/>
  <c r="AX94"/>
  <c r="AY94"/>
  <c i="2" r="J31"/>
  <c i="1" r="AV95"/>
  <c r="AT95"/>
  <c i="2" r="F31"/>
  <c i="1" r="AZ95"/>
  <c r="AZ94"/>
  <c r="W29"/>
  <c i="2" l="1" r="BK114"/>
  <c r="J114"/>
  <c r="J28"/>
  <c i="1" r="AG95"/>
  <c r="AG94"/>
  <c r="AK26"/>
  <c r="AV94"/>
  <c r="AK29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<sst xmlns="http://schemas.openxmlformats.org/spreadsheetml/2006/main">
  <si>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</si>
  <si>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</si>
  <si>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</si>
  <si>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</si>
  <si>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</si>
  <si>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{18d38fc8-7e04-4a6b-a4d6-744dc64827f8}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</si>
  <si>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</si>
  <si>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</si>
  <si>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</si>
  <si>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</si>
  <si>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</si>
  <si>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</si>
  <si>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</si>
  <si>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</si>
  <si>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</si>
  <si>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</si>
  <si>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</si>
  <si>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SZeŠ a SOU Kostelec n. Orlicí - AV technika _upraveno</t>
  </si>
  <si>
    <t>KSO:</t>
  </si>
  <si>
    <t>CC-CZ:</t>
  </si>
  <si>
    <t>Místo:</t>
  </si>
  <si>
    <t xml:space="preserve"> </t>
  </si>
  <si>
    <t>Datum:</t>
  </si>
  <si>
    <t>30. 6. 2022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</si>
  <si>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</si>
  <si>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</si>
  <si>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</si>
  <si>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</si>
  <si>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</si>
  <si>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</si>
  <si>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</si>
  <si>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</si>
  <si>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</si>
  <si>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</si>
  <si>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</si>
  <si>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</si>
  <si>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</si>
  <si>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</si>
  <si>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</si>
  <si>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</si>
  <si>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</si>
  <si>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</si>
  <si>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</si>
  <si>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</si>
  <si>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</si>
  <si>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</si>
  <si>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</si>
  <si>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</si>
  <si>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</si>
  <si>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</si>
  <si>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</si>
  <si>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</si>
  <si>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</si>
  <si>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</si>
  <si>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</si>
  <si>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</si>
  <si>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</si>
  <si>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</si>
  <si>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</si>
  <si>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</si>
  <si>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</si>
  <si>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</si>
  <si>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</si>
  <si>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</si>
  <si>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</si>
  <si>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</si>
  <si>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</si>
  <si>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</si>
  <si>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</si>
  <si>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</si>
  <si>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</si>
  <si>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</si>
  <si>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</si>
  <si>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</si>
  <si>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</si>
  <si>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</si>
  <si>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</si>
  <si>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</si>
  <si>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</si>
  <si>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</si>
  <si>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</si>
  <si>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</si>
  <si>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</si>
  <si>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</si>
  <si>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</si>
  <si>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</si>
  <si>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</si>
  <si>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</si>
  <si>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</si>
  <si>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</si>
  <si>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</si>
  <si>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</si>
  <si>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</si>
  <si>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</si>
  <si>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</si>
  <si>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</si>
  <si>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</si>
  <si>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</si>
  <si>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</si>
  <si>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</si>
  <si>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</si>
  <si>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</si>
  <si>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</si>
  <si>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</si>
  <si>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</si>
  <si>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788</t>
  </si>
  <si>
    <t>Dokončovací práce - mobiliář</t>
  </si>
  <si>
    <t>K</t>
  </si>
  <si>
    <t>788..R.J.10</t>
  </si>
  <si>
    <t>Televize</t>
  </si>
  <si>
    <t>ks</t>
  </si>
  <si>
    <t>ASŘ-J-11</t>
  </si>
  <si>
    <t>16</t>
  </si>
  <si>
    <t>492599467</t>
  </si>
  <si>
    <t>PP</t>
  </si>
  <si>
    <t>SMART QLED, 165cm, 4K Ultra HD, Direct LED, HDR10, HDR10+, HLG, lokální stmívání, duální tuner DVB-T2/S2/C, H.265/HEVC, 4× HDMI, 2× USB, LAN, WiFi, Bluetooth, DLNA, HbbTV 2.0, herní režim, hlasové ovládání, Apple TV, O2 TV, Netflix, HBO Max, Steam Link, Voyo, Přehrávání 360° videa, Apple Airplay 2, VESA, vč. dopravy a montáže.</t>
  </si>
  <si>
    <t>P</t>
  </si>
  <si>
    <t xml:space="preserve">Poznámka k položce:_x000d_
Viz D1132_VÝPIS VÝROBKŮ – MOBILIÁŘ, výkres číslo: D.1.4.G.04 Objekt č.p.791 Půdorys 2.NP - elektroinstalace_x000d_
_x000d_
</t>
  </si>
  <si>
    <t>788..R.J.11</t>
  </si>
  <si>
    <t>Dataprojektor</t>
  </si>
  <si>
    <t>ASŘ-J-12</t>
  </si>
  <si>
    <t>-1169729019</t>
  </si>
  <si>
    <t>Projektor 4K PRO-UHD, nativní rozlišení 1920 × 1080, 16:9, 3D, svítivost 4500 ANSI lm, kontrast 300000:1, HDMI 1.4, HDMI 2.0, VGA, LAN, reproduktory 2× 10W
, vč. montáže a dopravy</t>
  </si>
  <si>
    <t xml:space="preserve">Poznámka k položce:_x000d_
Viz D1132_VÝPIS VÝROBKŮ – MOBILIÁŘ, výkres číslo: D.1.4.G.05 Učebna Půdorys 1.NP - elektroinstalace_x000d_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</si>
</sst>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4189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SZeŠ a SOU Kostelec n. Orlicí - AV technika _upraveno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30. 6. 2022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'4189 - SZeŠ a SOU Kostele...'!J28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'4189 - SZeŠ a SOU Kostele...'!P114</f>
        <v>0</v>
      </c>
      <c r="AV95" s="124">
        <f>'4189 - SZeŠ a SOU Kostele...'!J31</f>
        <v>0</v>
      </c>
      <c r="AW95" s="124">
        <f>'4189 - SZeŠ a SOU Kostele...'!J32</f>
        <v>0</v>
      </c>
      <c r="AX95" s="124">
        <f>'4189 - SZeŠ a SOU Kostele...'!J33</f>
        <v>0</v>
      </c>
      <c r="AY95" s="124">
        <f>'4189 - SZeŠ a SOU Kostele...'!J34</f>
        <v>0</v>
      </c>
      <c r="AZ95" s="124">
        <f>'4189 - SZeŠ a SOU Kostele...'!F31</f>
        <v>0</v>
      </c>
      <c r="BA95" s="124">
        <f>'4189 - SZeŠ a SOU Kostele...'!F32</f>
        <v>0</v>
      </c>
      <c r="BB95" s="124">
        <f>'4189 - SZeŠ a SOU Kostele...'!F33</f>
        <v>0</v>
      </c>
      <c r="BC95" s="124">
        <f>'4189 - SZeŠ a SOU Kostele...'!F34</f>
        <v>0</v>
      </c>
      <c r="BD95" s="126">
        <f>'4189 - SZeŠ a SOU Kostele...'!F35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u3ExFlsjjGhTsPFQV6y/sYh2+6HCh24gqkW6Mc7Jm4Ewx7VXEES+5lAJO1XiU3/z9OueeU9sOog6OaxhWQit1A==" hashValue="ZddPOde8KbX8uUHpnZZ6tb0HiiuwihkqCRLFEZx0HIVQOXcEEjxzGrgDwGcGz7Qmqqg6n9YxCfjPIbEZ2lWNd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4189 - SZeŠ a SOU Kost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30. 6. 2022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ROUND((SUM(BE114:BE122)),  2)</f>
        <v>0</v>
      </c>
      <c r="G31" s="35"/>
      <c r="H31" s="35"/>
      <c r="I31" s="146">
        <v>0.20999999999999999</v>
      </c>
      <c r="J31" s="145">
        <f>ROUND(((SUM(BE114:BE122))*I31),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ROUND((SUM(BF114:BF122)),  2)</f>
        <v>0</v>
      </c>
      <c r="G32" s="35"/>
      <c r="H32" s="35"/>
      <c r="I32" s="146">
        <v>0.12</v>
      </c>
      <c r="J32" s="145">
        <f>ROUND(((SUM(BF114:BF122))*I32),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ROUND((SUM(BG114:BG122)),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ROUND((SUM(BH114:BH122)),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ROUND((SUM(BI114:BI122)),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SZeŠ a SOU Kostelec n. Orlicí - AV technika _upraveno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30. 6. 2022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73" t="str">
        <f>E7</f>
        <v>SZeŠ a SOU Kostelec n. Orlicí - AV technika _upraveno</v>
      </c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29" t="s">
        <v>22</v>
      </c>
      <c r="J108" s="76" t="str">
        <f>IF(J10="","",J10)</f>
        <v>30. 6. 2022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29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29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81"/>
      <c r="B113" s="182"/>
      <c r="C113" s="183" t="s">
        <v>90</v>
      </c>
      <c r="D113" s="184" t="s">
        <v>58</v>
      </c>
      <c r="E113" s="184" t="s">
        <v>54</v>
      </c>
      <c r="F113" s="184" t="s">
        <v>55</v>
      </c>
      <c r="G113" s="184" t="s">
        <v>91</v>
      </c>
      <c r="H113" s="184" t="s">
        <v>92</v>
      </c>
      <c r="I113" s="184" t="s">
        <v>93</v>
      </c>
      <c r="J113" s="184" t="s">
        <v>84</v>
      </c>
      <c r="K113" s="185" t="s">
        <v>94</v>
      </c>
      <c r="L113" s="186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37"/>
      <c r="J114" s="187">
        <f>BK114</f>
        <v>0</v>
      </c>
      <c r="K114" s="37"/>
      <c r="L114" s="41"/>
      <c r="M114" s="100"/>
      <c r="N114" s="188"/>
      <c r="O114" s="101"/>
      <c r="P114" s="189">
        <f>P115</f>
        <v>0</v>
      </c>
      <c r="Q114" s="101"/>
      <c r="R114" s="189">
        <f>R115</f>
        <v>0</v>
      </c>
      <c r="S114" s="101"/>
      <c r="T114" s="190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191">
        <f>BK115</f>
        <v>0</v>
      </c>
    </row>
    <row r="115" s="12" customFormat="1" ht="25.92" customHeight="1">
      <c r="A115" s="12"/>
      <c r="B115" s="192"/>
      <c r="C115" s="193"/>
      <c r="D115" s="194" t="s">
        <v>72</v>
      </c>
      <c r="E115" s="195" t="s">
        <v>102</v>
      </c>
      <c r="F115" s="195" t="s">
        <v>103</v>
      </c>
      <c r="G115" s="193"/>
      <c r="H115" s="193"/>
      <c r="I115" s="196"/>
      <c r="J115" s="197">
        <f>BK115</f>
        <v>0</v>
      </c>
      <c r="K115" s="193"/>
      <c r="L115" s="198"/>
      <c r="M115" s="199"/>
      <c r="N115" s="200"/>
      <c r="O115" s="200"/>
      <c r="P115" s="201">
        <f>P116</f>
        <v>0</v>
      </c>
      <c r="Q115" s="200"/>
      <c r="R115" s="201">
        <f>R116</f>
        <v>0</v>
      </c>
      <c r="S115" s="200"/>
      <c r="T115" s="202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80</v>
      </c>
      <c r="AT115" s="204" t="s">
        <v>72</v>
      </c>
      <c r="AU115" s="204" t="s">
        <v>73</v>
      </c>
      <c r="AY115" s="203" t="s">
        <v>104</v>
      </c>
      <c r="BK115" s="205">
        <f>BK116</f>
        <v>0</v>
      </c>
    </row>
    <row r="116" s="12" customFormat="1" ht="22.8" customHeight="1">
      <c r="A116" s="12"/>
      <c r="B116" s="192"/>
      <c r="C116" s="193"/>
      <c r="D116" s="194" t="s">
        <v>72</v>
      </c>
      <c r="E116" s="206" t="s">
        <v>105</v>
      </c>
      <c r="F116" s="206" t="s">
        <v>106</v>
      </c>
      <c r="G116" s="193"/>
      <c r="H116" s="193"/>
      <c r="I116" s="196"/>
      <c r="J116" s="207">
        <f>BK116</f>
        <v>0</v>
      </c>
      <c r="K116" s="193"/>
      <c r="L116" s="198"/>
      <c r="M116" s="199"/>
      <c r="N116" s="200"/>
      <c r="O116" s="200"/>
      <c r="P116" s="201">
        <f>SUM(P117:P122)</f>
        <v>0</v>
      </c>
      <c r="Q116" s="200"/>
      <c r="R116" s="201">
        <f>SUM(R117:R122)</f>
        <v>0</v>
      </c>
      <c r="S116" s="200"/>
      <c r="T116" s="202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80</v>
      </c>
      <c r="AT116" s="204" t="s">
        <v>72</v>
      </c>
      <c r="AU116" s="204" t="s">
        <v>78</v>
      </c>
      <c r="AY116" s="203" t="s">
        <v>104</v>
      </c>
      <c r="BK116" s="205">
        <f>SUM(BK117:BK122)</f>
        <v>0</v>
      </c>
    </row>
    <row r="117" s="2" customFormat="1" ht="16.5" customHeight="1">
      <c r="A117" s="35"/>
      <c r="B117" s="36"/>
      <c r="C117" s="208" t="s">
        <v>78</v>
      </c>
      <c r="D117" s="208" t="s">
        <v>107</v>
      </c>
      <c r="E117" s="209" t="s">
        <v>108</v>
      </c>
      <c r="F117" s="210" t="s">
        <v>109</v>
      </c>
      <c r="G117" s="211" t="s">
        <v>110</v>
      </c>
      <c r="H117" s="212">
        <v>4</v>
      </c>
      <c r="I117" s="213"/>
      <c r="J117" s="214">
        <f>ROUND(I117*H117,2)</f>
        <v>0</v>
      </c>
      <c r="K117" s="210" t="s">
        <v>111</v>
      </c>
      <c r="L117" s="41"/>
      <c r="M117" s="215" t="s">
        <v>1</v>
      </c>
      <c r="N117" s="216" t="s">
        <v>38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9" t="s">
        <v>112</v>
      </c>
      <c r="AT117" s="219" t="s">
        <v>107</v>
      </c>
      <c r="AU117" s="219" t="s">
        <v>80</v>
      </c>
      <c r="AY117" s="14" t="s">
        <v>104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78</v>
      </c>
      <c r="BK117" s="220">
        <f>ROUND(I117*H117,2)</f>
        <v>0</v>
      </c>
      <c r="BL117" s="14" t="s">
        <v>112</v>
      </c>
      <c r="BM117" s="219" t="s">
        <v>113</v>
      </c>
    </row>
    <row r="118" s="2" customFormat="1">
      <c r="A118" s="35"/>
      <c r="B118" s="36"/>
      <c r="C118" s="37"/>
      <c r="D118" s="221" t="s">
        <v>114</v>
      </c>
      <c r="E118" s="37"/>
      <c r="F118" s="222" t="s">
        <v>115</v>
      </c>
      <c r="G118" s="37"/>
      <c r="H118" s="37"/>
      <c r="I118" s="223"/>
      <c r="J118" s="37"/>
      <c r="K118" s="37"/>
      <c r="L118" s="41"/>
      <c r="M118" s="224"/>
      <c r="N118" s="225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114</v>
      </c>
      <c r="AU118" s="14" t="s">
        <v>80</v>
      </c>
    </row>
    <row r="119" s="2" customFormat="1">
      <c r="A119" s="35"/>
      <c r="B119" s="36"/>
      <c r="C119" s="37"/>
      <c r="D119" s="221" t="s">
        <v>116</v>
      </c>
      <c r="E119" s="37"/>
      <c r="F119" s="226" t="s">
        <v>117</v>
      </c>
      <c r="G119" s="37"/>
      <c r="H119" s="37"/>
      <c r="I119" s="223"/>
      <c r="J119" s="37"/>
      <c r="K119" s="37"/>
      <c r="L119" s="41"/>
      <c r="M119" s="224"/>
      <c r="N119" s="225"/>
      <c r="O119" s="88"/>
      <c r="P119" s="88"/>
      <c r="Q119" s="88"/>
      <c r="R119" s="88"/>
      <c r="S119" s="88"/>
      <c r="T119" s="89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116</v>
      </c>
      <c r="AU119" s="14" t="s">
        <v>80</v>
      </c>
    </row>
    <row r="120" s="2" customFormat="1" ht="16.5" customHeight="1">
      <c r="A120" s="35"/>
      <c r="B120" s="36"/>
      <c r="C120" s="208" t="s">
        <v>80</v>
      </c>
      <c r="D120" s="208" t="s">
        <v>107</v>
      </c>
      <c r="E120" s="209" t="s">
        <v>118</v>
      </c>
      <c r="F120" s="210" t="s">
        <v>119</v>
      </c>
      <c r="G120" s="211" t="s">
        <v>110</v>
      </c>
      <c r="H120" s="212">
        <v>1</v>
      </c>
      <c r="I120" s="213"/>
      <c r="J120" s="214">
        <f>ROUND(I120*H120,2)</f>
        <v>0</v>
      </c>
      <c r="K120" s="210" t="s">
        <v>120</v>
      </c>
      <c r="L120" s="41"/>
      <c r="M120" s="215" t="s">
        <v>1</v>
      </c>
      <c r="N120" s="216" t="s">
        <v>38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9" t="s">
        <v>112</v>
      </c>
      <c r="AT120" s="219" t="s">
        <v>107</v>
      </c>
      <c r="AU120" s="219" t="s">
        <v>80</v>
      </c>
      <c r="AY120" s="14" t="s">
        <v>104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78</v>
      </c>
      <c r="BK120" s="220">
        <f>ROUND(I120*H120,2)</f>
        <v>0</v>
      </c>
      <c r="BL120" s="14" t="s">
        <v>112</v>
      </c>
      <c r="BM120" s="219" t="s">
        <v>121</v>
      </c>
    </row>
    <row r="121" s="2" customFormat="1">
      <c r="A121" s="35"/>
      <c r="B121" s="36"/>
      <c r="C121" s="37"/>
      <c r="D121" s="221" t="s">
        <v>114</v>
      </c>
      <c r="E121" s="37"/>
      <c r="F121" s="222" t="s">
        <v>122</v>
      </c>
      <c r="G121" s="37"/>
      <c r="H121" s="37"/>
      <c r="I121" s="223"/>
      <c r="J121" s="37"/>
      <c r="K121" s="37"/>
      <c r="L121" s="41"/>
      <c r="M121" s="224"/>
      <c r="N121" s="225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114</v>
      </c>
      <c r="AU121" s="14" t="s">
        <v>80</v>
      </c>
    </row>
    <row r="122" s="2" customFormat="1">
      <c r="A122" s="35"/>
      <c r="B122" s="36"/>
      <c r="C122" s="37"/>
      <c r="D122" s="221" t="s">
        <v>116</v>
      </c>
      <c r="E122" s="37"/>
      <c r="F122" s="226" t="s">
        <v>123</v>
      </c>
      <c r="G122" s="37"/>
      <c r="H122" s="37"/>
      <c r="I122" s="223"/>
      <c r="J122" s="37"/>
      <c r="K122" s="37"/>
      <c r="L122" s="41"/>
      <c r="M122" s="227"/>
      <c r="N122" s="228"/>
      <c r="O122" s="229"/>
      <c r="P122" s="229"/>
      <c r="Q122" s="229"/>
      <c r="R122" s="229"/>
      <c r="S122" s="229"/>
      <c r="T122" s="23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116</v>
      </c>
      <c r="AU122" s="14" t="s">
        <v>80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OesvJIJRXPVUtbZoIbUr8N1vzYAMv1Z+DJABdiaroBe0yE1EufixvL4p0T3mawgnI+vIbojTmteb3iQm7oqr3g==" hashValue="ywCNHOHIPuJMfyQ1u5IHlZPOH6csX6QMNTqoETSkHenN/JQfe0T1l1B6tbaGWshf0JsZDayifs3bv0LHzzB3IQ==" algorithmName="SHA-512" password="CC35"/>
  <autoFilter ref="C113:K122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Digitronic18</dc:creator>
  <cp:lastModifiedBy>Digitronic18</cp:lastModifiedBy>
  <dcterms:created xsi:type="dcterms:W3CDTF">2025-01-16T12:43:45Z</dcterms:created>
  <dcterms:modified xsi:type="dcterms:W3CDTF">2025-01-16T12:43:49Z</dcterms:modified>
</cp:coreProperties>
</file>