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HOR241 - SO-01-Vlastní ob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'HOR241 - SO-01-Vlastní ob...'!$C$123:$K$178</definedName>
    <definedName name="_xlnm.Print_Area" localSheetId="1">'HOR241 - SO-01-Vlastní ob...'!$C$4:$J$76,'HOR241 - SO-01-Vlastní ob...'!$C$82:$J$105,'HOR241 - SO-01-Vlastní ob...'!$C$111:$K$178</definedName>
    <definedName name="_xlnm.Print_Titles" localSheetId="1">'HOR241 - SO-01-Vlastní ob...'!$123:$123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T126"/>
  <c r="R127"/>
  <c r="R126"/>
  <c r="P127"/>
  <c r="P126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1" r="L90"/>
  <c r="AM90"/>
  <c r="AM89"/>
  <c r="L89"/>
  <c r="AM87"/>
  <c r="L87"/>
  <c r="L85"/>
  <c r="L84"/>
  <c i="2" r="BK166"/>
  <c r="BK160"/>
  <c r="J159"/>
  <c r="BK155"/>
  <c r="J153"/>
  <c r="BK150"/>
  <c r="J135"/>
  <c r="J127"/>
  <c r="J164"/>
  <c r="BK142"/>
  <c r="J173"/>
  <c r="BK164"/>
  <c r="BK156"/>
  <c r="BK154"/>
  <c r="BK152"/>
  <c r="J144"/>
  <c r="BK139"/>
  <c r="BK133"/>
  <c r="J131"/>
  <c r="BK178"/>
  <c r="J141"/>
  <c r="BK173"/>
  <c r="J166"/>
  <c r="J160"/>
  <c r="J157"/>
  <c r="J154"/>
  <c r="BK151"/>
  <c r="BK144"/>
  <c r="BK137"/>
  <c r="BK131"/>
  <c r="J178"/>
  <c i="1" r="AS94"/>
  <c i="2" r="J139"/>
  <c r="BK176"/>
  <c r="BK161"/>
  <c r="BK159"/>
  <c r="J156"/>
  <c r="BK153"/>
  <c r="J151"/>
  <c r="J142"/>
  <c r="BK135"/>
  <c r="BK127"/>
  <c r="BK169"/>
  <c r="J171"/>
  <c r="J176"/>
  <c r="J161"/>
  <c r="BK157"/>
  <c r="J155"/>
  <c r="J152"/>
  <c r="J150"/>
  <c r="BK141"/>
  <c r="J137"/>
  <c r="J133"/>
  <c r="J169"/>
  <c r="BK171"/>
  <c l="1" r="R149"/>
  <c r="BK149"/>
  <c r="J149"/>
  <c r="J100"/>
  <c r="R163"/>
  <c r="BK130"/>
  <c r="J130"/>
  <c r="J99"/>
  <c r="T149"/>
  <c r="R130"/>
  <c r="R125"/>
  <c r="P149"/>
  <c r="BK163"/>
  <c r="T163"/>
  <c r="P168"/>
  <c r="P175"/>
  <c r="P130"/>
  <c r="P125"/>
  <c r="P124"/>
  <c i="1" r="AU95"/>
  <c i="2" r="T130"/>
  <c r="T125"/>
  <c r="P163"/>
  <c r="P162"/>
  <c r="BK168"/>
  <c r="J168"/>
  <c r="J103"/>
  <c r="R168"/>
  <c r="T168"/>
  <c r="BK175"/>
  <c r="J175"/>
  <c r="J104"/>
  <c r="R175"/>
  <c r="T175"/>
  <c r="E85"/>
  <c r="BK126"/>
  <c r="J126"/>
  <c r="J98"/>
  <c r="BE169"/>
  <c r="BE171"/>
  <c r="J89"/>
  <c r="F92"/>
  <c r="BE166"/>
  <c r="BE178"/>
  <c r="BE127"/>
  <c r="BE131"/>
  <c r="BE133"/>
  <c r="BE135"/>
  <c r="BE137"/>
  <c r="BE139"/>
  <c r="BE141"/>
  <c r="BE142"/>
  <c r="BE144"/>
  <c r="BE150"/>
  <c r="BE151"/>
  <c r="BE152"/>
  <c r="BE153"/>
  <c r="BE154"/>
  <c r="BE155"/>
  <c r="BE156"/>
  <c r="BE157"/>
  <c r="BE159"/>
  <c r="BE160"/>
  <c r="BE161"/>
  <c r="BE164"/>
  <c r="BE176"/>
  <c r="BE173"/>
  <c r="J34"/>
  <c i="1" r="AW95"/>
  <c i="2" r="F35"/>
  <c i="1" r="BB95"/>
  <c r="BB94"/>
  <c r="W31"/>
  <c i="2" r="F36"/>
  <c i="1" r="BC95"/>
  <c r="BC94"/>
  <c r="W32"/>
  <c i="2" r="F34"/>
  <c i="1" r="BA95"/>
  <c r="BA94"/>
  <c r="W30"/>
  <c i="2" r="F37"/>
  <c i="1" r="BD95"/>
  <c r="BD94"/>
  <c r="W33"/>
  <c r="AU94"/>
  <c i="2" l="1" r="T162"/>
  <c r="T124"/>
  <c r="R162"/>
  <c r="R124"/>
  <c r="BK162"/>
  <c r="J162"/>
  <c r="J101"/>
  <c r="BK125"/>
  <c r="BK124"/>
  <c r="J124"/>
  <c r="J96"/>
  <c r="J163"/>
  <c r="J102"/>
  <c r="F33"/>
  <c i="1" r="AZ95"/>
  <c r="AZ94"/>
  <c r="W29"/>
  <c r="AX94"/>
  <c r="AW94"/>
  <c r="AK30"/>
  <c r="AY94"/>
  <c i="2" r="J33"/>
  <c i="1" r="AV95"/>
  <c r="AT95"/>
  <c i="2" l="1" r="J125"/>
  <c r="J97"/>
  <c r="J30"/>
  <c i="1" r="AG95"/>
  <c r="AG94"/>
  <c r="AK26"/>
  <c r="AV94"/>
  <c r="AK29"/>
  <c r="AK35"/>
  <c i="2" l="1" r="J39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<sst xmlns="http://schemas.openxmlformats.org/spreadsheetml/2006/main">
  <si>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</si>
  <si>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</si>
  <si>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</si>
  <si>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</si>
  <si>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</si>
  <si>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{26e3cb96-d552-4fbb-8f34-93c8dd7d5463}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</si>
  <si>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</si>
  <si>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</si>
  <si>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</si>
  <si>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</si>
  <si>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</si>
  <si>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</si>
  <si>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</si>
  <si>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</si>
  <si>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HORICE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</si>
  <si>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</si>
  <si>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</si>
  <si>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Zemědělská akademie a Gymnázium-demolice ocelové haly</t>
  </si>
  <si>
    <t>KSO:</t>
  </si>
  <si>
    <t>CC-CZ:</t>
  </si>
  <si>
    <t>Místo:</t>
  </si>
  <si>
    <t>Hořice parc. č.stav. 1941/1</t>
  </si>
  <si>
    <t>Datum:</t>
  </si>
  <si>
    <t>15. 3. 2024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</si>
  <si>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</si>
  <si>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</si>
  <si>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</si>
  <si>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</si>
  <si>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</si>
  <si>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</si>
  <si>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</si>
  <si>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Energy Benefit Centre a.s.Praha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</si>
  <si>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</si>
  <si>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</si>
  <si>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</si>
  <si>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</si>
  <si>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</si>
  <si>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</si>
  <si>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</si>
  <si>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</si>
  <si>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</si>
  <si>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</si>
  <si>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</si>
  <si>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</si>
  <si>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</si>
  <si>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</si>
  <si>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</si>
  <si>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</si>
  <si>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</si>
  <si>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</si>
  <si>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</si>
  <si>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</si>
  <si>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</si>
  <si>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</si>
  <si>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</si>
  <si>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</si>
  <si>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</si>
  <si>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</si>
  <si>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</si>
  <si>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</si>
  <si>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</si>
  <si>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</si>
  <si>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</si>
  <si>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</si>
  <si>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</si>
  <si>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</si>
  <si>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</si>
  <si>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</si>
  <si>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</si>
  <si>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</si>
  <si>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</si>
  <si>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</si>
  <si>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</si>
  <si>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</si>
  <si>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</si>
  <si>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</si>
  <si>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</si>
  <si>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</si>
  <si>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</si>
  <si>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</si>
  <si>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</si>
  <si>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HOR241</t>
  </si>
  <si>
    <t>SO-01-Vlastní objekt</t>
  </si>
  <si>
    <t>STA</t>
  </si>
  <si>
    <t>1</t>
  </si>
  <si>
    <t>{289347fc-ed4c-4a9e-947c-c74c7708d882}</t>
  </si>
  <si>
    <t>2</t>
  </si>
  <si>
    <t>KRYCÍ LIST SOUPISU PRACÍ</t>
  </si>
  <si>
    <t>Objekt:</t>
  </si>
  <si>
    <t>HOR241 - SO-01-Vlastní objekt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</si>
  <si>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</si>
  <si>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</si>
  <si>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</si>
  <si>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</si>
  <si>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</si>
  <si>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</si>
  <si>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</si>
  <si>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</si>
  <si>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</si>
  <si>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</si>
  <si>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</si>
  <si>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</si>
  <si>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</si>
  <si>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</si>
  <si>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</si>
  <si>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</si>
  <si>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</si>
  <si>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</si>
  <si>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</si>
  <si>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</si>
  <si>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</si>
  <si>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</si>
  <si>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</si>
  <si>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</si>
  <si>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</si>
  <si>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</si>
  <si>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</si>
  <si>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</si>
  <si>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</si>
  <si>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</si>
  <si>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</si>
  <si>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174151102</t>
  </si>
  <si>
    <t>Zásyp v prostoru s omezeným pohybem stroje sypaninou se zhutněním</t>
  </si>
  <si>
    <t>m3</t>
  </si>
  <si>
    <t>CS ÚRS 2024 01</t>
  </si>
  <si>
    <t>4</t>
  </si>
  <si>
    <t>1789885250</t>
  </si>
  <si>
    <t>VV</t>
  </si>
  <si>
    <t>"zásyp silážních jam nadrceným materiálem"</t>
  </si>
  <si>
    <t>(13,635+39,832+323,855)/1,8</t>
  </si>
  <si>
    <t>9</t>
  </si>
  <si>
    <t>Ostatní konstrukce a práce, bourání</t>
  </si>
  <si>
    <t>962032231</t>
  </si>
  <si>
    <t>Bourání zdiva z cihel pálených nebo vápenopískových na MV nebo MVC přes 1 m3</t>
  </si>
  <si>
    <t>-1933912808</t>
  </si>
  <si>
    <t>15,35*0,3*1,645*2*0,5</t>
  </si>
  <si>
    <t>3</t>
  </si>
  <si>
    <t>963012520</t>
  </si>
  <si>
    <t>Bourání stropů z ŽB desek š přes 300 mm tl přes 140 mm</t>
  </si>
  <si>
    <t>1835865143</t>
  </si>
  <si>
    <t>7,175*5,0*0,25</t>
  </si>
  <si>
    <t>968072246</t>
  </si>
  <si>
    <t>Vybourání kovových rámů oken jednoduchých včetně křídel pl do 4 m2</t>
  </si>
  <si>
    <t>m2</t>
  </si>
  <si>
    <t>1209384452</t>
  </si>
  <si>
    <t>2,4*1,4*2</t>
  </si>
  <si>
    <t>5</t>
  </si>
  <si>
    <t>968072558</t>
  </si>
  <si>
    <t>Vybourání kovových vrat pl do 5 m2</t>
  </si>
  <si>
    <t>1254380700</t>
  </si>
  <si>
    <t>1,65*2,4</t>
  </si>
  <si>
    <t>6</t>
  </si>
  <si>
    <t>968072559</t>
  </si>
  <si>
    <t>Vybourání kovových vrat pl přes 5 m2</t>
  </si>
  <si>
    <t>452535332</t>
  </si>
  <si>
    <t>3,0*3,3+3,5*3,55+3,45+3,47+4,62*2,55</t>
  </si>
  <si>
    <t>7</t>
  </si>
  <si>
    <t>981332111</t>
  </si>
  <si>
    <t>Demolice ocelových konstrukcí hal, technologických zařízení apod.</t>
  </si>
  <si>
    <t>t</t>
  </si>
  <si>
    <t>1591608186</t>
  </si>
  <si>
    <t>8</t>
  </si>
  <si>
    <t>981511114.1</t>
  </si>
  <si>
    <t xml:space="preserve">Demolice konstrukcí objektů z betonu prostého  postupným rozebíráním</t>
  </si>
  <si>
    <t>-306842677</t>
  </si>
  <si>
    <t>"patky"0,7*0,6*1,2*30+0,4*0,4*1,1*8</t>
  </si>
  <si>
    <t>981511114</t>
  </si>
  <si>
    <t>Demolice konstrukcí objektů z betonu železového postupným rozebíráním</t>
  </si>
  <si>
    <t>-441817391</t>
  </si>
  <si>
    <t xml:space="preserve">"stěny"  (45,3+15,35+7,5+7,5+30,0+7,325+15,175)*0,35*2,95</t>
  </si>
  <si>
    <t>10,325*0,3*2,7+3,62*0,3*2,7-3,45*3,27*0,35-3,0*3,0*0,35</t>
  </si>
  <si>
    <t>-2,4*1,4*0,35*2-1,65*2,4*0,35-3,5*3,55*0,35</t>
  </si>
  <si>
    <t>Součet</t>
  </si>
  <si>
    <t>997</t>
  </si>
  <si>
    <t>Přesun sutě</t>
  </si>
  <si>
    <t>10</t>
  </si>
  <si>
    <t>997006005</t>
  </si>
  <si>
    <t>Drcení stavebního odpadu ze zdiva z cihel a kamene s dopravou do 100 m a naložením</t>
  </si>
  <si>
    <t>-172977563</t>
  </si>
  <si>
    <t>11</t>
  </si>
  <si>
    <t>997006006</t>
  </si>
  <si>
    <t>Drcení stavebního odpadu ze zdiva z betonu prostého s dopravou do 100 m a naložením</t>
  </si>
  <si>
    <t>-961447568</t>
  </si>
  <si>
    <t>997006007</t>
  </si>
  <si>
    <t>Drcení stavebního odpadu ze zdiva z betonu železového s dopravou do 100 m a naložením</t>
  </si>
  <si>
    <t>1338069240</t>
  </si>
  <si>
    <t>13</t>
  </si>
  <si>
    <t>997006012</t>
  </si>
  <si>
    <t>Ruční třídění stavebního odpadu</t>
  </si>
  <si>
    <t>-359066052</t>
  </si>
  <si>
    <t>14</t>
  </si>
  <si>
    <t>997006014</t>
  </si>
  <si>
    <t>Pytlování nebezpečného odpadu z vlnitých tabulí s obsahem azbestu</t>
  </si>
  <si>
    <t>-1021892399</t>
  </si>
  <si>
    <t>15</t>
  </si>
  <si>
    <t>997013112</t>
  </si>
  <si>
    <t>Vnitrostaveništní doprava suti a vybouraných hmot pro budovy v přes 6 do 9 m s použitím mechanizace</t>
  </si>
  <si>
    <t>-1528155868</t>
  </si>
  <si>
    <t>16</t>
  </si>
  <si>
    <t>997013501</t>
  </si>
  <si>
    <t>Odvoz suti a vybouraných hmot na skládku nebo meziskládku do 1 km se složením</t>
  </si>
  <si>
    <t>541697174</t>
  </si>
  <si>
    <t>17</t>
  </si>
  <si>
    <t>997013509</t>
  </si>
  <si>
    <t>Příplatek k odvozu suti a vybouraných hmot na skládku ZKD 1 km přes 1 km</t>
  </si>
  <si>
    <t>-496852689</t>
  </si>
  <si>
    <t>(48,207+12,401)*9</t>
  </si>
  <si>
    <t>18</t>
  </si>
  <si>
    <t>997013631</t>
  </si>
  <si>
    <t>Poplatek za uložení na skládce (skládkovné) stavebního odpadu směsného kód odpadu 17 09 04</t>
  </si>
  <si>
    <t>-1273685034</t>
  </si>
  <si>
    <t>19</t>
  </si>
  <si>
    <t>997013821</t>
  </si>
  <si>
    <t>Poplatek za uložení na skládce (skládkovné) stavebního odpadu s obsahem azbestu kód odpadu 17 06 05</t>
  </si>
  <si>
    <t>-148965643</t>
  </si>
  <si>
    <t>20</t>
  </si>
  <si>
    <t>997221611</t>
  </si>
  <si>
    <t>Nakládání suti na dopravní prostředky pro vodorovnou dopravu</t>
  </si>
  <si>
    <t>-1003057488</t>
  </si>
  <si>
    <t>PSV</t>
  </si>
  <si>
    <t>Práce a dodávky PSV</t>
  </si>
  <si>
    <t>762</t>
  </si>
  <si>
    <t>Konstrukce tesařské</t>
  </si>
  <si>
    <t>762335821</t>
  </si>
  <si>
    <t>Demontáž krokví rovnoběžných s okapem průřezové pl do 120 cm2 na ocelový podklad</t>
  </si>
  <si>
    <t>m</t>
  </si>
  <si>
    <t>-1814612587</t>
  </si>
  <si>
    <t>10,325*4</t>
  </si>
  <si>
    <t>22</t>
  </si>
  <si>
    <t>762335822</t>
  </si>
  <si>
    <t>Demontáž krokví rovnoběžných s okapem průřezové pl přes 120 do 224 cm2 na ocelový podklad</t>
  </si>
  <si>
    <t>-2052655798</t>
  </si>
  <si>
    <t>46,35*22</t>
  </si>
  <si>
    <t>764</t>
  </si>
  <si>
    <t>Konstrukce klempířské</t>
  </si>
  <si>
    <t>23</t>
  </si>
  <si>
    <t>764002851</t>
  </si>
  <si>
    <t>Demontáž oplechování parapetů do suti</t>
  </si>
  <si>
    <t>-760741484</t>
  </si>
  <si>
    <t>2,4*2</t>
  </si>
  <si>
    <t>24</t>
  </si>
  <si>
    <t>764004801</t>
  </si>
  <si>
    <t>Demontáž podokapního žlabu do suti</t>
  </si>
  <si>
    <t>22680330</t>
  </si>
  <si>
    <t>46,35*2</t>
  </si>
  <si>
    <t>25</t>
  </si>
  <si>
    <t>764004861</t>
  </si>
  <si>
    <t>Demontáž svodu do suti</t>
  </si>
  <si>
    <t>357355960</t>
  </si>
  <si>
    <t>4,105*4</t>
  </si>
  <si>
    <t>765</t>
  </si>
  <si>
    <t>Krytina skládaná</t>
  </si>
  <si>
    <t>26</t>
  </si>
  <si>
    <t>765131857</t>
  </si>
  <si>
    <t>Demontáž vlnité azbestocementové krytiny sklonu do 30° do suti</t>
  </si>
  <si>
    <t>1198572188</t>
  </si>
  <si>
    <t>6,0*4,5+46,35*16,35</t>
  </si>
  <si>
    <t>27</t>
  </si>
  <si>
    <t>765131877</t>
  </si>
  <si>
    <t>Demontáž hřebene nebo nároží vlnité azbestocementové krytiny sklonu do 30° do suti</t>
  </si>
  <si>
    <t>-473379841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</si>
</sst>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HORICE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Zemědělská akademie a Gymnázium-demolice ocelové haly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Hořice parc. č.stav. 1941/1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15. 3. 2024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Královéhradecký kraj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Energy Benefit Centre a.s.Praha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Ing.Pavel Michálek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'HOR241 - SO-01-Vlastní ob...'!J30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'HOR241 - SO-01-Vlastní ob...'!P124</f>
        <v>0</v>
      </c>
      <c r="AV95" s="128">
        <f>'HOR241 - SO-01-Vlastní ob...'!J33</f>
        <v>0</v>
      </c>
      <c r="AW95" s="128">
        <f>'HOR241 - SO-01-Vlastní ob...'!J34</f>
        <v>0</v>
      </c>
      <c r="AX95" s="128">
        <f>'HOR241 - SO-01-Vlastní ob...'!J35</f>
        <v>0</v>
      </c>
      <c r="AY95" s="128">
        <f>'HOR241 - SO-01-Vlastní ob...'!J36</f>
        <v>0</v>
      </c>
      <c r="AZ95" s="128">
        <f>'HOR241 - SO-01-Vlastní ob...'!F33</f>
        <v>0</v>
      </c>
      <c r="BA95" s="128">
        <f>'HOR241 - SO-01-Vlastní ob...'!F34</f>
        <v>0</v>
      </c>
      <c r="BB95" s="128">
        <f>'HOR241 - SO-01-Vlastní ob...'!F35</f>
        <v>0</v>
      </c>
      <c r="BC95" s="128">
        <f>'HOR241 - SO-01-Vlastní ob...'!F36</f>
        <v>0</v>
      </c>
      <c r="BD95" s="130">
        <f>'HOR241 - SO-01-Vlastní ob...'!F37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qGKulqqwQfP7zoGIx0Q9NlZgtPjEWhjNPeqpxCjza9dOWDHssyTUas3G7SIIqeZgkRbSUFe4TauQ7RgfcQr5zA==" hashValue="j8Ukz9duV/N3B/Zc3Ow/UgUj5gmUKirWipXYw/jpLLjEcZvAdmjoTbapfYbtMBxu9ccHUtkLMaJ6Ikon/+n8f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HOR241 - SO-01-Vlastní ob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86</v>
      </c>
    </row>
    <row r="4" s="1" customFormat="1" ht="24.96" customHeight="1">
      <c r="B4" s="20"/>
      <c r="D4" s="134" t="s">
        <v>87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Zemědělská akademie a Gymnázium-demolice ocelové haly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15. 3. 2024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26</v>
      </c>
      <c r="F15" s="38"/>
      <c r="G15" s="38"/>
      <c r="H15" s="38"/>
      <c r="I15" s="136" t="s">
        <v>27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28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30</v>
      </c>
      <c r="E20" s="38"/>
      <c r="F20" s="38"/>
      <c r="G20" s="38"/>
      <c r="H20" s="38"/>
      <c r="I20" s="136" t="s">
        <v>25</v>
      </c>
      <c r="J20" s="139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31</v>
      </c>
      <c r="F21" s="38"/>
      <c r="G21" s="38"/>
      <c r="H21" s="38"/>
      <c r="I21" s="136" t="s">
        <v>27</v>
      </c>
      <c r="J21" s="139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33</v>
      </c>
      <c r="E23" s="38"/>
      <c r="F23" s="38"/>
      <c r="G23" s="38"/>
      <c r="H23" s="38"/>
      <c r="I23" s="136" t="s">
        <v>25</v>
      </c>
      <c r="J23" s="139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34</v>
      </c>
      <c r="F24" s="38"/>
      <c r="G24" s="38"/>
      <c r="H24" s="38"/>
      <c r="I24" s="136" t="s">
        <v>27</v>
      </c>
      <c r="J24" s="139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36</v>
      </c>
      <c r="E30" s="38"/>
      <c r="F30" s="38"/>
      <c r="G30" s="38"/>
      <c r="H30" s="38"/>
      <c r="I30" s="38"/>
      <c r="J30" s="147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38</v>
      </c>
      <c r="G32" s="38"/>
      <c r="H32" s="38"/>
      <c r="I32" s="148" t="s">
        <v>37</v>
      </c>
      <c r="J32" s="14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40</v>
      </c>
      <c r="E33" s="136" t="s">
        <v>41</v>
      </c>
      <c r="F33" s="150">
        <f>ROUND((SUM(BE124:BE178)),  2)</f>
        <v>0</v>
      </c>
      <c r="G33" s="38"/>
      <c r="H33" s="38"/>
      <c r="I33" s="151">
        <v>0.20999999999999999</v>
      </c>
      <c r="J33" s="150">
        <f>ROUND(((SUM(BE124:BE178))*I33),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42</v>
      </c>
      <c r="F34" s="150">
        <f>ROUND((SUM(BF124:BF178)),  2)</f>
        <v>0</v>
      </c>
      <c r="G34" s="38"/>
      <c r="H34" s="38"/>
      <c r="I34" s="151">
        <v>0.12</v>
      </c>
      <c r="J34" s="150">
        <f>ROUND(((SUM(BF124:BF178))*I34),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43</v>
      </c>
      <c r="F35" s="150">
        <f>ROUND((SUM(BG124:BG178)),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44</v>
      </c>
      <c r="F36" s="150">
        <f>ROUND((SUM(BH124:BH178)),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45</v>
      </c>
      <c r="F37" s="150">
        <f>ROUND((SUM(BI124:BI178)),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49</v>
      </c>
      <c r="E50" s="160"/>
      <c r="F50" s="160"/>
      <c r="G50" s="159" t="s">
        <v>50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51</v>
      </c>
      <c r="E61" s="162"/>
      <c r="F61" s="163" t="s">
        <v>52</v>
      </c>
      <c r="G61" s="161" t="s">
        <v>51</v>
      </c>
      <c r="H61" s="162"/>
      <c r="I61" s="162"/>
      <c r="J61" s="164" t="s">
        <v>52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53</v>
      </c>
      <c r="E65" s="165"/>
      <c r="F65" s="165"/>
      <c r="G65" s="159" t="s">
        <v>54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51</v>
      </c>
      <c r="E76" s="162"/>
      <c r="F76" s="163" t="s">
        <v>52</v>
      </c>
      <c r="G76" s="161" t="s">
        <v>51</v>
      </c>
      <c r="H76" s="162"/>
      <c r="I76" s="162"/>
      <c r="J76" s="164" t="s">
        <v>52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Zemědělská akademie a Gymnázium-demolice ocelové haly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HOR241 - SO-01-Vlastní objekt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Hořice parc. č.stav. 1941/1</v>
      </c>
      <c r="G89" s="40"/>
      <c r="H89" s="40"/>
      <c r="I89" s="32" t="s">
        <v>22</v>
      </c>
      <c r="J89" s="79" t="str">
        <f>IF(J12="","",J12)</f>
        <v>15. 3. 2024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Královéhradecký kraj</v>
      </c>
      <c r="G91" s="40"/>
      <c r="H91" s="40"/>
      <c r="I91" s="32" t="s">
        <v>30</v>
      </c>
      <c r="J91" s="36" t="str">
        <f>E21</f>
        <v>Energy Benefit Centre a.s.Praha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Ing.Pavel Michálek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91</v>
      </c>
      <c r="D94" s="172"/>
      <c r="E94" s="172"/>
      <c r="F94" s="172"/>
      <c r="G94" s="172"/>
      <c r="H94" s="172"/>
      <c r="I94" s="172"/>
      <c r="J94" s="173" t="s">
        <v>92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93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75"/>
      <c r="C97" s="176"/>
      <c r="D97" s="177" t="s">
        <v>95</v>
      </c>
      <c r="E97" s="178"/>
      <c r="F97" s="178"/>
      <c r="G97" s="178"/>
      <c r="H97" s="178"/>
      <c r="I97" s="178"/>
      <c r="J97" s="179">
        <f>J125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96</v>
      </c>
      <c r="E98" s="184"/>
      <c r="F98" s="184"/>
      <c r="G98" s="184"/>
      <c r="H98" s="184"/>
      <c r="I98" s="184"/>
      <c r="J98" s="185">
        <f>J126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97</v>
      </c>
      <c r="E99" s="184"/>
      <c r="F99" s="184"/>
      <c r="G99" s="184"/>
      <c r="H99" s="184"/>
      <c r="I99" s="184"/>
      <c r="J99" s="185">
        <f>J130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98</v>
      </c>
      <c r="E100" s="184"/>
      <c r="F100" s="184"/>
      <c r="G100" s="184"/>
      <c r="H100" s="184"/>
      <c r="I100" s="184"/>
      <c r="J100" s="185">
        <f>J149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5"/>
      <c r="C101" s="176"/>
      <c r="D101" s="177" t="s">
        <v>99</v>
      </c>
      <c r="E101" s="178"/>
      <c r="F101" s="178"/>
      <c r="G101" s="178"/>
      <c r="H101" s="178"/>
      <c r="I101" s="178"/>
      <c r="J101" s="179">
        <f>J162</f>
        <v>0</v>
      </c>
      <c r="K101" s="176"/>
      <c r="L101" s="18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1"/>
      <c r="C102" s="182"/>
      <c r="D102" s="183" t="s">
        <v>100</v>
      </c>
      <c r="E102" s="184"/>
      <c r="F102" s="184"/>
      <c r="G102" s="184"/>
      <c r="H102" s="184"/>
      <c r="I102" s="184"/>
      <c r="J102" s="185">
        <f>J163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101</v>
      </c>
      <c r="E103" s="184"/>
      <c r="F103" s="184"/>
      <c r="G103" s="184"/>
      <c r="H103" s="184"/>
      <c r="I103" s="184"/>
      <c r="J103" s="185">
        <f>J168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102</v>
      </c>
      <c r="E104" s="184"/>
      <c r="F104" s="184"/>
      <c r="G104" s="184"/>
      <c r="H104" s="184"/>
      <c r="I104" s="184"/>
      <c r="J104" s="185">
        <f>J175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103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0" t="str">
        <f>E7</f>
        <v>Zemědělská akademie a Gymnázium-demolice ocelové haly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88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HOR241 - SO-01-Vlastní objekt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Hořice parc. č.stav. 1941/1</v>
      </c>
      <c r="G118" s="40"/>
      <c r="H118" s="40"/>
      <c r="I118" s="32" t="s">
        <v>22</v>
      </c>
      <c r="J118" s="79" t="str">
        <f>IF(J12="","",J12)</f>
        <v>15. 3. 2024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24</v>
      </c>
      <c r="D120" s="40"/>
      <c r="E120" s="40"/>
      <c r="F120" s="27" t="str">
        <f>E15</f>
        <v>Královéhradecký kraj</v>
      </c>
      <c r="G120" s="40"/>
      <c r="H120" s="40"/>
      <c r="I120" s="32" t="s">
        <v>30</v>
      </c>
      <c r="J120" s="36" t="str">
        <f>E21</f>
        <v>Energy Benefit Centre a.s.Praha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>Ing.Pavel Michálek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87"/>
      <c r="B123" s="188"/>
      <c r="C123" s="189" t="s">
        <v>104</v>
      </c>
      <c r="D123" s="190" t="s">
        <v>61</v>
      </c>
      <c r="E123" s="190" t="s">
        <v>57</v>
      </c>
      <c r="F123" s="190" t="s">
        <v>58</v>
      </c>
      <c r="G123" s="190" t="s">
        <v>105</v>
      </c>
      <c r="H123" s="190" t="s">
        <v>106</v>
      </c>
      <c r="I123" s="190" t="s">
        <v>107</v>
      </c>
      <c r="J123" s="190" t="s">
        <v>92</v>
      </c>
      <c r="K123" s="191" t="s">
        <v>108</v>
      </c>
      <c r="L123" s="192"/>
      <c r="M123" s="100" t="s">
        <v>1</v>
      </c>
      <c r="N123" s="101" t="s">
        <v>40</v>
      </c>
      <c r="O123" s="101" t="s">
        <v>109</v>
      </c>
      <c r="P123" s="101" t="s">
        <v>110</v>
      </c>
      <c r="Q123" s="101" t="s">
        <v>111</v>
      </c>
      <c r="R123" s="101" t="s">
        <v>112</v>
      </c>
      <c r="S123" s="101" t="s">
        <v>113</v>
      </c>
      <c r="T123" s="102" t="s">
        <v>114</v>
      </c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</row>
    <row r="124" s="2" customFormat="1" ht="22.8" customHeight="1">
      <c r="A124" s="38"/>
      <c r="B124" s="39"/>
      <c r="C124" s="107" t="s">
        <v>115</v>
      </c>
      <c r="D124" s="40"/>
      <c r="E124" s="40"/>
      <c r="F124" s="40"/>
      <c r="G124" s="40"/>
      <c r="H124" s="40"/>
      <c r="I124" s="40"/>
      <c r="J124" s="193">
        <f>BK124</f>
        <v>0</v>
      </c>
      <c r="K124" s="40"/>
      <c r="L124" s="44"/>
      <c r="M124" s="103"/>
      <c r="N124" s="194"/>
      <c r="O124" s="104"/>
      <c r="P124" s="195">
        <f>P125+P162</f>
        <v>0</v>
      </c>
      <c r="Q124" s="104"/>
      <c r="R124" s="195">
        <f>R125+R162</f>
        <v>0.37712361999999999</v>
      </c>
      <c r="S124" s="104"/>
      <c r="T124" s="196">
        <f>T125+T162</f>
        <v>437.92960289000001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75</v>
      </c>
      <c r="AU124" s="17" t="s">
        <v>94</v>
      </c>
      <c r="BK124" s="197">
        <f>BK125+BK162</f>
        <v>0</v>
      </c>
    </row>
    <row r="125" s="12" customFormat="1" ht="25.92" customHeight="1">
      <c r="A125" s="12"/>
      <c r="B125" s="198"/>
      <c r="C125" s="199"/>
      <c r="D125" s="200" t="s">
        <v>75</v>
      </c>
      <c r="E125" s="201" t="s">
        <v>116</v>
      </c>
      <c r="F125" s="201" t="s">
        <v>117</v>
      </c>
      <c r="G125" s="199"/>
      <c r="H125" s="199"/>
      <c r="I125" s="202"/>
      <c r="J125" s="203">
        <f>BK125</f>
        <v>0</v>
      </c>
      <c r="K125" s="199"/>
      <c r="L125" s="204"/>
      <c r="M125" s="205"/>
      <c r="N125" s="206"/>
      <c r="O125" s="206"/>
      <c r="P125" s="207">
        <f>P126+P130+P149</f>
        <v>0</v>
      </c>
      <c r="Q125" s="206"/>
      <c r="R125" s="207">
        <f>R126+R130+R149</f>
        <v>0.1075028</v>
      </c>
      <c r="S125" s="206"/>
      <c r="T125" s="208">
        <f>T126+T130+T149</f>
        <v>412.73092600000001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9" t="s">
        <v>84</v>
      </c>
      <c r="AT125" s="210" t="s">
        <v>75</v>
      </c>
      <c r="AU125" s="210" t="s">
        <v>76</v>
      </c>
      <c r="AY125" s="209" t="s">
        <v>118</v>
      </c>
      <c r="BK125" s="211">
        <f>BK126+BK130+BK149</f>
        <v>0</v>
      </c>
    </row>
    <row r="126" s="12" customFormat="1" ht="22.8" customHeight="1">
      <c r="A126" s="12"/>
      <c r="B126" s="198"/>
      <c r="C126" s="199"/>
      <c r="D126" s="200" t="s">
        <v>75</v>
      </c>
      <c r="E126" s="212" t="s">
        <v>84</v>
      </c>
      <c r="F126" s="212" t="s">
        <v>119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SUM(P127:P129)</f>
        <v>0</v>
      </c>
      <c r="Q126" s="206"/>
      <c r="R126" s="207">
        <f>SUM(R127:R129)</f>
        <v>0</v>
      </c>
      <c r="S126" s="206"/>
      <c r="T126" s="208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84</v>
      </c>
      <c r="AT126" s="210" t="s">
        <v>75</v>
      </c>
      <c r="AU126" s="210" t="s">
        <v>84</v>
      </c>
      <c r="AY126" s="209" t="s">
        <v>118</v>
      </c>
      <c r="BK126" s="211">
        <f>SUM(BK127:BK129)</f>
        <v>0</v>
      </c>
    </row>
    <row r="127" s="2" customFormat="1" ht="24.15" customHeight="1">
      <c r="A127" s="38"/>
      <c r="B127" s="39"/>
      <c r="C127" s="214" t="s">
        <v>84</v>
      </c>
      <c r="D127" s="214" t="s">
        <v>120</v>
      </c>
      <c r="E127" s="215" t="s">
        <v>121</v>
      </c>
      <c r="F127" s="216" t="s">
        <v>122</v>
      </c>
      <c r="G127" s="217" t="s">
        <v>123</v>
      </c>
      <c r="H127" s="218">
        <v>209.62299999999999</v>
      </c>
      <c r="I127" s="219"/>
      <c r="J127" s="220">
        <f>ROUND(I127*H127,2)</f>
        <v>0</v>
      </c>
      <c r="K127" s="216" t="s">
        <v>124</v>
      </c>
      <c r="L127" s="44"/>
      <c r="M127" s="221" t="s">
        <v>1</v>
      </c>
      <c r="N127" s="222" t="s">
        <v>41</v>
      </c>
      <c r="O127" s="91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5" t="s">
        <v>125</v>
      </c>
      <c r="AT127" s="225" t="s">
        <v>120</v>
      </c>
      <c r="AU127" s="225" t="s">
        <v>86</v>
      </c>
      <c r="AY127" s="17" t="s">
        <v>118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7" t="s">
        <v>84</v>
      </c>
      <c r="BK127" s="226">
        <f>ROUND(I127*H127,2)</f>
        <v>0</v>
      </c>
      <c r="BL127" s="17" t="s">
        <v>125</v>
      </c>
      <c r="BM127" s="225" t="s">
        <v>126</v>
      </c>
    </row>
    <row r="128" s="13" customFormat="1">
      <c r="A128" s="13"/>
      <c r="B128" s="227"/>
      <c r="C128" s="228"/>
      <c r="D128" s="229" t="s">
        <v>127</v>
      </c>
      <c r="E128" s="230" t="s">
        <v>1</v>
      </c>
      <c r="F128" s="231" t="s">
        <v>128</v>
      </c>
      <c r="G128" s="228"/>
      <c r="H128" s="230" t="s">
        <v>1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127</v>
      </c>
      <c r="AU128" s="237" t="s">
        <v>86</v>
      </c>
      <c r="AV128" s="13" t="s">
        <v>84</v>
      </c>
      <c r="AW128" s="13" t="s">
        <v>32</v>
      </c>
      <c r="AX128" s="13" t="s">
        <v>76</v>
      </c>
      <c r="AY128" s="237" t="s">
        <v>118</v>
      </c>
    </row>
    <row r="129" s="14" customFormat="1">
      <c r="A129" s="14"/>
      <c r="B129" s="238"/>
      <c r="C129" s="239"/>
      <c r="D129" s="229" t="s">
        <v>127</v>
      </c>
      <c r="E129" s="240" t="s">
        <v>1</v>
      </c>
      <c r="F129" s="241" t="s">
        <v>129</v>
      </c>
      <c r="G129" s="239"/>
      <c r="H129" s="242">
        <v>209.62299999999999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127</v>
      </c>
      <c r="AU129" s="248" t="s">
        <v>86</v>
      </c>
      <c r="AV129" s="14" t="s">
        <v>86</v>
      </c>
      <c r="AW129" s="14" t="s">
        <v>32</v>
      </c>
      <c r="AX129" s="14" t="s">
        <v>84</v>
      </c>
      <c r="AY129" s="248" t="s">
        <v>118</v>
      </c>
    </row>
    <row r="130" s="12" customFormat="1" ht="22.8" customHeight="1">
      <c r="A130" s="12"/>
      <c r="B130" s="198"/>
      <c r="C130" s="199"/>
      <c r="D130" s="200" t="s">
        <v>75</v>
      </c>
      <c r="E130" s="212" t="s">
        <v>130</v>
      </c>
      <c r="F130" s="212" t="s">
        <v>131</v>
      </c>
      <c r="G130" s="199"/>
      <c r="H130" s="199"/>
      <c r="I130" s="202"/>
      <c r="J130" s="213">
        <f>BK130</f>
        <v>0</v>
      </c>
      <c r="K130" s="199"/>
      <c r="L130" s="204"/>
      <c r="M130" s="205"/>
      <c r="N130" s="206"/>
      <c r="O130" s="206"/>
      <c r="P130" s="207">
        <f>SUM(P131:P148)</f>
        <v>0</v>
      </c>
      <c r="Q130" s="206"/>
      <c r="R130" s="207">
        <f>SUM(R131:R148)</f>
        <v>0.014495300000000001</v>
      </c>
      <c r="S130" s="206"/>
      <c r="T130" s="208">
        <f>SUM(T131:T148)</f>
        <v>412.73092600000001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84</v>
      </c>
      <c r="AT130" s="210" t="s">
        <v>75</v>
      </c>
      <c r="AU130" s="210" t="s">
        <v>84</v>
      </c>
      <c r="AY130" s="209" t="s">
        <v>118</v>
      </c>
      <c r="BK130" s="211">
        <f>SUM(BK131:BK148)</f>
        <v>0</v>
      </c>
    </row>
    <row r="131" s="2" customFormat="1" ht="24.15" customHeight="1">
      <c r="A131" s="38"/>
      <c r="B131" s="39"/>
      <c r="C131" s="214" t="s">
        <v>86</v>
      </c>
      <c r="D131" s="214" t="s">
        <v>120</v>
      </c>
      <c r="E131" s="215" t="s">
        <v>132</v>
      </c>
      <c r="F131" s="216" t="s">
        <v>133</v>
      </c>
      <c r="G131" s="217" t="s">
        <v>123</v>
      </c>
      <c r="H131" s="218">
        <v>7.5750000000000002</v>
      </c>
      <c r="I131" s="219"/>
      <c r="J131" s="220">
        <f>ROUND(I131*H131,2)</f>
        <v>0</v>
      </c>
      <c r="K131" s="216" t="s">
        <v>124</v>
      </c>
      <c r="L131" s="44"/>
      <c r="M131" s="221" t="s">
        <v>1</v>
      </c>
      <c r="N131" s="222" t="s">
        <v>41</v>
      </c>
      <c r="O131" s="91"/>
      <c r="P131" s="223">
        <f>O131*H131</f>
        <v>0</v>
      </c>
      <c r="Q131" s="223">
        <v>0</v>
      </c>
      <c r="R131" s="223">
        <f>Q131*H131</f>
        <v>0</v>
      </c>
      <c r="S131" s="223">
        <v>1.8</v>
      </c>
      <c r="T131" s="224">
        <f>S131*H131</f>
        <v>13.635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5" t="s">
        <v>125</v>
      </c>
      <c r="AT131" s="225" t="s">
        <v>120</v>
      </c>
      <c r="AU131" s="225" t="s">
        <v>86</v>
      </c>
      <c r="AY131" s="17" t="s">
        <v>118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7" t="s">
        <v>84</v>
      </c>
      <c r="BK131" s="226">
        <f>ROUND(I131*H131,2)</f>
        <v>0</v>
      </c>
      <c r="BL131" s="17" t="s">
        <v>125</v>
      </c>
      <c r="BM131" s="225" t="s">
        <v>134</v>
      </c>
    </row>
    <row r="132" s="14" customFormat="1">
      <c r="A132" s="14"/>
      <c r="B132" s="238"/>
      <c r="C132" s="239"/>
      <c r="D132" s="229" t="s">
        <v>127</v>
      </c>
      <c r="E132" s="240" t="s">
        <v>1</v>
      </c>
      <c r="F132" s="241" t="s">
        <v>135</v>
      </c>
      <c r="G132" s="239"/>
      <c r="H132" s="242">
        <v>7.5750000000000002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127</v>
      </c>
      <c r="AU132" s="248" t="s">
        <v>86</v>
      </c>
      <c r="AV132" s="14" t="s">
        <v>86</v>
      </c>
      <c r="AW132" s="14" t="s">
        <v>32</v>
      </c>
      <c r="AX132" s="14" t="s">
        <v>84</v>
      </c>
      <c r="AY132" s="248" t="s">
        <v>118</v>
      </c>
    </row>
    <row r="133" s="2" customFormat="1" ht="24.15" customHeight="1">
      <c r="A133" s="38"/>
      <c r="B133" s="39"/>
      <c r="C133" s="214" t="s">
        <v>136</v>
      </c>
      <c r="D133" s="214" t="s">
        <v>120</v>
      </c>
      <c r="E133" s="215" t="s">
        <v>137</v>
      </c>
      <c r="F133" s="216" t="s">
        <v>138</v>
      </c>
      <c r="G133" s="217" t="s">
        <v>123</v>
      </c>
      <c r="H133" s="218">
        <v>8.9689999999999994</v>
      </c>
      <c r="I133" s="219"/>
      <c r="J133" s="220">
        <f>ROUND(I133*H133,2)</f>
        <v>0</v>
      </c>
      <c r="K133" s="216" t="s">
        <v>124</v>
      </c>
      <c r="L133" s="44"/>
      <c r="M133" s="221" t="s">
        <v>1</v>
      </c>
      <c r="N133" s="222" t="s">
        <v>41</v>
      </c>
      <c r="O133" s="91"/>
      <c r="P133" s="223">
        <f>O133*H133</f>
        <v>0</v>
      </c>
      <c r="Q133" s="223">
        <v>0</v>
      </c>
      <c r="R133" s="223">
        <f>Q133*H133</f>
        <v>0</v>
      </c>
      <c r="S133" s="223">
        <v>1.6000000000000001</v>
      </c>
      <c r="T133" s="224">
        <f>S133*H133</f>
        <v>14.350400000000001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5" t="s">
        <v>125</v>
      </c>
      <c r="AT133" s="225" t="s">
        <v>120</v>
      </c>
      <c r="AU133" s="225" t="s">
        <v>86</v>
      </c>
      <c r="AY133" s="17" t="s">
        <v>118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7" t="s">
        <v>84</v>
      </c>
      <c r="BK133" s="226">
        <f>ROUND(I133*H133,2)</f>
        <v>0</v>
      </c>
      <c r="BL133" s="17" t="s">
        <v>125</v>
      </c>
      <c r="BM133" s="225" t="s">
        <v>139</v>
      </c>
    </row>
    <row r="134" s="14" customFormat="1">
      <c r="A134" s="14"/>
      <c r="B134" s="238"/>
      <c r="C134" s="239"/>
      <c r="D134" s="229" t="s">
        <v>127</v>
      </c>
      <c r="E134" s="240" t="s">
        <v>1</v>
      </c>
      <c r="F134" s="241" t="s">
        <v>140</v>
      </c>
      <c r="G134" s="239"/>
      <c r="H134" s="242">
        <v>8.9689999999999994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127</v>
      </c>
      <c r="AU134" s="248" t="s">
        <v>86</v>
      </c>
      <c r="AV134" s="14" t="s">
        <v>86</v>
      </c>
      <c r="AW134" s="14" t="s">
        <v>32</v>
      </c>
      <c r="AX134" s="14" t="s">
        <v>84</v>
      </c>
      <c r="AY134" s="248" t="s">
        <v>118</v>
      </c>
    </row>
    <row r="135" s="2" customFormat="1" ht="24.15" customHeight="1">
      <c r="A135" s="38"/>
      <c r="B135" s="39"/>
      <c r="C135" s="214" t="s">
        <v>125</v>
      </c>
      <c r="D135" s="214" t="s">
        <v>120</v>
      </c>
      <c r="E135" s="215" t="s">
        <v>141</v>
      </c>
      <c r="F135" s="216" t="s">
        <v>142</v>
      </c>
      <c r="G135" s="217" t="s">
        <v>143</v>
      </c>
      <c r="H135" s="218">
        <v>6.7199999999999998</v>
      </c>
      <c r="I135" s="219"/>
      <c r="J135" s="220">
        <f>ROUND(I135*H135,2)</f>
        <v>0</v>
      </c>
      <c r="K135" s="216" t="s">
        <v>124</v>
      </c>
      <c r="L135" s="44"/>
      <c r="M135" s="221" t="s">
        <v>1</v>
      </c>
      <c r="N135" s="222" t="s">
        <v>41</v>
      </c>
      <c r="O135" s="91"/>
      <c r="P135" s="223">
        <f>O135*H135</f>
        <v>0</v>
      </c>
      <c r="Q135" s="223">
        <v>0</v>
      </c>
      <c r="R135" s="223">
        <f>Q135*H135</f>
        <v>0</v>
      </c>
      <c r="S135" s="223">
        <v>0.034000000000000002</v>
      </c>
      <c r="T135" s="224">
        <f>S135*H135</f>
        <v>0.22848000000000002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5" t="s">
        <v>125</v>
      </c>
      <c r="AT135" s="225" t="s">
        <v>120</v>
      </c>
      <c r="AU135" s="225" t="s">
        <v>86</v>
      </c>
      <c r="AY135" s="17" t="s">
        <v>118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7" t="s">
        <v>84</v>
      </c>
      <c r="BK135" s="226">
        <f>ROUND(I135*H135,2)</f>
        <v>0</v>
      </c>
      <c r="BL135" s="17" t="s">
        <v>125</v>
      </c>
      <c r="BM135" s="225" t="s">
        <v>144</v>
      </c>
    </row>
    <row r="136" s="14" customFormat="1">
      <c r="A136" s="14"/>
      <c r="B136" s="238"/>
      <c r="C136" s="239"/>
      <c r="D136" s="229" t="s">
        <v>127</v>
      </c>
      <c r="E136" s="240" t="s">
        <v>1</v>
      </c>
      <c r="F136" s="241" t="s">
        <v>145</v>
      </c>
      <c r="G136" s="239"/>
      <c r="H136" s="242">
        <v>6.7199999999999998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8" t="s">
        <v>127</v>
      </c>
      <c r="AU136" s="248" t="s">
        <v>86</v>
      </c>
      <c r="AV136" s="14" t="s">
        <v>86</v>
      </c>
      <c r="AW136" s="14" t="s">
        <v>32</v>
      </c>
      <c r="AX136" s="14" t="s">
        <v>84</v>
      </c>
      <c r="AY136" s="248" t="s">
        <v>118</v>
      </c>
    </row>
    <row r="137" s="2" customFormat="1" ht="16.5" customHeight="1">
      <c r="A137" s="38"/>
      <c r="B137" s="39"/>
      <c r="C137" s="214" t="s">
        <v>146</v>
      </c>
      <c r="D137" s="214" t="s">
        <v>120</v>
      </c>
      <c r="E137" s="215" t="s">
        <v>147</v>
      </c>
      <c r="F137" s="216" t="s">
        <v>148</v>
      </c>
      <c r="G137" s="217" t="s">
        <v>143</v>
      </c>
      <c r="H137" s="218">
        <v>3.96</v>
      </c>
      <c r="I137" s="219"/>
      <c r="J137" s="220">
        <f>ROUND(I137*H137,2)</f>
        <v>0</v>
      </c>
      <c r="K137" s="216" t="s">
        <v>124</v>
      </c>
      <c r="L137" s="44"/>
      <c r="M137" s="221" t="s">
        <v>1</v>
      </c>
      <c r="N137" s="222" t="s">
        <v>41</v>
      </c>
      <c r="O137" s="91"/>
      <c r="P137" s="223">
        <f>O137*H137</f>
        <v>0</v>
      </c>
      <c r="Q137" s="223">
        <v>0</v>
      </c>
      <c r="R137" s="223">
        <f>Q137*H137</f>
        <v>0</v>
      </c>
      <c r="S137" s="223">
        <v>0.059999999999999998</v>
      </c>
      <c r="T137" s="224">
        <f>S137*H137</f>
        <v>0.23759999999999998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5" t="s">
        <v>125</v>
      </c>
      <c r="AT137" s="225" t="s">
        <v>120</v>
      </c>
      <c r="AU137" s="225" t="s">
        <v>86</v>
      </c>
      <c r="AY137" s="17" t="s">
        <v>118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7" t="s">
        <v>84</v>
      </c>
      <c r="BK137" s="226">
        <f>ROUND(I137*H137,2)</f>
        <v>0</v>
      </c>
      <c r="BL137" s="17" t="s">
        <v>125</v>
      </c>
      <c r="BM137" s="225" t="s">
        <v>149</v>
      </c>
    </row>
    <row r="138" s="14" customFormat="1">
      <c r="A138" s="14"/>
      <c r="B138" s="238"/>
      <c r="C138" s="239"/>
      <c r="D138" s="229" t="s">
        <v>127</v>
      </c>
      <c r="E138" s="240" t="s">
        <v>1</v>
      </c>
      <c r="F138" s="241" t="s">
        <v>150</v>
      </c>
      <c r="G138" s="239"/>
      <c r="H138" s="242">
        <v>3.96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127</v>
      </c>
      <c r="AU138" s="248" t="s">
        <v>86</v>
      </c>
      <c r="AV138" s="14" t="s">
        <v>86</v>
      </c>
      <c r="AW138" s="14" t="s">
        <v>32</v>
      </c>
      <c r="AX138" s="14" t="s">
        <v>84</v>
      </c>
      <c r="AY138" s="248" t="s">
        <v>118</v>
      </c>
    </row>
    <row r="139" s="2" customFormat="1" ht="16.5" customHeight="1">
      <c r="A139" s="38"/>
      <c r="B139" s="39"/>
      <c r="C139" s="214" t="s">
        <v>151</v>
      </c>
      <c r="D139" s="214" t="s">
        <v>120</v>
      </c>
      <c r="E139" s="215" t="s">
        <v>152</v>
      </c>
      <c r="F139" s="216" t="s">
        <v>153</v>
      </c>
      <c r="G139" s="217" t="s">
        <v>143</v>
      </c>
      <c r="H139" s="218">
        <v>41.026000000000003</v>
      </c>
      <c r="I139" s="219"/>
      <c r="J139" s="220">
        <f>ROUND(I139*H139,2)</f>
        <v>0</v>
      </c>
      <c r="K139" s="216" t="s">
        <v>124</v>
      </c>
      <c r="L139" s="44"/>
      <c r="M139" s="221" t="s">
        <v>1</v>
      </c>
      <c r="N139" s="222" t="s">
        <v>41</v>
      </c>
      <c r="O139" s="91"/>
      <c r="P139" s="223">
        <f>O139*H139</f>
        <v>0</v>
      </c>
      <c r="Q139" s="223">
        <v>0</v>
      </c>
      <c r="R139" s="223">
        <f>Q139*H139</f>
        <v>0</v>
      </c>
      <c r="S139" s="223">
        <v>0.066000000000000003</v>
      </c>
      <c r="T139" s="224">
        <f>S139*H139</f>
        <v>2.7077160000000005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5" t="s">
        <v>125</v>
      </c>
      <c r="AT139" s="225" t="s">
        <v>120</v>
      </c>
      <c r="AU139" s="225" t="s">
        <v>86</v>
      </c>
      <c r="AY139" s="17" t="s">
        <v>118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7" t="s">
        <v>84</v>
      </c>
      <c r="BK139" s="226">
        <f>ROUND(I139*H139,2)</f>
        <v>0</v>
      </c>
      <c r="BL139" s="17" t="s">
        <v>125</v>
      </c>
      <c r="BM139" s="225" t="s">
        <v>154</v>
      </c>
    </row>
    <row r="140" s="14" customFormat="1">
      <c r="A140" s="14"/>
      <c r="B140" s="238"/>
      <c r="C140" s="239"/>
      <c r="D140" s="229" t="s">
        <v>127</v>
      </c>
      <c r="E140" s="240" t="s">
        <v>1</v>
      </c>
      <c r="F140" s="241" t="s">
        <v>155</v>
      </c>
      <c r="G140" s="239"/>
      <c r="H140" s="242">
        <v>41.026000000000003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8" t="s">
        <v>127</v>
      </c>
      <c r="AU140" s="248" t="s">
        <v>86</v>
      </c>
      <c r="AV140" s="14" t="s">
        <v>86</v>
      </c>
      <c r="AW140" s="14" t="s">
        <v>32</v>
      </c>
      <c r="AX140" s="14" t="s">
        <v>84</v>
      </c>
      <c r="AY140" s="248" t="s">
        <v>118</v>
      </c>
    </row>
    <row r="141" s="2" customFormat="1" ht="24.15" customHeight="1">
      <c r="A141" s="38"/>
      <c r="B141" s="39"/>
      <c r="C141" s="214" t="s">
        <v>156</v>
      </c>
      <c r="D141" s="214" t="s">
        <v>120</v>
      </c>
      <c r="E141" s="215" t="s">
        <v>157</v>
      </c>
      <c r="F141" s="216" t="s">
        <v>158</v>
      </c>
      <c r="G141" s="217" t="s">
        <v>159</v>
      </c>
      <c r="H141" s="218">
        <v>32.234999999999999</v>
      </c>
      <c r="I141" s="219"/>
      <c r="J141" s="220">
        <f>ROUND(I141*H141,2)</f>
        <v>0</v>
      </c>
      <c r="K141" s="216" t="s">
        <v>124</v>
      </c>
      <c r="L141" s="44"/>
      <c r="M141" s="221" t="s">
        <v>1</v>
      </c>
      <c r="N141" s="222" t="s">
        <v>41</v>
      </c>
      <c r="O141" s="91"/>
      <c r="P141" s="223">
        <f>O141*H141</f>
        <v>0</v>
      </c>
      <c r="Q141" s="223">
        <v>0</v>
      </c>
      <c r="R141" s="223">
        <f>Q141*H141</f>
        <v>0</v>
      </c>
      <c r="S141" s="223">
        <v>1</v>
      </c>
      <c r="T141" s="224">
        <f>S141*H141</f>
        <v>32.234999999999999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5" t="s">
        <v>125</v>
      </c>
      <c r="AT141" s="225" t="s">
        <v>120</v>
      </c>
      <c r="AU141" s="225" t="s">
        <v>86</v>
      </c>
      <c r="AY141" s="17" t="s">
        <v>118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7" t="s">
        <v>84</v>
      </c>
      <c r="BK141" s="226">
        <f>ROUND(I141*H141,2)</f>
        <v>0</v>
      </c>
      <c r="BL141" s="17" t="s">
        <v>125</v>
      </c>
      <c r="BM141" s="225" t="s">
        <v>160</v>
      </c>
    </row>
    <row r="142" s="2" customFormat="1" ht="24.15" customHeight="1">
      <c r="A142" s="38"/>
      <c r="B142" s="39"/>
      <c r="C142" s="214" t="s">
        <v>161</v>
      </c>
      <c r="D142" s="214" t="s">
        <v>120</v>
      </c>
      <c r="E142" s="215" t="s">
        <v>162</v>
      </c>
      <c r="F142" s="216" t="s">
        <v>163</v>
      </c>
      <c r="G142" s="217" t="s">
        <v>123</v>
      </c>
      <c r="H142" s="218">
        <v>16.527999999999999</v>
      </c>
      <c r="I142" s="219"/>
      <c r="J142" s="220">
        <f>ROUND(I142*H142,2)</f>
        <v>0</v>
      </c>
      <c r="K142" s="216" t="s">
        <v>124</v>
      </c>
      <c r="L142" s="44"/>
      <c r="M142" s="221" t="s">
        <v>1</v>
      </c>
      <c r="N142" s="222" t="s">
        <v>41</v>
      </c>
      <c r="O142" s="91"/>
      <c r="P142" s="223">
        <f>O142*H142</f>
        <v>0</v>
      </c>
      <c r="Q142" s="223">
        <v>0.00010000000000000001</v>
      </c>
      <c r="R142" s="223">
        <f>Q142*H142</f>
        <v>0.0016527999999999998</v>
      </c>
      <c r="S142" s="223">
        <v>2.4100000000000001</v>
      </c>
      <c r="T142" s="224">
        <f>S142*H142</f>
        <v>39.832479999999997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5" t="s">
        <v>125</v>
      </c>
      <c r="AT142" s="225" t="s">
        <v>120</v>
      </c>
      <c r="AU142" s="225" t="s">
        <v>86</v>
      </c>
      <c r="AY142" s="17" t="s">
        <v>118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7" t="s">
        <v>84</v>
      </c>
      <c r="BK142" s="226">
        <f>ROUND(I142*H142,2)</f>
        <v>0</v>
      </c>
      <c r="BL142" s="17" t="s">
        <v>125</v>
      </c>
      <c r="BM142" s="225" t="s">
        <v>164</v>
      </c>
    </row>
    <row r="143" s="14" customFormat="1">
      <c r="A143" s="14"/>
      <c r="B143" s="238"/>
      <c r="C143" s="239"/>
      <c r="D143" s="229" t="s">
        <v>127</v>
      </c>
      <c r="E143" s="240" t="s">
        <v>1</v>
      </c>
      <c r="F143" s="241" t="s">
        <v>165</v>
      </c>
      <c r="G143" s="239"/>
      <c r="H143" s="242">
        <v>16.527999999999999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8" t="s">
        <v>127</v>
      </c>
      <c r="AU143" s="248" t="s">
        <v>86</v>
      </c>
      <c r="AV143" s="14" t="s">
        <v>86</v>
      </c>
      <c r="AW143" s="14" t="s">
        <v>32</v>
      </c>
      <c r="AX143" s="14" t="s">
        <v>84</v>
      </c>
      <c r="AY143" s="248" t="s">
        <v>118</v>
      </c>
    </row>
    <row r="144" s="2" customFormat="1" ht="24.15" customHeight="1">
      <c r="A144" s="38"/>
      <c r="B144" s="39"/>
      <c r="C144" s="214" t="s">
        <v>130</v>
      </c>
      <c r="D144" s="214" t="s">
        <v>120</v>
      </c>
      <c r="E144" s="215" t="s">
        <v>166</v>
      </c>
      <c r="F144" s="216" t="s">
        <v>167</v>
      </c>
      <c r="G144" s="217" t="s">
        <v>123</v>
      </c>
      <c r="H144" s="218">
        <v>128.42500000000001</v>
      </c>
      <c r="I144" s="219"/>
      <c r="J144" s="220">
        <f>ROUND(I144*H144,2)</f>
        <v>0</v>
      </c>
      <c r="K144" s="216" t="s">
        <v>124</v>
      </c>
      <c r="L144" s="44"/>
      <c r="M144" s="221" t="s">
        <v>1</v>
      </c>
      <c r="N144" s="222" t="s">
        <v>41</v>
      </c>
      <c r="O144" s="91"/>
      <c r="P144" s="223">
        <f>O144*H144</f>
        <v>0</v>
      </c>
      <c r="Q144" s="223">
        <v>0.00010000000000000001</v>
      </c>
      <c r="R144" s="223">
        <f>Q144*H144</f>
        <v>0.012842500000000002</v>
      </c>
      <c r="S144" s="223">
        <v>2.4100000000000001</v>
      </c>
      <c r="T144" s="224">
        <f>S144*H144</f>
        <v>309.50425000000007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5" t="s">
        <v>125</v>
      </c>
      <c r="AT144" s="225" t="s">
        <v>120</v>
      </c>
      <c r="AU144" s="225" t="s">
        <v>86</v>
      </c>
      <c r="AY144" s="17" t="s">
        <v>118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7" t="s">
        <v>84</v>
      </c>
      <c r="BK144" s="226">
        <f>ROUND(I144*H144,2)</f>
        <v>0</v>
      </c>
      <c r="BL144" s="17" t="s">
        <v>125</v>
      </c>
      <c r="BM144" s="225" t="s">
        <v>168</v>
      </c>
    </row>
    <row r="145" s="14" customFormat="1">
      <c r="A145" s="14"/>
      <c r="B145" s="238"/>
      <c r="C145" s="239"/>
      <c r="D145" s="229" t="s">
        <v>127</v>
      </c>
      <c r="E145" s="240" t="s">
        <v>1</v>
      </c>
      <c r="F145" s="241" t="s">
        <v>169</v>
      </c>
      <c r="G145" s="239"/>
      <c r="H145" s="242">
        <v>132.315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8" t="s">
        <v>127</v>
      </c>
      <c r="AU145" s="248" t="s">
        <v>86</v>
      </c>
      <c r="AV145" s="14" t="s">
        <v>86</v>
      </c>
      <c r="AW145" s="14" t="s">
        <v>32</v>
      </c>
      <c r="AX145" s="14" t="s">
        <v>76</v>
      </c>
      <c r="AY145" s="248" t="s">
        <v>118</v>
      </c>
    </row>
    <row r="146" s="14" customFormat="1">
      <c r="A146" s="14"/>
      <c r="B146" s="238"/>
      <c r="C146" s="239"/>
      <c r="D146" s="229" t="s">
        <v>127</v>
      </c>
      <c r="E146" s="240" t="s">
        <v>1</v>
      </c>
      <c r="F146" s="241" t="s">
        <v>170</v>
      </c>
      <c r="G146" s="239"/>
      <c r="H146" s="242">
        <v>4.1970000000000001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127</v>
      </c>
      <c r="AU146" s="248" t="s">
        <v>86</v>
      </c>
      <c r="AV146" s="14" t="s">
        <v>86</v>
      </c>
      <c r="AW146" s="14" t="s">
        <v>32</v>
      </c>
      <c r="AX146" s="14" t="s">
        <v>76</v>
      </c>
      <c r="AY146" s="248" t="s">
        <v>118</v>
      </c>
    </row>
    <row r="147" s="14" customFormat="1">
      <c r="A147" s="14"/>
      <c r="B147" s="238"/>
      <c r="C147" s="239"/>
      <c r="D147" s="229" t="s">
        <v>127</v>
      </c>
      <c r="E147" s="240" t="s">
        <v>1</v>
      </c>
      <c r="F147" s="241" t="s">
        <v>171</v>
      </c>
      <c r="G147" s="239"/>
      <c r="H147" s="242">
        <v>-8.0869999999999997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127</v>
      </c>
      <c r="AU147" s="248" t="s">
        <v>86</v>
      </c>
      <c r="AV147" s="14" t="s">
        <v>86</v>
      </c>
      <c r="AW147" s="14" t="s">
        <v>32</v>
      </c>
      <c r="AX147" s="14" t="s">
        <v>76</v>
      </c>
      <c r="AY147" s="248" t="s">
        <v>118</v>
      </c>
    </row>
    <row r="148" s="15" customFormat="1">
      <c r="A148" s="15"/>
      <c r="B148" s="249"/>
      <c r="C148" s="250"/>
      <c r="D148" s="229" t="s">
        <v>127</v>
      </c>
      <c r="E148" s="251" t="s">
        <v>1</v>
      </c>
      <c r="F148" s="252" t="s">
        <v>172</v>
      </c>
      <c r="G148" s="250"/>
      <c r="H148" s="253">
        <v>128.42500000000001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9" t="s">
        <v>127</v>
      </c>
      <c r="AU148" s="259" t="s">
        <v>86</v>
      </c>
      <c r="AV148" s="15" t="s">
        <v>125</v>
      </c>
      <c r="AW148" s="15" t="s">
        <v>32</v>
      </c>
      <c r="AX148" s="15" t="s">
        <v>84</v>
      </c>
      <c r="AY148" s="259" t="s">
        <v>118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173</v>
      </c>
      <c r="F149" s="212" t="s">
        <v>174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SUM(P150:P161)</f>
        <v>0</v>
      </c>
      <c r="Q149" s="206"/>
      <c r="R149" s="207">
        <f>SUM(R150:R161)</f>
        <v>0.093007499999999993</v>
      </c>
      <c r="S149" s="206"/>
      <c r="T149" s="208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84</v>
      </c>
      <c r="AT149" s="210" t="s">
        <v>75</v>
      </c>
      <c r="AU149" s="210" t="s">
        <v>84</v>
      </c>
      <c r="AY149" s="209" t="s">
        <v>118</v>
      </c>
      <c r="BK149" s="211">
        <f>SUM(BK150:BK161)</f>
        <v>0</v>
      </c>
    </row>
    <row r="150" s="2" customFormat="1" ht="24.15" customHeight="1">
      <c r="A150" s="38"/>
      <c r="B150" s="39"/>
      <c r="C150" s="214" t="s">
        <v>175</v>
      </c>
      <c r="D150" s="214" t="s">
        <v>120</v>
      </c>
      <c r="E150" s="215" t="s">
        <v>176</v>
      </c>
      <c r="F150" s="216" t="s">
        <v>177</v>
      </c>
      <c r="G150" s="217" t="s">
        <v>159</v>
      </c>
      <c r="H150" s="218">
        <v>13.635</v>
      </c>
      <c r="I150" s="219"/>
      <c r="J150" s="220">
        <f>ROUND(I150*H150,2)</f>
        <v>0</v>
      </c>
      <c r="K150" s="216" t="s">
        <v>124</v>
      </c>
      <c r="L150" s="44"/>
      <c r="M150" s="221" t="s">
        <v>1</v>
      </c>
      <c r="N150" s="222" t="s">
        <v>41</v>
      </c>
      <c r="O150" s="91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5" t="s">
        <v>125</v>
      </c>
      <c r="AT150" s="225" t="s">
        <v>120</v>
      </c>
      <c r="AU150" s="225" t="s">
        <v>86</v>
      </c>
      <c r="AY150" s="17" t="s">
        <v>118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7" t="s">
        <v>84</v>
      </c>
      <c r="BK150" s="226">
        <f>ROUND(I150*H150,2)</f>
        <v>0</v>
      </c>
      <c r="BL150" s="17" t="s">
        <v>125</v>
      </c>
      <c r="BM150" s="225" t="s">
        <v>178</v>
      </c>
    </row>
    <row r="151" s="2" customFormat="1" ht="24.15" customHeight="1">
      <c r="A151" s="38"/>
      <c r="B151" s="39"/>
      <c r="C151" s="214" t="s">
        <v>179</v>
      </c>
      <c r="D151" s="214" t="s">
        <v>120</v>
      </c>
      <c r="E151" s="215" t="s">
        <v>180</v>
      </c>
      <c r="F151" s="216" t="s">
        <v>181</v>
      </c>
      <c r="G151" s="217" t="s">
        <v>159</v>
      </c>
      <c r="H151" s="218">
        <v>39.832000000000001</v>
      </c>
      <c r="I151" s="219"/>
      <c r="J151" s="220">
        <f>ROUND(I151*H151,2)</f>
        <v>0</v>
      </c>
      <c r="K151" s="216" t="s">
        <v>124</v>
      </c>
      <c r="L151" s="44"/>
      <c r="M151" s="221" t="s">
        <v>1</v>
      </c>
      <c r="N151" s="222" t="s">
        <v>41</v>
      </c>
      <c r="O151" s="91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5" t="s">
        <v>125</v>
      </c>
      <c r="AT151" s="225" t="s">
        <v>120</v>
      </c>
      <c r="AU151" s="225" t="s">
        <v>86</v>
      </c>
      <c r="AY151" s="17" t="s">
        <v>118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7" t="s">
        <v>84</v>
      </c>
      <c r="BK151" s="226">
        <f>ROUND(I151*H151,2)</f>
        <v>0</v>
      </c>
      <c r="BL151" s="17" t="s">
        <v>125</v>
      </c>
      <c r="BM151" s="225" t="s">
        <v>182</v>
      </c>
    </row>
    <row r="152" s="2" customFormat="1" ht="24.15" customHeight="1">
      <c r="A152" s="38"/>
      <c r="B152" s="39"/>
      <c r="C152" s="214" t="s">
        <v>8</v>
      </c>
      <c r="D152" s="214" t="s">
        <v>120</v>
      </c>
      <c r="E152" s="215" t="s">
        <v>183</v>
      </c>
      <c r="F152" s="216" t="s">
        <v>184</v>
      </c>
      <c r="G152" s="217" t="s">
        <v>159</v>
      </c>
      <c r="H152" s="218">
        <v>323.85500000000002</v>
      </c>
      <c r="I152" s="219"/>
      <c r="J152" s="220">
        <f>ROUND(I152*H152,2)</f>
        <v>0</v>
      </c>
      <c r="K152" s="216" t="s">
        <v>124</v>
      </c>
      <c r="L152" s="44"/>
      <c r="M152" s="221" t="s">
        <v>1</v>
      </c>
      <c r="N152" s="222" t="s">
        <v>41</v>
      </c>
      <c r="O152" s="91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5" t="s">
        <v>125</v>
      </c>
      <c r="AT152" s="225" t="s">
        <v>120</v>
      </c>
      <c r="AU152" s="225" t="s">
        <v>86</v>
      </c>
      <c r="AY152" s="17" t="s">
        <v>118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7" t="s">
        <v>84</v>
      </c>
      <c r="BK152" s="226">
        <f>ROUND(I152*H152,2)</f>
        <v>0</v>
      </c>
      <c r="BL152" s="17" t="s">
        <v>125</v>
      </c>
      <c r="BM152" s="225" t="s">
        <v>185</v>
      </c>
    </row>
    <row r="153" s="2" customFormat="1" ht="16.5" customHeight="1">
      <c r="A153" s="38"/>
      <c r="B153" s="39"/>
      <c r="C153" s="214" t="s">
        <v>186</v>
      </c>
      <c r="D153" s="214" t="s">
        <v>120</v>
      </c>
      <c r="E153" s="215" t="s">
        <v>187</v>
      </c>
      <c r="F153" s="216" t="s">
        <v>188</v>
      </c>
      <c r="G153" s="217" t="s">
        <v>159</v>
      </c>
      <c r="H153" s="218">
        <v>437.93000000000001</v>
      </c>
      <c r="I153" s="219"/>
      <c r="J153" s="220">
        <f>ROUND(I153*H153,2)</f>
        <v>0</v>
      </c>
      <c r="K153" s="216" t="s">
        <v>124</v>
      </c>
      <c r="L153" s="44"/>
      <c r="M153" s="221" t="s">
        <v>1</v>
      </c>
      <c r="N153" s="222" t="s">
        <v>41</v>
      </c>
      <c r="O153" s="91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5" t="s">
        <v>125</v>
      </c>
      <c r="AT153" s="225" t="s">
        <v>120</v>
      </c>
      <c r="AU153" s="225" t="s">
        <v>86</v>
      </c>
      <c r="AY153" s="17" t="s">
        <v>118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7" t="s">
        <v>84</v>
      </c>
      <c r="BK153" s="226">
        <f>ROUND(I153*H153,2)</f>
        <v>0</v>
      </c>
      <c r="BL153" s="17" t="s">
        <v>125</v>
      </c>
      <c r="BM153" s="225" t="s">
        <v>189</v>
      </c>
    </row>
    <row r="154" s="2" customFormat="1" ht="24.15" customHeight="1">
      <c r="A154" s="38"/>
      <c r="B154" s="39"/>
      <c r="C154" s="214" t="s">
        <v>190</v>
      </c>
      <c r="D154" s="214" t="s">
        <v>120</v>
      </c>
      <c r="E154" s="215" t="s">
        <v>191</v>
      </c>
      <c r="F154" s="216" t="s">
        <v>192</v>
      </c>
      <c r="G154" s="217" t="s">
        <v>159</v>
      </c>
      <c r="H154" s="218">
        <v>12.401</v>
      </c>
      <c r="I154" s="219"/>
      <c r="J154" s="220">
        <f>ROUND(I154*H154,2)</f>
        <v>0</v>
      </c>
      <c r="K154" s="216" t="s">
        <v>124</v>
      </c>
      <c r="L154" s="44"/>
      <c r="M154" s="221" t="s">
        <v>1</v>
      </c>
      <c r="N154" s="222" t="s">
        <v>41</v>
      </c>
      <c r="O154" s="91"/>
      <c r="P154" s="223">
        <f>O154*H154</f>
        <v>0</v>
      </c>
      <c r="Q154" s="223">
        <v>0.0074999999999999997</v>
      </c>
      <c r="R154" s="223">
        <f>Q154*H154</f>
        <v>0.093007499999999993</v>
      </c>
      <c r="S154" s="223">
        <v>0</v>
      </c>
      <c r="T154" s="22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5" t="s">
        <v>125</v>
      </c>
      <c r="AT154" s="225" t="s">
        <v>120</v>
      </c>
      <c r="AU154" s="225" t="s">
        <v>86</v>
      </c>
      <c r="AY154" s="17" t="s">
        <v>118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7" t="s">
        <v>84</v>
      </c>
      <c r="BK154" s="226">
        <f>ROUND(I154*H154,2)</f>
        <v>0</v>
      </c>
      <c r="BL154" s="17" t="s">
        <v>125</v>
      </c>
      <c r="BM154" s="225" t="s">
        <v>193</v>
      </c>
    </row>
    <row r="155" s="2" customFormat="1" ht="33" customHeight="1">
      <c r="A155" s="38"/>
      <c r="B155" s="39"/>
      <c r="C155" s="214" t="s">
        <v>194</v>
      </c>
      <c r="D155" s="214" t="s">
        <v>120</v>
      </c>
      <c r="E155" s="215" t="s">
        <v>195</v>
      </c>
      <c r="F155" s="216" t="s">
        <v>196</v>
      </c>
      <c r="G155" s="217" t="s">
        <v>159</v>
      </c>
      <c r="H155" s="218">
        <v>437.93000000000001</v>
      </c>
      <c r="I155" s="219"/>
      <c r="J155" s="220">
        <f>ROUND(I155*H155,2)</f>
        <v>0</v>
      </c>
      <c r="K155" s="216" t="s">
        <v>124</v>
      </c>
      <c r="L155" s="44"/>
      <c r="M155" s="221" t="s">
        <v>1</v>
      </c>
      <c r="N155" s="222" t="s">
        <v>41</v>
      </c>
      <c r="O155" s="91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5" t="s">
        <v>125</v>
      </c>
      <c r="AT155" s="225" t="s">
        <v>120</v>
      </c>
      <c r="AU155" s="225" t="s">
        <v>86</v>
      </c>
      <c r="AY155" s="17" t="s">
        <v>118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7" t="s">
        <v>84</v>
      </c>
      <c r="BK155" s="226">
        <f>ROUND(I155*H155,2)</f>
        <v>0</v>
      </c>
      <c r="BL155" s="17" t="s">
        <v>125</v>
      </c>
      <c r="BM155" s="225" t="s">
        <v>197</v>
      </c>
    </row>
    <row r="156" s="2" customFormat="1" ht="24.15" customHeight="1">
      <c r="A156" s="38"/>
      <c r="B156" s="39"/>
      <c r="C156" s="214" t="s">
        <v>198</v>
      </c>
      <c r="D156" s="214" t="s">
        <v>120</v>
      </c>
      <c r="E156" s="215" t="s">
        <v>199</v>
      </c>
      <c r="F156" s="216" t="s">
        <v>200</v>
      </c>
      <c r="G156" s="217" t="s">
        <v>159</v>
      </c>
      <c r="H156" s="218">
        <v>437.93000000000001</v>
      </c>
      <c r="I156" s="219"/>
      <c r="J156" s="220">
        <f>ROUND(I156*H156,2)</f>
        <v>0</v>
      </c>
      <c r="K156" s="216" t="s">
        <v>124</v>
      </c>
      <c r="L156" s="44"/>
      <c r="M156" s="221" t="s">
        <v>1</v>
      </c>
      <c r="N156" s="222" t="s">
        <v>41</v>
      </c>
      <c r="O156" s="91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5" t="s">
        <v>125</v>
      </c>
      <c r="AT156" s="225" t="s">
        <v>120</v>
      </c>
      <c r="AU156" s="225" t="s">
        <v>86</v>
      </c>
      <c r="AY156" s="17" t="s">
        <v>118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7" t="s">
        <v>84</v>
      </c>
      <c r="BK156" s="226">
        <f>ROUND(I156*H156,2)</f>
        <v>0</v>
      </c>
      <c r="BL156" s="17" t="s">
        <v>125</v>
      </c>
      <c r="BM156" s="225" t="s">
        <v>201</v>
      </c>
    </row>
    <row r="157" s="2" customFormat="1" ht="24.15" customHeight="1">
      <c r="A157" s="38"/>
      <c r="B157" s="39"/>
      <c r="C157" s="214" t="s">
        <v>202</v>
      </c>
      <c r="D157" s="214" t="s">
        <v>120</v>
      </c>
      <c r="E157" s="215" t="s">
        <v>203</v>
      </c>
      <c r="F157" s="216" t="s">
        <v>204</v>
      </c>
      <c r="G157" s="217" t="s">
        <v>159</v>
      </c>
      <c r="H157" s="218">
        <v>545.47199999999998</v>
      </c>
      <c r="I157" s="219"/>
      <c r="J157" s="220">
        <f>ROUND(I157*H157,2)</f>
        <v>0</v>
      </c>
      <c r="K157" s="216" t="s">
        <v>124</v>
      </c>
      <c r="L157" s="44"/>
      <c r="M157" s="221" t="s">
        <v>1</v>
      </c>
      <c r="N157" s="222" t="s">
        <v>41</v>
      </c>
      <c r="O157" s="91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5" t="s">
        <v>125</v>
      </c>
      <c r="AT157" s="225" t="s">
        <v>120</v>
      </c>
      <c r="AU157" s="225" t="s">
        <v>86</v>
      </c>
      <c r="AY157" s="17" t="s">
        <v>118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7" t="s">
        <v>84</v>
      </c>
      <c r="BK157" s="226">
        <f>ROUND(I157*H157,2)</f>
        <v>0</v>
      </c>
      <c r="BL157" s="17" t="s">
        <v>125</v>
      </c>
      <c r="BM157" s="225" t="s">
        <v>205</v>
      </c>
    </row>
    <row r="158" s="14" customFormat="1">
      <c r="A158" s="14"/>
      <c r="B158" s="238"/>
      <c r="C158" s="239"/>
      <c r="D158" s="229" t="s">
        <v>127</v>
      </c>
      <c r="E158" s="240" t="s">
        <v>1</v>
      </c>
      <c r="F158" s="241" t="s">
        <v>206</v>
      </c>
      <c r="G158" s="239"/>
      <c r="H158" s="242">
        <v>545.47199999999998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8" t="s">
        <v>127</v>
      </c>
      <c r="AU158" s="248" t="s">
        <v>86</v>
      </c>
      <c r="AV158" s="14" t="s">
        <v>86</v>
      </c>
      <c r="AW158" s="14" t="s">
        <v>32</v>
      </c>
      <c r="AX158" s="14" t="s">
        <v>84</v>
      </c>
      <c r="AY158" s="248" t="s">
        <v>118</v>
      </c>
    </row>
    <row r="159" s="2" customFormat="1" ht="33" customHeight="1">
      <c r="A159" s="38"/>
      <c r="B159" s="39"/>
      <c r="C159" s="214" t="s">
        <v>207</v>
      </c>
      <c r="D159" s="214" t="s">
        <v>120</v>
      </c>
      <c r="E159" s="215" t="s">
        <v>208</v>
      </c>
      <c r="F159" s="216" t="s">
        <v>209</v>
      </c>
      <c r="G159" s="217" t="s">
        <v>159</v>
      </c>
      <c r="H159" s="218">
        <v>48.207000000000001</v>
      </c>
      <c r="I159" s="219"/>
      <c r="J159" s="220">
        <f>ROUND(I159*H159,2)</f>
        <v>0</v>
      </c>
      <c r="K159" s="216" t="s">
        <v>124</v>
      </c>
      <c r="L159" s="44"/>
      <c r="M159" s="221" t="s">
        <v>1</v>
      </c>
      <c r="N159" s="222" t="s">
        <v>41</v>
      </c>
      <c r="O159" s="91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5" t="s">
        <v>125</v>
      </c>
      <c r="AT159" s="225" t="s">
        <v>120</v>
      </c>
      <c r="AU159" s="225" t="s">
        <v>86</v>
      </c>
      <c r="AY159" s="17" t="s">
        <v>118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7" t="s">
        <v>84</v>
      </c>
      <c r="BK159" s="226">
        <f>ROUND(I159*H159,2)</f>
        <v>0</v>
      </c>
      <c r="BL159" s="17" t="s">
        <v>125</v>
      </c>
      <c r="BM159" s="225" t="s">
        <v>210</v>
      </c>
    </row>
    <row r="160" s="2" customFormat="1" ht="37.8" customHeight="1">
      <c r="A160" s="38"/>
      <c r="B160" s="39"/>
      <c r="C160" s="214" t="s">
        <v>211</v>
      </c>
      <c r="D160" s="214" t="s">
        <v>120</v>
      </c>
      <c r="E160" s="215" t="s">
        <v>212</v>
      </c>
      <c r="F160" s="216" t="s">
        <v>213</v>
      </c>
      <c r="G160" s="217" t="s">
        <v>159</v>
      </c>
      <c r="H160" s="218">
        <v>12.401</v>
      </c>
      <c r="I160" s="219"/>
      <c r="J160" s="220">
        <f>ROUND(I160*H160,2)</f>
        <v>0</v>
      </c>
      <c r="K160" s="216" t="s">
        <v>124</v>
      </c>
      <c r="L160" s="44"/>
      <c r="M160" s="221" t="s">
        <v>1</v>
      </c>
      <c r="N160" s="222" t="s">
        <v>41</v>
      </c>
      <c r="O160" s="91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5" t="s">
        <v>125</v>
      </c>
      <c r="AT160" s="225" t="s">
        <v>120</v>
      </c>
      <c r="AU160" s="225" t="s">
        <v>86</v>
      </c>
      <c r="AY160" s="17" t="s">
        <v>118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7" t="s">
        <v>84</v>
      </c>
      <c r="BK160" s="226">
        <f>ROUND(I160*H160,2)</f>
        <v>0</v>
      </c>
      <c r="BL160" s="17" t="s">
        <v>125</v>
      </c>
      <c r="BM160" s="225" t="s">
        <v>214</v>
      </c>
    </row>
    <row r="161" s="2" customFormat="1" ht="24.15" customHeight="1">
      <c r="A161" s="38"/>
      <c r="B161" s="39"/>
      <c r="C161" s="214" t="s">
        <v>215</v>
      </c>
      <c r="D161" s="214" t="s">
        <v>120</v>
      </c>
      <c r="E161" s="215" t="s">
        <v>216</v>
      </c>
      <c r="F161" s="216" t="s">
        <v>217</v>
      </c>
      <c r="G161" s="217" t="s">
        <v>159</v>
      </c>
      <c r="H161" s="218">
        <v>377.322</v>
      </c>
      <c r="I161" s="219"/>
      <c r="J161" s="220">
        <f>ROUND(I161*H161,2)</f>
        <v>0</v>
      </c>
      <c r="K161" s="216" t="s">
        <v>124</v>
      </c>
      <c r="L161" s="44"/>
      <c r="M161" s="221" t="s">
        <v>1</v>
      </c>
      <c r="N161" s="222" t="s">
        <v>41</v>
      </c>
      <c r="O161" s="91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5" t="s">
        <v>125</v>
      </c>
      <c r="AT161" s="225" t="s">
        <v>120</v>
      </c>
      <c r="AU161" s="225" t="s">
        <v>86</v>
      </c>
      <c r="AY161" s="17" t="s">
        <v>118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7" t="s">
        <v>84</v>
      </c>
      <c r="BK161" s="226">
        <f>ROUND(I161*H161,2)</f>
        <v>0</v>
      </c>
      <c r="BL161" s="17" t="s">
        <v>125</v>
      </c>
      <c r="BM161" s="225" t="s">
        <v>218</v>
      </c>
    </row>
    <row r="162" s="12" customFormat="1" ht="25.92" customHeight="1">
      <c r="A162" s="12"/>
      <c r="B162" s="198"/>
      <c r="C162" s="199"/>
      <c r="D162" s="200" t="s">
        <v>75</v>
      </c>
      <c r="E162" s="201" t="s">
        <v>219</v>
      </c>
      <c r="F162" s="201" t="s">
        <v>220</v>
      </c>
      <c r="G162" s="199"/>
      <c r="H162" s="199"/>
      <c r="I162" s="202"/>
      <c r="J162" s="203">
        <f>BK162</f>
        <v>0</v>
      </c>
      <c r="K162" s="199"/>
      <c r="L162" s="204"/>
      <c r="M162" s="205"/>
      <c r="N162" s="206"/>
      <c r="O162" s="206"/>
      <c r="P162" s="207">
        <f>P163+P168+P175</f>
        <v>0</v>
      </c>
      <c r="Q162" s="206"/>
      <c r="R162" s="207">
        <f>R163+R168+R175</f>
        <v>0.26962081999999998</v>
      </c>
      <c r="S162" s="206"/>
      <c r="T162" s="208">
        <f>T163+T168+T175</f>
        <v>25.198676890000002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86</v>
      </c>
      <c r="AT162" s="210" t="s">
        <v>75</v>
      </c>
      <c r="AU162" s="210" t="s">
        <v>76</v>
      </c>
      <c r="AY162" s="209" t="s">
        <v>118</v>
      </c>
      <c r="BK162" s="211">
        <f>BK163+BK168+BK175</f>
        <v>0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221</v>
      </c>
      <c r="F163" s="212" t="s">
        <v>222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SUM(P164:P167)</f>
        <v>0</v>
      </c>
      <c r="Q163" s="206"/>
      <c r="R163" s="207">
        <f>SUM(R164:R167)</f>
        <v>0</v>
      </c>
      <c r="S163" s="206"/>
      <c r="T163" s="208">
        <f>SUM(T164:T167)</f>
        <v>12.484200000000001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86</v>
      </c>
      <c r="AT163" s="210" t="s">
        <v>75</v>
      </c>
      <c r="AU163" s="210" t="s">
        <v>84</v>
      </c>
      <c r="AY163" s="209" t="s">
        <v>118</v>
      </c>
      <c r="BK163" s="211">
        <f>SUM(BK164:BK167)</f>
        <v>0</v>
      </c>
    </row>
    <row r="164" s="2" customFormat="1" ht="24.15" customHeight="1">
      <c r="A164" s="38"/>
      <c r="B164" s="39"/>
      <c r="C164" s="214" t="s">
        <v>7</v>
      </c>
      <c r="D164" s="214" t="s">
        <v>120</v>
      </c>
      <c r="E164" s="215" t="s">
        <v>223</v>
      </c>
      <c r="F164" s="216" t="s">
        <v>224</v>
      </c>
      <c r="G164" s="217" t="s">
        <v>225</v>
      </c>
      <c r="H164" s="218">
        <v>41.299999999999997</v>
      </c>
      <c r="I164" s="219"/>
      <c r="J164" s="220">
        <f>ROUND(I164*H164,2)</f>
        <v>0</v>
      </c>
      <c r="K164" s="216" t="s">
        <v>124</v>
      </c>
      <c r="L164" s="44"/>
      <c r="M164" s="221" t="s">
        <v>1</v>
      </c>
      <c r="N164" s="222" t="s">
        <v>41</v>
      </c>
      <c r="O164" s="91"/>
      <c r="P164" s="223">
        <f>O164*H164</f>
        <v>0</v>
      </c>
      <c r="Q164" s="223">
        <v>0</v>
      </c>
      <c r="R164" s="223">
        <f>Q164*H164</f>
        <v>0</v>
      </c>
      <c r="S164" s="223">
        <v>0.0060000000000000001</v>
      </c>
      <c r="T164" s="224">
        <f>S164*H164</f>
        <v>0.24779999999999999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5" t="s">
        <v>198</v>
      </c>
      <c r="AT164" s="225" t="s">
        <v>120</v>
      </c>
      <c r="AU164" s="225" t="s">
        <v>86</v>
      </c>
      <c r="AY164" s="17" t="s">
        <v>118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7" t="s">
        <v>84</v>
      </c>
      <c r="BK164" s="226">
        <f>ROUND(I164*H164,2)</f>
        <v>0</v>
      </c>
      <c r="BL164" s="17" t="s">
        <v>198</v>
      </c>
      <c r="BM164" s="225" t="s">
        <v>226</v>
      </c>
    </row>
    <row r="165" s="14" customFormat="1">
      <c r="A165" s="14"/>
      <c r="B165" s="238"/>
      <c r="C165" s="239"/>
      <c r="D165" s="229" t="s">
        <v>127</v>
      </c>
      <c r="E165" s="240" t="s">
        <v>1</v>
      </c>
      <c r="F165" s="241" t="s">
        <v>227</v>
      </c>
      <c r="G165" s="239"/>
      <c r="H165" s="242">
        <v>41.299999999999997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8" t="s">
        <v>127</v>
      </c>
      <c r="AU165" s="248" t="s">
        <v>86</v>
      </c>
      <c r="AV165" s="14" t="s">
        <v>86</v>
      </c>
      <c r="AW165" s="14" t="s">
        <v>32</v>
      </c>
      <c r="AX165" s="14" t="s">
        <v>84</v>
      </c>
      <c r="AY165" s="248" t="s">
        <v>118</v>
      </c>
    </row>
    <row r="166" s="2" customFormat="1" ht="33" customHeight="1">
      <c r="A166" s="38"/>
      <c r="B166" s="39"/>
      <c r="C166" s="214" t="s">
        <v>228</v>
      </c>
      <c r="D166" s="214" t="s">
        <v>120</v>
      </c>
      <c r="E166" s="215" t="s">
        <v>229</v>
      </c>
      <c r="F166" s="216" t="s">
        <v>230</v>
      </c>
      <c r="G166" s="217" t="s">
        <v>225</v>
      </c>
      <c r="H166" s="218">
        <v>1019.7000000000001</v>
      </c>
      <c r="I166" s="219"/>
      <c r="J166" s="220">
        <f>ROUND(I166*H166,2)</f>
        <v>0</v>
      </c>
      <c r="K166" s="216" t="s">
        <v>124</v>
      </c>
      <c r="L166" s="44"/>
      <c r="M166" s="221" t="s">
        <v>1</v>
      </c>
      <c r="N166" s="222" t="s">
        <v>41</v>
      </c>
      <c r="O166" s="91"/>
      <c r="P166" s="223">
        <f>O166*H166</f>
        <v>0</v>
      </c>
      <c r="Q166" s="223">
        <v>0</v>
      </c>
      <c r="R166" s="223">
        <f>Q166*H166</f>
        <v>0</v>
      </c>
      <c r="S166" s="223">
        <v>0.012</v>
      </c>
      <c r="T166" s="224">
        <f>S166*H166</f>
        <v>12.236400000000002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5" t="s">
        <v>198</v>
      </c>
      <c r="AT166" s="225" t="s">
        <v>120</v>
      </c>
      <c r="AU166" s="225" t="s">
        <v>86</v>
      </c>
      <c r="AY166" s="17" t="s">
        <v>118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7" t="s">
        <v>84</v>
      </c>
      <c r="BK166" s="226">
        <f>ROUND(I166*H166,2)</f>
        <v>0</v>
      </c>
      <c r="BL166" s="17" t="s">
        <v>198</v>
      </c>
      <c r="BM166" s="225" t="s">
        <v>231</v>
      </c>
    </row>
    <row r="167" s="14" customFormat="1">
      <c r="A167" s="14"/>
      <c r="B167" s="238"/>
      <c r="C167" s="239"/>
      <c r="D167" s="229" t="s">
        <v>127</v>
      </c>
      <c r="E167" s="240" t="s">
        <v>1</v>
      </c>
      <c r="F167" s="241" t="s">
        <v>232</v>
      </c>
      <c r="G167" s="239"/>
      <c r="H167" s="242">
        <v>1019.7000000000001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127</v>
      </c>
      <c r="AU167" s="248" t="s">
        <v>86</v>
      </c>
      <c r="AV167" s="14" t="s">
        <v>86</v>
      </c>
      <c r="AW167" s="14" t="s">
        <v>32</v>
      </c>
      <c r="AX167" s="14" t="s">
        <v>84</v>
      </c>
      <c r="AY167" s="248" t="s">
        <v>118</v>
      </c>
    </row>
    <row r="168" s="12" customFormat="1" ht="22.8" customHeight="1">
      <c r="A168" s="12"/>
      <c r="B168" s="198"/>
      <c r="C168" s="199"/>
      <c r="D168" s="200" t="s">
        <v>75</v>
      </c>
      <c r="E168" s="212" t="s">
        <v>233</v>
      </c>
      <c r="F168" s="212" t="s">
        <v>234</v>
      </c>
      <c r="G168" s="199"/>
      <c r="H168" s="199"/>
      <c r="I168" s="202"/>
      <c r="J168" s="213">
        <f>BK168</f>
        <v>0</v>
      </c>
      <c r="K168" s="199"/>
      <c r="L168" s="204"/>
      <c r="M168" s="205"/>
      <c r="N168" s="206"/>
      <c r="O168" s="206"/>
      <c r="P168" s="207">
        <f>SUM(P169:P174)</f>
        <v>0</v>
      </c>
      <c r="Q168" s="206"/>
      <c r="R168" s="207">
        <f>SUM(R169:R174)</f>
        <v>0</v>
      </c>
      <c r="S168" s="206"/>
      <c r="T168" s="208">
        <f>SUM(T169:T174)</f>
        <v>0.31373079999999998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86</v>
      </c>
      <c r="AT168" s="210" t="s">
        <v>75</v>
      </c>
      <c r="AU168" s="210" t="s">
        <v>84</v>
      </c>
      <c r="AY168" s="209" t="s">
        <v>118</v>
      </c>
      <c r="BK168" s="211">
        <f>SUM(BK169:BK174)</f>
        <v>0</v>
      </c>
    </row>
    <row r="169" s="2" customFormat="1" ht="16.5" customHeight="1">
      <c r="A169" s="38"/>
      <c r="B169" s="39"/>
      <c r="C169" s="214" t="s">
        <v>235</v>
      </c>
      <c r="D169" s="214" t="s">
        <v>120</v>
      </c>
      <c r="E169" s="215" t="s">
        <v>236</v>
      </c>
      <c r="F169" s="216" t="s">
        <v>237</v>
      </c>
      <c r="G169" s="217" t="s">
        <v>225</v>
      </c>
      <c r="H169" s="218">
        <v>4.7999999999999998</v>
      </c>
      <c r="I169" s="219"/>
      <c r="J169" s="220">
        <f>ROUND(I169*H169,2)</f>
        <v>0</v>
      </c>
      <c r="K169" s="216" t="s">
        <v>124</v>
      </c>
      <c r="L169" s="44"/>
      <c r="M169" s="221" t="s">
        <v>1</v>
      </c>
      <c r="N169" s="222" t="s">
        <v>41</v>
      </c>
      <c r="O169" s="91"/>
      <c r="P169" s="223">
        <f>O169*H169</f>
        <v>0</v>
      </c>
      <c r="Q169" s="223">
        <v>0</v>
      </c>
      <c r="R169" s="223">
        <f>Q169*H169</f>
        <v>0</v>
      </c>
      <c r="S169" s="223">
        <v>0.00167</v>
      </c>
      <c r="T169" s="224">
        <f>S169*H169</f>
        <v>0.0080160000000000006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5" t="s">
        <v>198</v>
      </c>
      <c r="AT169" s="225" t="s">
        <v>120</v>
      </c>
      <c r="AU169" s="225" t="s">
        <v>86</v>
      </c>
      <c r="AY169" s="17" t="s">
        <v>118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7" t="s">
        <v>84</v>
      </c>
      <c r="BK169" s="226">
        <f>ROUND(I169*H169,2)</f>
        <v>0</v>
      </c>
      <c r="BL169" s="17" t="s">
        <v>198</v>
      </c>
      <c r="BM169" s="225" t="s">
        <v>238</v>
      </c>
    </row>
    <row r="170" s="14" customFormat="1">
      <c r="A170" s="14"/>
      <c r="B170" s="238"/>
      <c r="C170" s="239"/>
      <c r="D170" s="229" t="s">
        <v>127</v>
      </c>
      <c r="E170" s="240" t="s">
        <v>1</v>
      </c>
      <c r="F170" s="241" t="s">
        <v>239</v>
      </c>
      <c r="G170" s="239"/>
      <c r="H170" s="242">
        <v>4.7999999999999998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8" t="s">
        <v>127</v>
      </c>
      <c r="AU170" s="248" t="s">
        <v>86</v>
      </c>
      <c r="AV170" s="14" t="s">
        <v>86</v>
      </c>
      <c r="AW170" s="14" t="s">
        <v>32</v>
      </c>
      <c r="AX170" s="14" t="s">
        <v>84</v>
      </c>
      <c r="AY170" s="248" t="s">
        <v>118</v>
      </c>
    </row>
    <row r="171" s="2" customFormat="1" ht="16.5" customHeight="1">
      <c r="A171" s="38"/>
      <c r="B171" s="39"/>
      <c r="C171" s="214" t="s">
        <v>240</v>
      </c>
      <c r="D171" s="214" t="s">
        <v>120</v>
      </c>
      <c r="E171" s="215" t="s">
        <v>241</v>
      </c>
      <c r="F171" s="216" t="s">
        <v>242</v>
      </c>
      <c r="G171" s="217" t="s">
        <v>225</v>
      </c>
      <c r="H171" s="218">
        <v>92.700000000000003</v>
      </c>
      <c r="I171" s="219"/>
      <c r="J171" s="220">
        <f>ROUND(I171*H171,2)</f>
        <v>0</v>
      </c>
      <c r="K171" s="216" t="s">
        <v>124</v>
      </c>
      <c r="L171" s="44"/>
      <c r="M171" s="221" t="s">
        <v>1</v>
      </c>
      <c r="N171" s="222" t="s">
        <v>41</v>
      </c>
      <c r="O171" s="91"/>
      <c r="P171" s="223">
        <f>O171*H171</f>
        <v>0</v>
      </c>
      <c r="Q171" s="223">
        <v>0</v>
      </c>
      <c r="R171" s="223">
        <f>Q171*H171</f>
        <v>0</v>
      </c>
      <c r="S171" s="223">
        <v>0.0025999999999999999</v>
      </c>
      <c r="T171" s="224">
        <f>S171*H171</f>
        <v>0.24101999999999998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5" t="s">
        <v>198</v>
      </c>
      <c r="AT171" s="225" t="s">
        <v>120</v>
      </c>
      <c r="AU171" s="225" t="s">
        <v>86</v>
      </c>
      <c r="AY171" s="17" t="s">
        <v>118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7" t="s">
        <v>84</v>
      </c>
      <c r="BK171" s="226">
        <f>ROUND(I171*H171,2)</f>
        <v>0</v>
      </c>
      <c r="BL171" s="17" t="s">
        <v>198</v>
      </c>
      <c r="BM171" s="225" t="s">
        <v>243</v>
      </c>
    </row>
    <row r="172" s="14" customFormat="1">
      <c r="A172" s="14"/>
      <c r="B172" s="238"/>
      <c r="C172" s="239"/>
      <c r="D172" s="229" t="s">
        <v>127</v>
      </c>
      <c r="E172" s="240" t="s">
        <v>1</v>
      </c>
      <c r="F172" s="241" t="s">
        <v>244</v>
      </c>
      <c r="G172" s="239"/>
      <c r="H172" s="242">
        <v>92.700000000000003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8" t="s">
        <v>127</v>
      </c>
      <c r="AU172" s="248" t="s">
        <v>86</v>
      </c>
      <c r="AV172" s="14" t="s">
        <v>86</v>
      </c>
      <c r="AW172" s="14" t="s">
        <v>32</v>
      </c>
      <c r="AX172" s="14" t="s">
        <v>84</v>
      </c>
      <c r="AY172" s="248" t="s">
        <v>118</v>
      </c>
    </row>
    <row r="173" s="2" customFormat="1" ht="16.5" customHeight="1">
      <c r="A173" s="38"/>
      <c r="B173" s="39"/>
      <c r="C173" s="214" t="s">
        <v>245</v>
      </c>
      <c r="D173" s="214" t="s">
        <v>120</v>
      </c>
      <c r="E173" s="215" t="s">
        <v>246</v>
      </c>
      <c r="F173" s="216" t="s">
        <v>247</v>
      </c>
      <c r="G173" s="217" t="s">
        <v>225</v>
      </c>
      <c r="H173" s="218">
        <v>16.420000000000002</v>
      </c>
      <c r="I173" s="219"/>
      <c r="J173" s="220">
        <f>ROUND(I173*H173,2)</f>
        <v>0</v>
      </c>
      <c r="K173" s="216" t="s">
        <v>124</v>
      </c>
      <c r="L173" s="44"/>
      <c r="M173" s="221" t="s">
        <v>1</v>
      </c>
      <c r="N173" s="222" t="s">
        <v>41</v>
      </c>
      <c r="O173" s="91"/>
      <c r="P173" s="223">
        <f>O173*H173</f>
        <v>0</v>
      </c>
      <c r="Q173" s="223">
        <v>0</v>
      </c>
      <c r="R173" s="223">
        <f>Q173*H173</f>
        <v>0</v>
      </c>
      <c r="S173" s="223">
        <v>0.0039399999999999999</v>
      </c>
      <c r="T173" s="224">
        <f>S173*H173</f>
        <v>0.064694800000000011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5" t="s">
        <v>198</v>
      </c>
      <c r="AT173" s="225" t="s">
        <v>120</v>
      </c>
      <c r="AU173" s="225" t="s">
        <v>86</v>
      </c>
      <c r="AY173" s="17" t="s">
        <v>118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7" t="s">
        <v>84</v>
      </c>
      <c r="BK173" s="226">
        <f>ROUND(I173*H173,2)</f>
        <v>0</v>
      </c>
      <c r="BL173" s="17" t="s">
        <v>198</v>
      </c>
      <c r="BM173" s="225" t="s">
        <v>248</v>
      </c>
    </row>
    <row r="174" s="14" customFormat="1">
      <c r="A174" s="14"/>
      <c r="B174" s="238"/>
      <c r="C174" s="239"/>
      <c r="D174" s="229" t="s">
        <v>127</v>
      </c>
      <c r="E174" s="240" t="s">
        <v>1</v>
      </c>
      <c r="F174" s="241" t="s">
        <v>249</v>
      </c>
      <c r="G174" s="239"/>
      <c r="H174" s="242">
        <v>16.420000000000002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8" t="s">
        <v>127</v>
      </c>
      <c r="AU174" s="248" t="s">
        <v>86</v>
      </c>
      <c r="AV174" s="14" t="s">
        <v>86</v>
      </c>
      <c r="AW174" s="14" t="s">
        <v>32</v>
      </c>
      <c r="AX174" s="14" t="s">
        <v>84</v>
      </c>
      <c r="AY174" s="248" t="s">
        <v>118</v>
      </c>
    </row>
    <row r="175" s="12" customFormat="1" ht="22.8" customHeight="1">
      <c r="A175" s="12"/>
      <c r="B175" s="198"/>
      <c r="C175" s="199"/>
      <c r="D175" s="200" t="s">
        <v>75</v>
      </c>
      <c r="E175" s="212" t="s">
        <v>250</v>
      </c>
      <c r="F175" s="212" t="s">
        <v>251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SUM(P176:P178)</f>
        <v>0</v>
      </c>
      <c r="Q175" s="206"/>
      <c r="R175" s="207">
        <f>SUM(R176:R178)</f>
        <v>0.26962081999999998</v>
      </c>
      <c r="S175" s="206"/>
      <c r="T175" s="208">
        <f>SUM(T176:T178)</f>
        <v>12.40074609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86</v>
      </c>
      <c r="AT175" s="210" t="s">
        <v>75</v>
      </c>
      <c r="AU175" s="210" t="s">
        <v>84</v>
      </c>
      <c r="AY175" s="209" t="s">
        <v>118</v>
      </c>
      <c r="BK175" s="211">
        <f>SUM(BK176:BK178)</f>
        <v>0</v>
      </c>
    </row>
    <row r="176" s="2" customFormat="1" ht="24.15" customHeight="1">
      <c r="A176" s="38"/>
      <c r="B176" s="39"/>
      <c r="C176" s="214" t="s">
        <v>252</v>
      </c>
      <c r="D176" s="214" t="s">
        <v>120</v>
      </c>
      <c r="E176" s="215" t="s">
        <v>253</v>
      </c>
      <c r="F176" s="216" t="s">
        <v>254</v>
      </c>
      <c r="G176" s="217" t="s">
        <v>143</v>
      </c>
      <c r="H176" s="218">
        <v>784.82299999999998</v>
      </c>
      <c r="I176" s="219"/>
      <c r="J176" s="220">
        <f>ROUND(I176*H176,2)</f>
        <v>0</v>
      </c>
      <c r="K176" s="216" t="s">
        <v>124</v>
      </c>
      <c r="L176" s="44"/>
      <c r="M176" s="221" t="s">
        <v>1</v>
      </c>
      <c r="N176" s="222" t="s">
        <v>41</v>
      </c>
      <c r="O176" s="91"/>
      <c r="P176" s="223">
        <f>O176*H176</f>
        <v>0</v>
      </c>
      <c r="Q176" s="223">
        <v>0.00034000000000000002</v>
      </c>
      <c r="R176" s="223">
        <f>Q176*H176</f>
        <v>0.26683982000000001</v>
      </c>
      <c r="S176" s="223">
        <v>0.01533</v>
      </c>
      <c r="T176" s="224">
        <f>S176*H176</f>
        <v>12.03133659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5" t="s">
        <v>198</v>
      </c>
      <c r="AT176" s="225" t="s">
        <v>120</v>
      </c>
      <c r="AU176" s="225" t="s">
        <v>86</v>
      </c>
      <c r="AY176" s="17" t="s">
        <v>118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7" t="s">
        <v>84</v>
      </c>
      <c r="BK176" s="226">
        <f>ROUND(I176*H176,2)</f>
        <v>0</v>
      </c>
      <c r="BL176" s="17" t="s">
        <v>198</v>
      </c>
      <c r="BM176" s="225" t="s">
        <v>255</v>
      </c>
    </row>
    <row r="177" s="14" customFormat="1">
      <c r="A177" s="14"/>
      <c r="B177" s="238"/>
      <c r="C177" s="239"/>
      <c r="D177" s="229" t="s">
        <v>127</v>
      </c>
      <c r="E177" s="240" t="s">
        <v>1</v>
      </c>
      <c r="F177" s="241" t="s">
        <v>256</v>
      </c>
      <c r="G177" s="239"/>
      <c r="H177" s="242">
        <v>784.82299999999998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8" t="s">
        <v>127</v>
      </c>
      <c r="AU177" s="248" t="s">
        <v>86</v>
      </c>
      <c r="AV177" s="14" t="s">
        <v>86</v>
      </c>
      <c r="AW177" s="14" t="s">
        <v>32</v>
      </c>
      <c r="AX177" s="14" t="s">
        <v>84</v>
      </c>
      <c r="AY177" s="248" t="s">
        <v>118</v>
      </c>
    </row>
    <row r="178" s="2" customFormat="1" ht="24.15" customHeight="1">
      <c r="A178" s="38"/>
      <c r="B178" s="39"/>
      <c r="C178" s="214" t="s">
        <v>257</v>
      </c>
      <c r="D178" s="214" t="s">
        <v>120</v>
      </c>
      <c r="E178" s="215" t="s">
        <v>258</v>
      </c>
      <c r="F178" s="216" t="s">
        <v>259</v>
      </c>
      <c r="G178" s="217" t="s">
        <v>225</v>
      </c>
      <c r="H178" s="218">
        <v>46.350000000000001</v>
      </c>
      <c r="I178" s="219"/>
      <c r="J178" s="220">
        <f>ROUND(I178*H178,2)</f>
        <v>0</v>
      </c>
      <c r="K178" s="216" t="s">
        <v>124</v>
      </c>
      <c r="L178" s="44"/>
      <c r="M178" s="260" t="s">
        <v>1</v>
      </c>
      <c r="N178" s="261" t="s">
        <v>41</v>
      </c>
      <c r="O178" s="262"/>
      <c r="P178" s="263">
        <f>O178*H178</f>
        <v>0</v>
      </c>
      <c r="Q178" s="263">
        <v>6.0000000000000002E-05</v>
      </c>
      <c r="R178" s="263">
        <f>Q178*H178</f>
        <v>0.0027810000000000001</v>
      </c>
      <c r="S178" s="263">
        <v>0.0079699999999999997</v>
      </c>
      <c r="T178" s="264">
        <f>S178*H178</f>
        <v>0.3694095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5" t="s">
        <v>198</v>
      </c>
      <c r="AT178" s="225" t="s">
        <v>120</v>
      </c>
      <c r="AU178" s="225" t="s">
        <v>86</v>
      </c>
      <c r="AY178" s="17" t="s">
        <v>118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7" t="s">
        <v>84</v>
      </c>
      <c r="BK178" s="226">
        <f>ROUND(I178*H178,2)</f>
        <v>0</v>
      </c>
      <c r="BL178" s="17" t="s">
        <v>198</v>
      </c>
      <c r="BM178" s="225" t="s">
        <v>260</v>
      </c>
    </row>
    <row r="179" s="2" customFormat="1" ht="6.96" customHeight="1">
      <c r="A179" s="38"/>
      <c r="B179" s="66"/>
      <c r="C179" s="67"/>
      <c r="D179" s="67"/>
      <c r="E179" s="67"/>
      <c r="F179" s="67"/>
      <c r="G179" s="67"/>
      <c r="H179" s="67"/>
      <c r="I179" s="67"/>
      <c r="J179" s="67"/>
      <c r="K179" s="67"/>
      <c r="L179" s="44"/>
      <c r="M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</sheetData>
  <sheetProtection sheet="1" autoFilter="0" formatColumns="0" formatRows="0" objects="1" scenarios="1" spinCount="100000" saltValue="vdC+Fu7GSjvgM2PyZGWBzhgk4nSToErEwv/7hVAX/TfyehIGGLrC9JZPHq7F4GCsplQUnkhzlSSxIbifW5extA==" hashValue="WYgFhYFQh5ohxYzWE2BBj7ztvr/jl/ZsiNcS6BApjCPRvGJvhlzJ91Wbb0+f2h0yVzVXzCH6ccwRBmy2Uqv9aA==" algorithmName="SHA-512" password="CC35"/>
  <autoFilter ref="C123:K17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JN rozpočty</dc:creator>
  <cp:lastModifiedBy>JN rozpočty</cp:lastModifiedBy>
  <dcterms:created xsi:type="dcterms:W3CDTF">2024-11-26T12:43:27Z</dcterms:created>
  <dcterms:modified xsi:type="dcterms:W3CDTF">2024-11-26T12:43:32Z</dcterms:modified>
</cp:coreProperties>
</file>