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tav - Soupis předpokláda..." sheetId="2" r:id="rId2"/>
    <sheet name="trava - Travnaté hřiště" sheetId="3" r:id="rId3"/>
    <sheet name="vrn - Vedlejší a ostatní ..." sheetId="4" r:id="rId4"/>
    <sheet name="vybavení - Sportovní vyba...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'stav - Soupis předpokláda...'!$C$129:$K$344</definedName>
    <definedName name="_xlnm.Print_Area" localSheetId="1">'stav - Soupis předpokláda...'!$C$4:$J$76,'stav - Soupis předpokláda...'!$C$82:$J$111,'stav - Soupis předpokláda...'!$C$117:$K$344</definedName>
    <definedName name="_xlnm.Print_Titles" localSheetId="1">'stav - Soupis předpokláda...'!$129:$129</definedName>
    <definedName name="_xlnm._FilterDatabase" localSheetId="2" hidden="1">'trava - Travnaté hřiště'!$C$117:$K$153</definedName>
    <definedName name="_xlnm.Print_Area" localSheetId="2">'trava - Travnaté hřiště'!$C$4:$J$76,'trava - Travnaté hřiště'!$C$82:$J$99,'trava - Travnaté hřiště'!$C$105:$K$153</definedName>
    <definedName name="_xlnm.Print_Titles" localSheetId="2">'trava - Travnaté hřiště'!$117:$117</definedName>
    <definedName name="_xlnm._FilterDatabase" localSheetId="3" hidden="1">'vrn - Vedlejší a ostatní ...'!$C$119:$K$139</definedName>
    <definedName name="_xlnm.Print_Area" localSheetId="3">'vrn - Vedlejší a ostatní ...'!$C$4:$J$76,'vrn - Vedlejší a ostatní ...'!$C$82:$J$101,'vrn - Vedlejší a ostatní ...'!$C$107:$K$139</definedName>
    <definedName name="_xlnm.Print_Titles" localSheetId="3">'vrn - Vedlejší a ostatní ...'!$119:$119</definedName>
    <definedName name="_xlnm._FilterDatabase" localSheetId="4" hidden="1">'vybavení - Sportovní vyba...'!$C$117:$K$145</definedName>
    <definedName name="_xlnm.Print_Area" localSheetId="4">'vybavení - Sportovní vyba...'!$C$4:$J$76,'vybavení - Sportovní vyba...'!$C$82:$J$99,'vybavení - Sportovní vyba...'!$C$105:$K$145</definedName>
    <definedName name="_xlnm.Print_Titles" localSheetId="4">'vybavení - Sportovní vyba...'!$117:$117</definedName>
    <definedName name="_xlnm.Print_Area" localSheetId="5">'Seznam figur'!$C$4:$G$98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98"/>
  <c i="5" r="J35"/>
  <c i="1" r="AX98"/>
  <c i="5"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R123"/>
  <c r="P123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91"/>
  <c r="J20"/>
  <c r="J18"/>
  <c r="E18"/>
  <c r="F115"/>
  <c r="J17"/>
  <c r="J15"/>
  <c r="E15"/>
  <c r="F114"/>
  <c r="J14"/>
  <c r="J12"/>
  <c r="J89"/>
  <c r="E7"/>
  <c r="E108"/>
  <c i="4" r="J37"/>
  <c r="J36"/>
  <c i="1" r="AY97"/>
  <c i="4" r="J35"/>
  <c i="1" r="AX97"/>
  <c i="4" r="BI137"/>
  <c r="BH137"/>
  <c r="BG137"/>
  <c r="BF137"/>
  <c r="T137"/>
  <c r="T136"/>
  <c r="R137"/>
  <c r="R136"/>
  <c r="P137"/>
  <c r="P136"/>
  <c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91"/>
  <c r="J14"/>
  <c r="J12"/>
  <c r="J114"/>
  <c r="E7"/>
  <c r="E85"/>
  <c i="3" r="J37"/>
  <c r="J36"/>
  <c i="1" r="AY96"/>
  <c i="3" r="J35"/>
  <c i="1" r="AX96"/>
  <c i="3"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91"/>
  <c r="J20"/>
  <c r="J18"/>
  <c r="E18"/>
  <c r="F115"/>
  <c r="J17"/>
  <c r="J15"/>
  <c r="E15"/>
  <c r="F114"/>
  <c r="J14"/>
  <c r="J12"/>
  <c r="J112"/>
  <c r="E7"/>
  <c r="E108"/>
  <c i="2" r="J37"/>
  <c r="J36"/>
  <c i="1" r="AY95"/>
  <c i="2" r="J35"/>
  <c i="1" r="AX95"/>
  <c i="2" r="BI342"/>
  <c r="BH342"/>
  <c r="BG342"/>
  <c r="BF342"/>
  <c r="T342"/>
  <c r="T341"/>
  <c r="T340"/>
  <c r="R342"/>
  <c r="R341"/>
  <c r="R340"/>
  <c r="P342"/>
  <c r="P341"/>
  <c r="P340"/>
  <c r="BI337"/>
  <c r="BH337"/>
  <c r="BG337"/>
  <c r="BF337"/>
  <c r="T337"/>
  <c r="T336"/>
  <c r="R337"/>
  <c r="R336"/>
  <c r="P337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5"/>
  <c r="BH315"/>
  <c r="BG315"/>
  <c r="BF315"/>
  <c r="T315"/>
  <c r="T314"/>
  <c r="R315"/>
  <c r="R314"/>
  <c r="P315"/>
  <c r="P314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3"/>
  <c r="BH263"/>
  <c r="BG263"/>
  <c r="BF263"/>
  <c r="T263"/>
  <c r="T262"/>
  <c r="R263"/>
  <c r="R262"/>
  <c r="P263"/>
  <c r="P262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T186"/>
  <c r="R187"/>
  <c r="R186"/>
  <c r="P187"/>
  <c r="P186"/>
  <c r="BI182"/>
  <c r="BH182"/>
  <c r="BG182"/>
  <c r="BF182"/>
  <c r="T182"/>
  <c r="R182"/>
  <c r="P182"/>
  <c r="BI178"/>
  <c r="BH178"/>
  <c r="BG178"/>
  <c r="BF178"/>
  <c r="T178"/>
  <c r="R178"/>
  <c r="P178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F124"/>
  <c r="E122"/>
  <c r="F89"/>
  <c r="E87"/>
  <c r="J24"/>
  <c r="E24"/>
  <c r="J92"/>
  <c r="J23"/>
  <c r="J21"/>
  <c r="E21"/>
  <c r="J126"/>
  <c r="J20"/>
  <c r="J18"/>
  <c r="E18"/>
  <c r="F127"/>
  <c r="J17"/>
  <c r="J15"/>
  <c r="E15"/>
  <c r="F126"/>
  <c r="J14"/>
  <c r="J12"/>
  <c r="J124"/>
  <c r="E7"/>
  <c r="E85"/>
  <c i="1" r="L90"/>
  <c r="AM90"/>
  <c r="AM89"/>
  <c r="L89"/>
  <c r="AM87"/>
  <c r="L87"/>
  <c r="L85"/>
  <c r="L84"/>
  <c i="2" r="BK311"/>
  <c r="J311"/>
  <c r="BK304"/>
  <c r="BK293"/>
  <c r="BK290"/>
  <c r="BK281"/>
  <c r="J277"/>
  <c r="J270"/>
  <c r="BK263"/>
  <c r="BK259"/>
  <c r="BK255"/>
  <c r="BK252"/>
  <c r="J248"/>
  <c r="BK241"/>
  <c r="J232"/>
  <c r="J224"/>
  <c r="J216"/>
  <c r="J209"/>
  <c r="BK203"/>
  <c r="J197"/>
  <c r="J187"/>
  <c r="J178"/>
  <c r="J165"/>
  <c r="J157"/>
  <c r="BK148"/>
  <c r="BK140"/>
  <c r="J136"/>
  <c i="1" r="AS94"/>
  <c i="2" r="BK328"/>
  <c r="BK324"/>
  <c r="BK320"/>
  <c r="BK315"/>
  <c r="BK308"/>
  <c r="J301"/>
  <c r="J293"/>
  <c r="J287"/>
  <c r="J281"/>
  <c r="BK277"/>
  <c r="BK270"/>
  <c r="BK248"/>
  <c r="J241"/>
  <c r="BK232"/>
  <c r="BK224"/>
  <c r="BK216"/>
  <c r="BK206"/>
  <c r="BK200"/>
  <c r="J200"/>
  <c r="BK193"/>
  <c r="BK182"/>
  <c r="BK170"/>
  <c r="BK157"/>
  <c r="J148"/>
  <c r="J140"/>
  <c r="BK133"/>
  <c i="3" r="BK147"/>
  <c r="J136"/>
  <c r="BK129"/>
  <c r="BK150"/>
  <c r="J143"/>
  <c r="BK139"/>
  <c r="J132"/>
  <c r="BK125"/>
  <c i="4" r="BK133"/>
  <c r="J126"/>
  <c r="BK137"/>
  <c r="BK129"/>
  <c r="BK123"/>
  <c i="5" r="BK142"/>
  <c r="BK137"/>
  <c r="BK131"/>
  <c r="BK123"/>
  <c r="J142"/>
  <c r="J140"/>
  <c r="J134"/>
  <c r="J128"/>
  <c r="BK121"/>
  <c i="2" r="BK342"/>
  <c r="J308"/>
  <c r="BK301"/>
  <c r="J298"/>
  <c r="BK287"/>
  <c r="BK283"/>
  <c r="BK279"/>
  <c r="BK273"/>
  <c r="J268"/>
  <c r="J263"/>
  <c r="J259"/>
  <c r="J255"/>
  <c r="J252"/>
  <c r="BK245"/>
  <c r="BK236"/>
  <c r="J228"/>
  <c r="J220"/>
  <c r="BK213"/>
  <c r="J206"/>
  <c r="J193"/>
  <c r="J182"/>
  <c r="J170"/>
  <c r="BK161"/>
  <c r="BK153"/>
  <c r="J144"/>
  <c r="BK136"/>
  <c r="J133"/>
  <c r="J342"/>
  <c r="BK337"/>
  <c r="J337"/>
  <c r="BK332"/>
  <c r="J332"/>
  <c r="J328"/>
  <c r="J324"/>
  <c r="J320"/>
  <c r="J315"/>
  <c r="J304"/>
  <c r="BK298"/>
  <c r="J290"/>
  <c r="J283"/>
  <c r="J279"/>
  <c r="J273"/>
  <c r="BK268"/>
  <c r="J245"/>
  <c r="J236"/>
  <c r="BK228"/>
  <c r="BK220"/>
  <c r="J213"/>
  <c r="BK209"/>
  <c r="J203"/>
  <c r="BK197"/>
  <c r="BK187"/>
  <c r="BK178"/>
  <c r="BK165"/>
  <c r="J161"/>
  <c r="J153"/>
  <c r="BK144"/>
  <c i="3" r="J150"/>
  <c r="BK143"/>
  <c r="J139"/>
  <c r="BK132"/>
  <c r="J125"/>
  <c r="J121"/>
  <c r="J147"/>
  <c r="BK136"/>
  <c r="J129"/>
  <c r="BK121"/>
  <c i="4" r="J137"/>
  <c r="J129"/>
  <c r="J123"/>
  <c r="J133"/>
  <c r="BK126"/>
  <c i="5" r="BK144"/>
  <c r="BK140"/>
  <c r="BK134"/>
  <c r="BK128"/>
  <c r="J121"/>
  <c r="J144"/>
  <c r="J137"/>
  <c r="J131"/>
  <c r="J123"/>
  <c i="2" l="1" r="P132"/>
  <c r="T132"/>
  <c r="BK192"/>
  <c r="J192"/>
  <c r="J100"/>
  <c r="R192"/>
  <c r="BK223"/>
  <c r="J223"/>
  <c r="J101"/>
  <c r="R223"/>
  <c r="BK267"/>
  <c r="J267"/>
  <c r="J103"/>
  <c r="T267"/>
  <c r="BK297"/>
  <c r="J297"/>
  <c r="J104"/>
  <c r="T297"/>
  <c r="P319"/>
  <c r="P318"/>
  <c r="R319"/>
  <c r="R318"/>
  <c i="3" r="BK120"/>
  <c r="J120"/>
  <c r="J98"/>
  <c r="T120"/>
  <c r="T119"/>
  <c r="T118"/>
  <c i="4" r="P122"/>
  <c r="P121"/>
  <c r="P120"/>
  <c i="1" r="AU97"/>
  <c i="4" r="R122"/>
  <c r="R121"/>
  <c r="R120"/>
  <c i="2" r="BK132"/>
  <c r="J132"/>
  <c r="J98"/>
  <c r="R132"/>
  <c r="P192"/>
  <c r="T192"/>
  <c r="P223"/>
  <c r="T223"/>
  <c r="P267"/>
  <c r="R267"/>
  <c r="P297"/>
  <c r="R297"/>
  <c r="BK319"/>
  <c r="J319"/>
  <c r="J107"/>
  <c r="T319"/>
  <c r="T318"/>
  <c i="3" r="P120"/>
  <c r="P119"/>
  <c r="P118"/>
  <c i="1" r="AU96"/>
  <c i="3" r="R120"/>
  <c r="R119"/>
  <c r="R118"/>
  <c i="4" r="BK122"/>
  <c r="J122"/>
  <c r="J98"/>
  <c r="T122"/>
  <c r="T121"/>
  <c r="T120"/>
  <c i="5" r="BK120"/>
  <c r="J120"/>
  <c r="J98"/>
  <c r="P120"/>
  <c r="P119"/>
  <c r="P118"/>
  <c i="1" r="AU98"/>
  <c i="5" r="R120"/>
  <c r="R119"/>
  <c r="R118"/>
  <c r="T120"/>
  <c r="T119"/>
  <c r="T118"/>
  <c i="2" r="BK262"/>
  <c r="J262"/>
  <c r="J102"/>
  <c r="BK336"/>
  <c r="J336"/>
  <c r="J108"/>
  <c i="4" r="BK132"/>
  <c r="J132"/>
  <c r="J99"/>
  <c r="BK136"/>
  <c r="J136"/>
  <c r="J100"/>
  <c i="2" r="BK186"/>
  <c r="J186"/>
  <c r="J99"/>
  <c r="BK314"/>
  <c r="J314"/>
  <c r="J105"/>
  <c r="BK341"/>
  <c r="J341"/>
  <c r="J110"/>
  <c i="5" r="E85"/>
  <c r="F91"/>
  <c r="F92"/>
  <c r="J112"/>
  <c r="J114"/>
  <c r="J115"/>
  <c r="BE121"/>
  <c r="BE140"/>
  <c r="BE144"/>
  <c r="BE123"/>
  <c r="BE128"/>
  <c r="BE131"/>
  <c r="BE134"/>
  <c r="BE137"/>
  <c r="BE142"/>
  <c i="4" r="J89"/>
  <c r="J91"/>
  <c r="F92"/>
  <c r="E110"/>
  <c r="F116"/>
  <c r="J117"/>
  <c r="BE123"/>
  <c r="BE126"/>
  <c r="BE137"/>
  <c r="BE129"/>
  <c r="BE133"/>
  <c i="3" r="J89"/>
  <c r="F92"/>
  <c r="J114"/>
  <c r="J115"/>
  <c r="BE121"/>
  <c r="BE129"/>
  <c r="BE132"/>
  <c r="BE136"/>
  <c r="BE139"/>
  <c r="BE147"/>
  <c r="E85"/>
  <c r="F91"/>
  <c r="BE125"/>
  <c r="BE143"/>
  <c r="BE150"/>
  <c i="2" r="F91"/>
  <c r="F92"/>
  <c r="E120"/>
  <c r="J127"/>
  <c r="BE133"/>
  <c r="BE140"/>
  <c r="BE148"/>
  <c r="BE153"/>
  <c r="BE161"/>
  <c r="BE170"/>
  <c r="BE197"/>
  <c r="BE200"/>
  <c r="BE213"/>
  <c r="BE224"/>
  <c r="BE228"/>
  <c r="BE241"/>
  <c r="BE248"/>
  <c r="BE268"/>
  <c r="BE279"/>
  <c r="BE304"/>
  <c r="BE315"/>
  <c r="BE320"/>
  <c r="BE324"/>
  <c r="BE328"/>
  <c r="BE332"/>
  <c r="BE337"/>
  <c r="BE342"/>
  <c r="J89"/>
  <c r="J91"/>
  <c r="BE136"/>
  <c r="BE144"/>
  <c r="BE157"/>
  <c r="BE165"/>
  <c r="BE178"/>
  <c r="BE182"/>
  <c r="BE187"/>
  <c r="BE193"/>
  <c r="BE203"/>
  <c r="BE206"/>
  <c r="BE209"/>
  <c r="BE216"/>
  <c r="BE220"/>
  <c r="BE232"/>
  <c r="BE236"/>
  <c r="BE245"/>
  <c r="BE252"/>
  <c r="BE255"/>
  <c r="BE259"/>
  <c r="BE263"/>
  <c r="BE270"/>
  <c r="BE273"/>
  <c r="BE277"/>
  <c r="BE281"/>
  <c r="BE283"/>
  <c r="BE287"/>
  <c r="BE290"/>
  <c r="BE293"/>
  <c r="BE298"/>
  <c r="BE301"/>
  <c r="BE308"/>
  <c r="BE311"/>
  <c r="J34"/>
  <c i="1" r="AW95"/>
  <c i="2" r="F37"/>
  <c i="1" r="BD95"/>
  <c i="3" r="F35"/>
  <c i="1" r="BB96"/>
  <c i="3" r="F37"/>
  <c i="1" r="BD96"/>
  <c i="3" r="J34"/>
  <c i="1" r="AW96"/>
  <c i="3" r="F36"/>
  <c i="1" r="BC96"/>
  <c i="4" r="F35"/>
  <c i="1" r="BB97"/>
  <c i="4" r="F36"/>
  <c i="1" r="BC97"/>
  <c i="5" r="F36"/>
  <c i="1" r="BC98"/>
  <c i="5" r="J34"/>
  <c i="1" r="AW98"/>
  <c i="5" r="F37"/>
  <c i="1" r="BD98"/>
  <c i="2" r="F34"/>
  <c i="1" r="BA95"/>
  <c i="2" r="F35"/>
  <c i="1" r="BB95"/>
  <c i="2" r="F36"/>
  <c i="1" r="BC95"/>
  <c i="3" r="F34"/>
  <c i="1" r="BA96"/>
  <c i="4" r="J34"/>
  <c i="1" r="AW97"/>
  <c i="4" r="F34"/>
  <c i="1" r="BA97"/>
  <c i="4" r="F37"/>
  <c i="1" r="BD97"/>
  <c i="5" r="F35"/>
  <c i="1" r="BB98"/>
  <c i="5" r="F34"/>
  <c i="1" r="BA98"/>
  <c i="2" l="1" r="R131"/>
  <c r="R130"/>
  <c r="T131"/>
  <c r="T130"/>
  <c r="P131"/>
  <c r="P130"/>
  <c i="1" r="AU95"/>
  <c i="2" r="BK131"/>
  <c r="J131"/>
  <c r="J97"/>
  <c r="BK318"/>
  <c r="J318"/>
  <c r="J106"/>
  <c i="4" r="BK121"/>
  <c r="J121"/>
  <c r="J97"/>
  <c i="5" r="BK119"/>
  <c r="BK118"/>
  <c r="J118"/>
  <c r="J96"/>
  <c i="2" r="BK340"/>
  <c r="J340"/>
  <c r="J109"/>
  <c i="3" r="BK119"/>
  <c r="J119"/>
  <c r="J97"/>
  <c i="1" r="AU94"/>
  <c i="2" r="J33"/>
  <c i="1" r="AV95"/>
  <c r="AT95"/>
  <c i="3" r="F33"/>
  <c i="1" r="AZ96"/>
  <c i="4" r="J33"/>
  <c i="1" r="AV97"/>
  <c r="AT97"/>
  <c i="5" r="J33"/>
  <c i="1" r="AV98"/>
  <c r="AT98"/>
  <c r="BA94"/>
  <c r="W30"/>
  <c i="5" r="F33"/>
  <c i="1" r="AZ98"/>
  <c i="2" r="F33"/>
  <c i="1" r="AZ95"/>
  <c i="3" r="J33"/>
  <c i="1" r="AV96"/>
  <c r="AT96"/>
  <c i="4" r="F33"/>
  <c i="1" r="AZ97"/>
  <c r="BC94"/>
  <c r="W32"/>
  <c r="BB94"/>
  <c r="W31"/>
  <c r="BD94"/>
  <c r="W33"/>
  <c i="5" l="1" r="J119"/>
  <c r="J97"/>
  <c i="2" r="BK130"/>
  <c r="J130"/>
  <c i="3" r="BK118"/>
  <c r="J118"/>
  <c r="J96"/>
  <c i="4" r="BK120"/>
  <c r="J120"/>
  <c r="J96"/>
  <c i="5" r="J30"/>
  <c i="1" r="AG98"/>
  <c i="2" r="J30"/>
  <c i="1" r="AG95"/>
  <c r="AW94"/>
  <c r="AK30"/>
  <c r="AY94"/>
  <c r="AX94"/>
  <c r="AZ94"/>
  <c r="AV94"/>
  <c r="AK29"/>
  <c i="2" l="1" r="J39"/>
  <c i="5" r="J39"/>
  <c i="2" r="J96"/>
  <c i="1" r="AN95"/>
  <c r="AN98"/>
  <c i="4" r="J30"/>
  <c i="1" r="AG97"/>
  <c i="3" r="J30"/>
  <c i="1" r="AG96"/>
  <c r="W29"/>
  <c r="AT94"/>
  <c i="3" l="1" r="J39"/>
  <c i="4" r="J39"/>
  <c i="1" r="AN97"/>
  <c r="AN96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<sst xmlns="http://schemas.openxmlformats.org/spreadsheetml/2006/main">
  <si>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</si>
  <si>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</si>
  <si>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</si>
  <si>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</si>
  <si>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{ca6d53c6-07a2-4387-86bc-b396666c6925}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</si>
  <si>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</si>
  <si>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</si>
  <si>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</si>
  <si>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</si>
  <si>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</si>
  <si>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</si>
  <si>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</si>
  <si>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</si>
  <si>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</si>
  <si>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vet_hriste_del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</si>
  <si>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</si>
  <si>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</si>
  <si>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SOŠ veterinární - Oprava venkovního hřiště</t>
  </si>
  <si>
    <t>KSO:</t>
  </si>
  <si>
    <t>CC-CZ:</t>
  </si>
  <si>
    <t>Místo:</t>
  </si>
  <si>
    <t>Hradec Králové, Pražská 68</t>
  </si>
  <si>
    <t>Datum:</t>
  </si>
  <si>
    <t>3. 6. 2024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</si>
  <si>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</si>
  <si>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</si>
  <si>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</si>
  <si>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</si>
  <si>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</si>
  <si>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</si>
  <si>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</si>
  <si>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</si>
  <si>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</si>
  <si>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</si>
  <si>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</si>
  <si>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</si>
  <si>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</si>
  <si>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</si>
  <si>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</si>
  <si>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</si>
  <si>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</si>
  <si>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</si>
  <si>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</si>
  <si>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</si>
  <si>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</si>
  <si>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</si>
  <si>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</si>
  <si>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</si>
  <si>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</si>
  <si>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</si>
  <si>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</si>
  <si>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</si>
  <si>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</si>
  <si>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</si>
  <si>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</si>
  <si>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</si>
  <si>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</si>
  <si>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</si>
  <si>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</si>
  <si>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</si>
  <si>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</si>
  <si>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</si>
  <si>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</si>
  <si>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</si>
  <si>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</si>
  <si>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</si>
  <si>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</si>
  <si>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</si>
  <si>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</si>
  <si>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</si>
  <si>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</si>
  <si>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</si>
  <si>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</si>
  <si>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</si>
  <si>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</si>
  <si>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</si>
  <si>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</si>
  <si>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</si>
  <si>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</si>
  <si>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</t>
  </si>
  <si>
    <t>Soupis předpokládaných stavebních prací</t>
  </si>
  <si>
    <t>STA</t>
  </si>
  <si>
    <t>1</t>
  </si>
  <si>
    <t>{ce5ea4a2-8450-4e44-9e42-e859f1755fd1}</t>
  </si>
  <si>
    <t>2</t>
  </si>
  <si>
    <t>trava</t>
  </si>
  <si>
    <t>Travnaté hřiště</t>
  </si>
  <si>
    <t>{61179fc8-a3e7-4122-b9f2-f93574a39e50}</t>
  </si>
  <si>
    <t>vrn</t>
  </si>
  <si>
    <t>Vedlejší a ostatní náklady</t>
  </si>
  <si>
    <t>{0dde40b7-bea1-4e56-a3c8-785ac48428ab}</t>
  </si>
  <si>
    <t>vybavení</t>
  </si>
  <si>
    <t>Sportovní vybavení</t>
  </si>
  <si>
    <t>{2dfda0d6-e130-40bb-be02-ff1cce493b0b}</t>
  </si>
  <si>
    <t>a1</t>
  </si>
  <si>
    <t>674,72</t>
  </si>
  <si>
    <t>a10</t>
  </si>
  <si>
    <t>84</t>
  </si>
  <si>
    <t>KRYCÍ LIST SOUPISU PRACÍ</t>
  </si>
  <si>
    <t>a11</t>
  </si>
  <si>
    <t>6,48</t>
  </si>
  <si>
    <t>a17</t>
  </si>
  <si>
    <t>10,616</t>
  </si>
  <si>
    <t>a3</t>
  </si>
  <si>
    <t>49,7</t>
  </si>
  <si>
    <t>a4</t>
  </si>
  <si>
    <t>65,44</t>
  </si>
  <si>
    <t>Objekt:</t>
  </si>
  <si>
    <t>a5</t>
  </si>
  <si>
    <t>49,55</t>
  </si>
  <si>
    <t>stav - Soupis předpokládaných stavebních prací</t>
  </si>
  <si>
    <t>a6</t>
  </si>
  <si>
    <t>52,8</t>
  </si>
  <si>
    <t>a7</t>
  </si>
  <si>
    <t>50,28</t>
  </si>
  <si>
    <t>a8</t>
  </si>
  <si>
    <t>5,84</t>
  </si>
  <si>
    <t>a9</t>
  </si>
  <si>
    <t>2,676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</si>
  <si>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</si>
  <si>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</si>
  <si>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</si>
  <si>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</si>
  <si>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</si>
  <si>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</si>
  <si>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</si>
  <si>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</si>
  <si>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</si>
  <si>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</si>
  <si>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</si>
  <si>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</si>
  <si>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</si>
  <si>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</si>
  <si>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</si>
  <si>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</si>
  <si>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</si>
  <si>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</si>
  <si>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</si>
  <si>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</si>
  <si>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</si>
  <si>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</si>
  <si>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</si>
  <si>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</si>
  <si>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</si>
  <si>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</si>
  <si>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</si>
  <si>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</si>
  <si>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</si>
  <si>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</si>
  <si>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</si>
  <si>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</si>
  <si>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</si>
  <si>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</si>
  <si>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</si>
  <si>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</si>
  <si>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</si>
  <si>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11310211</t>
  </si>
  <si>
    <t>Odstranění umělého koberce z tenisového kurtu výšky vlasu do 15 mm</t>
  </si>
  <si>
    <t>m2</t>
  </si>
  <si>
    <t>4</t>
  </si>
  <si>
    <t>-690458454</t>
  </si>
  <si>
    <t>PP</t>
  </si>
  <si>
    <t>Odstranění umělého koberce ze sportovních povrchů z tenisového kurtu výšky vlasu do 15 mm</t>
  </si>
  <si>
    <t>VV</t>
  </si>
  <si>
    <t xml:space="preserve">"dle cad"  648,38+26,34</t>
  </si>
  <si>
    <t>113106121</t>
  </si>
  <si>
    <t>Rozebrání dlažeb z betonových nebo kamenných dlaždic komunikací pro pěší ručně</t>
  </si>
  <si>
    <t>CS ÚRS 2024 01</t>
  </si>
  <si>
    <t>-160484993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</si>
  <si>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</si>
  <si>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Online PSC</t>
  </si>
  <si>
    <t>https://podminky.urs.cz/item/CS_URS_2024_01/113106121</t>
  </si>
  <si>
    <t xml:space="preserve">"dle cad"  49,7</t>
  </si>
  <si>
    <t>3</t>
  </si>
  <si>
    <t>113106123</t>
  </si>
  <si>
    <t>Rozebrání dlažeb ze zámkových dlaždic komunikací pro pěší ručně</t>
  </si>
  <si>
    <t>-1476076189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</si>
  <si>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</si>
  <si>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https://podminky.urs.cz/item/CS_URS_2024_01/113106123</t>
  </si>
  <si>
    <t xml:space="preserve">"dle cad"  53,73+11,71</t>
  </si>
  <si>
    <t>113107111</t>
  </si>
  <si>
    <t>Odstranění podkladu z kameniva těženého tl do 100 mm ručně</t>
  </si>
  <si>
    <t>1160950898</t>
  </si>
  <si>
    <t>Odstranění podkladů nebo krytů ručně s přemístěním hmot na skládku na vzdálenost do 3 m nebo s naložením na dopravní prostředek z kameniva těženého, o tl. vrstvy do 100 mm</t>
  </si>
  <si>
    <t>https://podminky.urs.cz/item/CS_URS_2024_01/113107111</t>
  </si>
  <si>
    <t>(a3+a4)*0,04</t>
  </si>
  <si>
    <t>5</t>
  </si>
  <si>
    <t>113107170</t>
  </si>
  <si>
    <t>Odstranění podkladu z betonu prostého tl do 100 mm strojně pl přes 50 do 200 m2</t>
  </si>
  <si>
    <t>-1243243526</t>
  </si>
  <si>
    <t>Odstranění podkladů nebo krytů strojně plochy jednotlivě přes 50 m2 do 200 m2 s přemístěním hmot na skládku na vzdálenost do 20 m nebo s naložením na dopravní prostředek z betonu prostého, o tl. vrstvy do 100 mm</t>
  </si>
  <si>
    <t>https://podminky.urs.cz/item/CS_URS_2024_01/113107170</t>
  </si>
  <si>
    <t>P</t>
  </si>
  <si>
    <t>Poznámka k položce:_x000d_
dle skut - cementová stabilizace</t>
  </si>
  <si>
    <t>6</t>
  </si>
  <si>
    <t>113204111</t>
  </si>
  <si>
    <t>Vytrhání obrub záhonových</t>
  </si>
  <si>
    <t>m</t>
  </si>
  <si>
    <t>1845730260</t>
  </si>
  <si>
    <t>Vytrhání obrub s vybouráním lože, s přemístěním hmot na skládku na vzdálenost do 3 m nebo s naložením na dopravní prostředek záhonových</t>
  </si>
  <si>
    <t>https://podminky.urs.cz/item/CS_URS_2024_01/113204111</t>
  </si>
  <si>
    <t>3,5*4+3*2</t>
  </si>
  <si>
    <t>7</t>
  </si>
  <si>
    <t>121112003</t>
  </si>
  <si>
    <t>Sejmutí ornice tl vrstvy do 200 mm ručně</t>
  </si>
  <si>
    <t>-1250718108</t>
  </si>
  <si>
    <t>Sejmutí ornice ručně při souvislé ploše, tl. vrstvy do 200 mm</t>
  </si>
  <si>
    <t>https://podminky.urs.cz/item/CS_URS_2024_01/121112003</t>
  </si>
  <si>
    <t>17,55-11,71</t>
  </si>
  <si>
    <t>8</t>
  </si>
  <si>
    <t>122211101</t>
  </si>
  <si>
    <t>Odkopávky a prokopávky v hornině třídy těžitelnosti I, skupiny 3 ručně</t>
  </si>
  <si>
    <t>m3</t>
  </si>
  <si>
    <t>-827443214</t>
  </si>
  <si>
    <t>Odkopávky a prokopávky ručně zapažené i nezapažené v hornině třídy těžitelnosti I skupiny 3</t>
  </si>
  <si>
    <t>https://podminky.urs.cz/item/CS_URS_2024_01/122211101</t>
  </si>
  <si>
    <t>a8*0,25</t>
  </si>
  <si>
    <t>9</t>
  </si>
  <si>
    <t>132212131</t>
  </si>
  <si>
    <t>Hloubení nezapažených rýh šířky do 800 mm v soudržných horninách třídy těžitelnosti I skupiny 3 ručně</t>
  </si>
  <si>
    <t>282681327</t>
  </si>
  <si>
    <t>Hloubení nezapažených rýh šířky do 800 mm ručně s urovnáním dna do předepsaného profilu a spádu v hornině třídy těžitelnosti I skupiny 3 soudržných</t>
  </si>
  <si>
    <t>https://podminky.urs.cz/item/CS_URS_2024_01/132212131</t>
  </si>
  <si>
    <t>Poznámka k položce:_x000d_
dle skut</t>
  </si>
  <si>
    <t xml:space="preserve">"pro palisády"  3,9*0,2*0,85*2+4,5*0,2*0,5*3</t>
  </si>
  <si>
    <t>10</t>
  </si>
  <si>
    <t>133212811</t>
  </si>
  <si>
    <t>Hloubení nezapažených šachet v hornině třídy těžitelnosti I skupiny 3 plocha výkopu do 4 m2 ručně</t>
  </si>
  <si>
    <t>733604884</t>
  </si>
  <si>
    <t>Hloubení nezapažených šachet ručně v horninách třídy těžitelnosti I skupiny 3, půdorysná plocha výkopu do 4 m2</t>
  </si>
  <si>
    <t>https://podminky.urs.cz/item/CS_URS_2024_01/133212811</t>
  </si>
  <si>
    <t>Poznámka k položce:_x000d_
dle skut, dle skutečně dodaných výrobků</t>
  </si>
  <si>
    <t xml:space="preserve">"pro pouzdra sloupků"  0,6*0,6*0,8*6</t>
  </si>
  <si>
    <t xml:space="preserve">"branka"  0,6*0,6*2*2*0,9</t>
  </si>
  <si>
    <t xml:space="preserve">"koš"  1,2*1,2*1,2*2</t>
  </si>
  <si>
    <t>Součet</t>
  </si>
  <si>
    <t>11</t>
  </si>
  <si>
    <t>162351103</t>
  </si>
  <si>
    <t>Vodorovné přemístění přes 50 do 500 m výkopku/sypaniny z horniny třídy těžitelnosti I skupiny 1 až 3</t>
  </si>
  <si>
    <t>-1714583810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</si>
  <si>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</si>
  <si>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</si>
  <si>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a11+a9+a8*0,25</t>
  </si>
  <si>
    <t>171111104</t>
  </si>
  <si>
    <t>Uložení sypaniny z hornin nesoudržných sypkých do násypů zhutněných ručně</t>
  </si>
  <si>
    <t>-237107589</t>
  </si>
  <si>
    <t>Uložení sypanin do násypů ručně s rozprostřením sypaniny ve vrstvách a s hrubým urovnáním zhutněných z hornin nesoudržných sypkých</t>
  </si>
  <si>
    <t>https://podminky.urs.cz/item/CS_URS_2024_01/171111104</t>
  </si>
  <si>
    <t>Zakládání</t>
  </si>
  <si>
    <t>13</t>
  </si>
  <si>
    <t>275313711</t>
  </si>
  <si>
    <t>Základové patky z betonu tř. C 20/25</t>
  </si>
  <si>
    <t>-930447275</t>
  </si>
  <si>
    <t>Základy z betonu prostého patky a bloky z betonu kamenem neprokládaného tř. C 20/25</t>
  </si>
  <si>
    <t>https://podminky.urs.cz/item/CS_URS_2024_01/275313711</t>
  </si>
  <si>
    <t>a11*1,035</t>
  </si>
  <si>
    <t>Svislé a kompletní konstrukce</t>
  </si>
  <si>
    <t>14</t>
  </si>
  <si>
    <t>339921132</t>
  </si>
  <si>
    <t>Osazování betonových palisád do betonového základu v řadě výšky prvku přes 0,5 do 1 m</t>
  </si>
  <si>
    <t>1184377421</t>
  </si>
  <si>
    <t>Osazování palisád betonových v řadě se zabetonováním výšky palisády přes 500 do 1000 mm</t>
  </si>
  <si>
    <t>https://podminky.urs.cz/item/CS_URS_2024_01/339921132</t>
  </si>
  <si>
    <t>4,5*3+3,9*2</t>
  </si>
  <si>
    <t>15</t>
  </si>
  <si>
    <t>M</t>
  </si>
  <si>
    <t>59229005</t>
  </si>
  <si>
    <t>palisáda hranatá betonová 160x160mm v 1000mm přírodní</t>
  </si>
  <si>
    <t>kus</t>
  </si>
  <si>
    <t>-980664672</t>
  </si>
  <si>
    <t>3,9*2*5,715</t>
  </si>
  <si>
    <t>16</t>
  </si>
  <si>
    <t>59228408</t>
  </si>
  <si>
    <t>palisáda tyčová hranatá betonová 110x110mm v 600mm přírodní</t>
  </si>
  <si>
    <t>1247601974</t>
  </si>
  <si>
    <t>8,333*4,5*3</t>
  </si>
  <si>
    <t>17</t>
  </si>
  <si>
    <t>348401120</t>
  </si>
  <si>
    <t>Montáž oplocení ze strojového pletiva s napínacími dráty v do 1,6 m</t>
  </si>
  <si>
    <t>252606401</t>
  </si>
  <si>
    <t>Montáž oplocení z pletiva strojového s napínacími dráty do 1,6 m</t>
  </si>
  <si>
    <t>https://podminky.urs.cz/item/CS_URS_2024_01/348401120</t>
  </si>
  <si>
    <t>18</t>
  </si>
  <si>
    <t>31327502</t>
  </si>
  <si>
    <t>pletivo drátěné plastifikované se čtvercovými oky 50/2,2mm v 1500mm</t>
  </si>
  <si>
    <t>-60870402</t>
  </si>
  <si>
    <t>37,000*1,05</t>
  </si>
  <si>
    <t>19</t>
  </si>
  <si>
    <t>348401140</t>
  </si>
  <si>
    <t>Montáž oplocení ze strojového pletiva s napínacími dráty v přes 2,0 do 4,0 m</t>
  </si>
  <si>
    <t>1625976053</t>
  </si>
  <si>
    <t>Montáž oplocení z pletiva strojového s napínacími dráty přes 2,0 do 4,0 m</t>
  </si>
  <si>
    <t>https://podminky.urs.cz/item/CS_URS_2024_01/348401140</t>
  </si>
  <si>
    <t>21*4</t>
  </si>
  <si>
    <t>20</t>
  </si>
  <si>
    <t>31687</t>
  </si>
  <si>
    <t>síť ochranná dle stávající, oko 40x40x2mm</t>
  </si>
  <si>
    <t>-1950910786</t>
  </si>
  <si>
    <t xml:space="preserve"> síť ochranná dle stávající, oko 40x40x2mm</t>
  </si>
  <si>
    <t>a10*1,05</t>
  </si>
  <si>
    <t>348401350</t>
  </si>
  <si>
    <t>Rozvinutí, montáž a napnutí napínacího drátu na oplocení</t>
  </si>
  <si>
    <t>-904297709</t>
  </si>
  <si>
    <t>Montáž oplocení z pletiva rozvinutí, uchycení a napnutí drátu napínacího</t>
  </si>
  <si>
    <t>https://podminky.urs.cz/item/CS_URS_2024_01/348401350</t>
  </si>
  <si>
    <t>37*3</t>
  </si>
  <si>
    <t>22</t>
  </si>
  <si>
    <t>15619100</t>
  </si>
  <si>
    <t>drát kruhový poplastovaný napínací 2,5/3,5mm</t>
  </si>
  <si>
    <t>-337323064</t>
  </si>
  <si>
    <t>37*3*1,05</t>
  </si>
  <si>
    <t>Komunikace pozemní</t>
  </si>
  <si>
    <t>23</t>
  </si>
  <si>
    <t>564231011</t>
  </si>
  <si>
    <t>Podklad nebo podsyp ze štěrkopísku ŠP plochy do 100 m2 tl 100 mm</t>
  </si>
  <si>
    <t>-2093273420</t>
  </si>
  <si>
    <t>Podklad nebo podsyp ze štěrkopísku ŠP s rozprostřením, vlhčením a zhutněním plochy jednotlivě do 100 m2, po zhutnění tl. 100 mm</t>
  </si>
  <si>
    <t>https://podminky.urs.cz/item/CS_URS_2024_01/564231011</t>
  </si>
  <si>
    <t>24</t>
  </si>
  <si>
    <t>564231012</t>
  </si>
  <si>
    <t>Podklad nebo podsyp ze štěrkopísku ŠP plochy do 100 m2 tl 110 mm</t>
  </si>
  <si>
    <t>1226432215</t>
  </si>
  <si>
    <t>Podklad nebo podsyp ze štěrkopísku ŠP s rozprostřením, vlhčením a zhutněním plochy jednotlivě do 100 m2, po zhutnění tl. 110 mm</t>
  </si>
  <si>
    <t>https://podminky.urs.cz/item/CS_URS_2024_01/564231012</t>
  </si>
  <si>
    <t xml:space="preserve">"dle cad"  52,8</t>
  </si>
  <si>
    <t>25</t>
  </si>
  <si>
    <t>564750001</t>
  </si>
  <si>
    <t>Podklad z kameniva hrubého drceného vel. 8-16 mm plochy do 100 m2 tl 150 mm</t>
  </si>
  <si>
    <t>-98614076</t>
  </si>
  <si>
    <t>Podklad nebo kryt z kameniva hrubého drceného vel. 8-16 mm s rozprostřením a zhutněním plochy jednotlivě do 100 m2, po zhutnění tl. 150 mm</t>
  </si>
  <si>
    <t>https://podminky.urs.cz/item/CS_URS_2024_01/564750001</t>
  </si>
  <si>
    <t>26</t>
  </si>
  <si>
    <t>565141111</t>
  </si>
  <si>
    <t>Vyrovnání povrchu dosavadních podkladů obalovaným kamenivem ACP (OK) tl 60 mm</t>
  </si>
  <si>
    <t>-1620182107</t>
  </si>
  <si>
    <t>Vyrovnání povrchu dosavadních podkladů s rozprostřením hmot a zhutněním obalovaným kamenivem ACP (OK) tl. 60 mm</t>
  </si>
  <si>
    <t>https://podminky.urs.cz/item/CS_URS_2024_01/565141111</t>
  </si>
  <si>
    <t>Poznámka k položce:_x000d_
odhad z 20% - dle skut</t>
  </si>
  <si>
    <t>a1*0,2</t>
  </si>
  <si>
    <t>27</t>
  </si>
  <si>
    <t>5792212</t>
  </si>
  <si>
    <t>Strojně litý pryžový povrch 1-vrstvý tl 10 mm 2 základní barvy s impregnací na asfalt přes 300 m2</t>
  </si>
  <si>
    <t>229425129</t>
  </si>
  <si>
    <t>Venkovní lité pryžové povrchy na asfaltový podklad jednovrstvé tloušťky 10 mm s impregnací na podklad, prováděné strojně plochy přes 300 m2 dvě barvy (střed a výběhy) červená, zelená</t>
  </si>
  <si>
    <t>Poznámka k položce:_x000d_
Elastický jednovrstvý vodo-propustný sportovní povrch z PU pojiva a TPV pryžového granulátu pokládaný na místě finišerem. Celková tloušťka systému je 10 mm. Minimální požadované technické parametry dle ČSN EN: Redukce síly 26 %, odskok míče 107 %, vertikální deformace 1,44 mm. Barevný odstín: cihlově červená. Povrch vyhovuje normě ČSN EN 14877 – doložit platným certifikátem, protokolem nebo atestem z akreditované laboratoře._x000d_
TPV: Vulkanizovaný termoplast. Homogenní (jednofázový) plně zesíťovaný termosetový elastomer se zvýšenou UV stabilitou. Polyolefinový kopolymer vytvrzený peroxidem s nerozpojitelnými síťovými vazbami. Barevné pryžové granule bez obsahu polypropylénu či EPDM, frakce 1–4 mm pro povrchy sportovišť a hřišť a 0,5 – 1,5 mm pro nástřiky. _x000d_
Požadavky na mechanické vlastnosti granulátu:_x000d_
hustota min. 1,55 kg/dm3, tvrdost A 65, obsah polymerů &gt; 20 %, pevnost v tahu &gt; 3.0 MPa, prodloužení při přetržení &gt; 400 %, vodo-propustnost dle EN 1487</t>
  </si>
  <si>
    <t>28</t>
  </si>
  <si>
    <t>5792213</t>
  </si>
  <si>
    <t>Příplatek za barvu modrou</t>
  </si>
  <si>
    <t>-949012139</t>
  </si>
  <si>
    <t>213,38+26,34</t>
  </si>
  <si>
    <t>29</t>
  </si>
  <si>
    <t>579291111</t>
  </si>
  <si>
    <t>Lajnování venkovního litého pryžového povrchu elastickým lakem v různé barevnosti</t>
  </si>
  <si>
    <t>-1280580</t>
  </si>
  <si>
    <t>Venkovní lité pryžové povrchy - vodorovné značení (lajnování) dvousložkovým elastickým lakem</t>
  </si>
  <si>
    <t>https://podminky.urs.cz/item/CS_URS_2024_01/579291111</t>
  </si>
  <si>
    <t>30</t>
  </si>
  <si>
    <t>589101</t>
  </si>
  <si>
    <t>Vyčištění plochy mezi hřištěm a ploty - dle skut</t>
  </si>
  <si>
    <t>415592656</t>
  </si>
  <si>
    <t xml:space="preserve"> Vyčištění plochy mezi hřištěm a ploty - dle skut</t>
  </si>
  <si>
    <t>20*0,6+6*2+34,5*2</t>
  </si>
  <si>
    <t>31</t>
  </si>
  <si>
    <t>596211111</t>
  </si>
  <si>
    <t>Kladení zámkové dlažby komunikací pro pěší ručně tl 60 mm skupiny A pl přes 50 do 100 m2</t>
  </si>
  <si>
    <t>192694245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</si>
  <si>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</si>
  <si>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https://podminky.urs.cz/item/CS_URS_2024_01/596211111</t>
  </si>
  <si>
    <t>32,73+17,55</t>
  </si>
  <si>
    <t>32</t>
  </si>
  <si>
    <t>59245018</t>
  </si>
  <si>
    <t>dlažba skladebná betonová 200x100mm tl 60mm přírodní</t>
  </si>
  <si>
    <t>-840022643</t>
  </si>
  <si>
    <t>a7*1,03</t>
  </si>
  <si>
    <t>Úpravy povrchů, podlahy a osazování výplní</t>
  </si>
  <si>
    <t>33</t>
  </si>
  <si>
    <t>637211134</t>
  </si>
  <si>
    <t>Okapový chodník z betonových dlaždic tl 50 mm do kameniva</t>
  </si>
  <si>
    <t>-1698698572</t>
  </si>
  <si>
    <t>Okapový chodník z dlaždic betonových do kameniva s vyplněním spár drobným kamenivem, tl. dlaždic 50 mm</t>
  </si>
  <si>
    <t>https://podminky.urs.cz/item/CS_URS_2024_01/637211134</t>
  </si>
  <si>
    <t>Ostatní konstrukce a práce, bourání</t>
  </si>
  <si>
    <t>34</t>
  </si>
  <si>
    <t>93606</t>
  </si>
  <si>
    <t>D+M pouzdro na sloupky dle skut</t>
  </si>
  <si>
    <t>-234619838</t>
  </si>
  <si>
    <t>35</t>
  </si>
  <si>
    <t>938902201</t>
  </si>
  <si>
    <t>Čištění příkopů ručně š dna do 400 mm objem nánosu do 0,15 m3/m</t>
  </si>
  <si>
    <t>1145808543</t>
  </si>
  <si>
    <t>Čištění příkopů komunikací s odstraněním travnatého porostu nebo nánosu s naložením na dopravní prostředek nebo s přemístěním na hromady na vzdálenost do 20 m ručně při šířce dna do 400 mm a objemu nánosu do 0,15 m3/m</t>
  </si>
  <si>
    <t>https://podminky.urs.cz/item/CS_URS_2024_01/938902201</t>
  </si>
  <si>
    <t>36</t>
  </si>
  <si>
    <t>945421110</t>
  </si>
  <si>
    <t>Hydraulická zvedací plošina na automobilovém podvozku výška zdvihu do 18 m včetně obsluhy</t>
  </si>
  <si>
    <t>hod</t>
  </si>
  <si>
    <t>-383523053</t>
  </si>
  <si>
    <t>Hydraulická zvedací plošina včetně obsluhy instalovaná na automobilovém podvozku, výšky zdvihu do 18 m</t>
  </si>
  <si>
    <t>https://podminky.urs.cz/item/CS_URS_2024_01/945421110</t>
  </si>
  <si>
    <t>Poznámka k položce:_x000d_
dle skut, alt. pojízdná plošina</t>
  </si>
  <si>
    <t>37</t>
  </si>
  <si>
    <t>966001</t>
  </si>
  <si>
    <t>Odstranění branek</t>
  </si>
  <si>
    <t>-1804343606</t>
  </si>
  <si>
    <t xml:space="preserve"> Odstranění branek</t>
  </si>
  <si>
    <t>38</t>
  </si>
  <si>
    <t>966002</t>
  </si>
  <si>
    <t>Odstranění košů</t>
  </si>
  <si>
    <t>241256053</t>
  </si>
  <si>
    <t>39</t>
  </si>
  <si>
    <t>966003</t>
  </si>
  <si>
    <t>Odstranění sloupků</t>
  </si>
  <si>
    <t>1074082657</t>
  </si>
  <si>
    <t>40</t>
  </si>
  <si>
    <t>966051111</t>
  </si>
  <si>
    <t>Bourání betonových palisád osazovaných v řadě</t>
  </si>
  <si>
    <t>1742525953</t>
  </si>
  <si>
    <t>Bourání palisád betonových osazených v řadě</t>
  </si>
  <si>
    <t>https://podminky.urs.cz/item/CS_URS_2024_01/966051111</t>
  </si>
  <si>
    <t>3,9*0,2*0,9*2</t>
  </si>
  <si>
    <t>41</t>
  </si>
  <si>
    <t>96607182</t>
  </si>
  <si>
    <t>Rozebrání ochranné sítě se čtvercovými oky v přes 2,0 do 4,0 m</t>
  </si>
  <si>
    <t>-2018587760</t>
  </si>
  <si>
    <t xml:space="preserve"> Rozebrání ochranné sítě se čtvercovými oky v přes 2,0 do 4,0 m</t>
  </si>
  <si>
    <t>4*21</t>
  </si>
  <si>
    <t>42</t>
  </si>
  <si>
    <t>966071821</t>
  </si>
  <si>
    <t>Rozebrání oplocení z drátěného pletiva se čtvercovými oky v do 1,6 m</t>
  </si>
  <si>
    <t>581372026</t>
  </si>
  <si>
    <t>Rozebrání oplocení z pletiva drátěného se čtvercovými oky, výšky do 1,6 m</t>
  </si>
  <si>
    <t>https://podminky.urs.cz/item/CS_URS_2024_01/966071821</t>
  </si>
  <si>
    <t>43</t>
  </si>
  <si>
    <t>985131111</t>
  </si>
  <si>
    <t>Očištění ploch stěn, rubu kleneb a podlah tlakovou vodou</t>
  </si>
  <si>
    <t>907877847</t>
  </si>
  <si>
    <t>https://podminky.urs.cz/item/CS_URS_2024_01/985131111</t>
  </si>
  <si>
    <t>997</t>
  </si>
  <si>
    <t>Přesun sutě</t>
  </si>
  <si>
    <t>44</t>
  </si>
  <si>
    <t>997013813</t>
  </si>
  <si>
    <t>Poplatek za uložení na skládce (skládkovné) stavebního odpadu z plastických hmot kód odpadu 17 02 03</t>
  </si>
  <si>
    <t>t</t>
  </si>
  <si>
    <t>1244800659</t>
  </si>
  <si>
    <t>Poplatek za uložení stavebního odpadu na skládce (skládkovné) z plastických hmot zatříděného do Katalogu odpadů pod kódem 17 02 03</t>
  </si>
  <si>
    <t>https://podminky.urs.cz/item/CS_URS_2024_01/997013813</t>
  </si>
  <si>
    <t>45</t>
  </si>
  <si>
    <t>997221551</t>
  </si>
  <si>
    <t>Vodorovná doprava suti ze sypkých materiálů do 1 km</t>
  </si>
  <si>
    <t>-1501172235</t>
  </si>
  <si>
    <t>Vodorovná doprava suti bez naložení, ale se složením a s hrubým urovnáním ze sypkých materiálů, na vzdálenost do 1 km</t>
  </si>
  <si>
    <t>https://podminky.urs.cz/item/CS_URS_2024_01/997221551</t>
  </si>
  <si>
    <t>46</t>
  </si>
  <si>
    <t>997221559</t>
  </si>
  <si>
    <t>Příplatek ZKD 1 km u vodorovné dopravy suti ze sypkých materiálů</t>
  </si>
  <si>
    <t>-1532355270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</si>
  <si>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</si>
  <si>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</si>
  <si>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66,429*14 'Přepočtené koeficientem množství</t>
  </si>
  <si>
    <t>47</t>
  </si>
  <si>
    <t>997221861</t>
  </si>
  <si>
    <t>Poplatek za uložení na recyklační skládce (skládkovné) stavebního odpadu z prostého betonu pod kódem 17 01 01</t>
  </si>
  <si>
    <t>184865070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</si>
  <si>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</si>
  <si>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</si>
  <si>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48</t>
  </si>
  <si>
    <t>997221873</t>
  </si>
  <si>
    <t>Poplatek za uložení na recyklační skládce (skládkovné) stavebního odpadu zeminy a kamení zatříděného do Katalogu odpadů pod kódem 17 05 04</t>
  </si>
  <si>
    <t>1775800598</t>
  </si>
  <si>
    <t>Poplatek za uložení stavebního odpadu na recyklační skládce (skládkovné) zeminy a kamení zatříděného do Katalogu odpadů pod kódem 17 05 04</t>
  </si>
  <si>
    <t>https://podminky.urs.cz/item/CS_URS_2024_01/997221873</t>
  </si>
  <si>
    <t>998</t>
  </si>
  <si>
    <t>Přesun hmot</t>
  </si>
  <si>
    <t>49</t>
  </si>
  <si>
    <t>998222012</t>
  </si>
  <si>
    <t>Přesun hmot pro tělovýchovné plochy</t>
  </si>
  <si>
    <t>-59632885</t>
  </si>
  <si>
    <t>Přesun hmot pro tělovýchovné plochy dopravní vzdálenost do 200 m</t>
  </si>
  <si>
    <t>https://podminky.urs.cz/item/CS_URS_2024_01/998222012</t>
  </si>
  <si>
    <t>PSV</t>
  </si>
  <si>
    <t>Práce a dodávky PSV</t>
  </si>
  <si>
    <t>783</t>
  </si>
  <si>
    <t>Dokončovací práce - nátěry</t>
  </si>
  <si>
    <t>50</t>
  </si>
  <si>
    <t>783306811</t>
  </si>
  <si>
    <t>Odstranění nátěru ze zámečnických konstrukcí oškrábáním</t>
  </si>
  <si>
    <t>1148005879</t>
  </si>
  <si>
    <t>Odstranění nátěrů ze zámečnických konstrukcí oškrábáním</t>
  </si>
  <si>
    <t>https://podminky.urs.cz/item/CS_URS_2024_01/783306811</t>
  </si>
  <si>
    <t xml:space="preserve">"dle skut"  4,5*2,3+0,3*4+1,5*12+20</t>
  </si>
  <si>
    <t>51</t>
  </si>
  <si>
    <t>783314201</t>
  </si>
  <si>
    <t>Základní antikorozní jednonásobný syntetický standardní nátěr zámečnických konstrukcí</t>
  </si>
  <si>
    <t>-1851244397</t>
  </si>
  <si>
    <t>Základní antikorozní nátěr zámečnických konstrukcí jednonásobný syntetický standardní</t>
  </si>
  <si>
    <t>https://podminky.urs.cz/item/CS_URS_2024_01/783314201</t>
  </si>
  <si>
    <t>52</t>
  </si>
  <si>
    <t>783315101</t>
  </si>
  <si>
    <t>Mezinátěr jednonásobný syntetický standardní zámečnických konstrukcí</t>
  </si>
  <si>
    <t>-1541918587</t>
  </si>
  <si>
    <t>Mezinátěr zámečnických konstrukcí jednonásobný syntetický standardní</t>
  </si>
  <si>
    <t>https://podminky.urs.cz/item/CS_URS_2024_01/783315101</t>
  </si>
  <si>
    <t>53</t>
  </si>
  <si>
    <t>783317101</t>
  </si>
  <si>
    <t>Krycí jednonásobný syntetický standardní nátěr zámečnických konstrukcí</t>
  </si>
  <si>
    <t>1452946906</t>
  </si>
  <si>
    <t>Krycí nátěr (email) zámečnických konstrukcí jednonásobný syntetický standardní</t>
  </si>
  <si>
    <t>https://podminky.urs.cz/item/CS_URS_2024_01/783317101</t>
  </si>
  <si>
    <t>HZS</t>
  </si>
  <si>
    <t>Hodinové zúčtovací sazby</t>
  </si>
  <si>
    <t>54</t>
  </si>
  <si>
    <t>HZS1292</t>
  </si>
  <si>
    <t>Hodinová zúčtovací sazba stavební dělník</t>
  </si>
  <si>
    <t>512</t>
  </si>
  <si>
    <t>340577656</t>
  </si>
  <si>
    <t>Hodinové zúčtovací sazby profesí HSV zemní a pomocné práce stavební dělník</t>
  </si>
  <si>
    <t>https://podminky.urs.cz/item/CS_URS_2024_01/HZS1292</t>
  </si>
  <si>
    <t>VRN</t>
  </si>
  <si>
    <t>Vedlejší rozpočtové náklady</t>
  </si>
  <si>
    <t>VRN3</t>
  </si>
  <si>
    <t>Zařízení staveniště</t>
  </si>
  <si>
    <t>55</t>
  </si>
  <si>
    <t>030001000</t>
  </si>
  <si>
    <t>kč</t>
  </si>
  <si>
    <t>1024</t>
  </si>
  <si>
    <t>-1868834306</t>
  </si>
  <si>
    <t>https://podminky.urs.cz/item/CS_URS_2024_01/030001000</t>
  </si>
  <si>
    <t>a15</t>
  </si>
  <si>
    <t>682</t>
  </si>
  <si>
    <t>trava - Travnaté hřiště</t>
  </si>
  <si>
    <t>111301111</t>
  </si>
  <si>
    <t>Sejmutí drnu tl do 100 mm s přemístěním do 50 m nebo naložením na dopravní prostředek</t>
  </si>
  <si>
    <t>-2141282670</t>
  </si>
  <si>
    <t>Sejmutí drnu tl. do 100 mm, v jakékoliv ploše</t>
  </si>
  <si>
    <t>https://podminky.urs.cz/item/CS_URS_2024_01/111301111</t>
  </si>
  <si>
    <t>181351113</t>
  </si>
  <si>
    <t>Rozprostření ornice tl vrstvy do 200 mm pl přes 500 m2 v rovině nebo ve svahu do 1:5 strojně</t>
  </si>
  <si>
    <t>1267765176</t>
  </si>
  <si>
    <t>Rozprostření a urovnání ornice v rovině nebo ve svahu sklonu do 1:5 strojně při souvislé ploše přes 500 m2, tl. vrstvy do 200 mm</t>
  </si>
  <si>
    <t>https://podminky.urs.cz/item/CS_URS_2024_01/181351113</t>
  </si>
  <si>
    <t>10364101</t>
  </si>
  <si>
    <t>zemina pro terénní úpravy - ornice</t>
  </si>
  <si>
    <t>786103255</t>
  </si>
  <si>
    <t>a15*0,1*1,6</t>
  </si>
  <si>
    <t>181411131</t>
  </si>
  <si>
    <t>Založení parkového trávníku výsevem pl do 1000 m2 v rovině a ve svahu do 1:5</t>
  </si>
  <si>
    <t>-1308711486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</si>
  <si>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</si>
  <si>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</si>
  <si>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</si>
  <si>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</si>
  <si>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kg</t>
  </si>
  <si>
    <t>1707309518</t>
  </si>
  <si>
    <t>a15*0,05</t>
  </si>
  <si>
    <t>181912112</t>
  </si>
  <si>
    <t>Úprava pláně v hornině třídy těžitelnosti I skupiny 3 se zhutněním ručně</t>
  </si>
  <si>
    <t>1142348863</t>
  </si>
  <si>
    <t>Úprava pláně vyrovnáním výškových rozdílů ručně v hornině třídy těžitelnosti I skupiny 3 se zhutněním</t>
  </si>
  <si>
    <t>https://podminky.urs.cz/item/CS_URS_2024_01/181912112</t>
  </si>
  <si>
    <t>a6+a7+a15</t>
  </si>
  <si>
    <t>183451511</t>
  </si>
  <si>
    <t>Zapískování travnatých ploch vrstvou tl do 20 mm v rovině nebo na svahu do 1:5 pl do 1000 m2</t>
  </si>
  <si>
    <t>448825884</t>
  </si>
  <si>
    <t>Zapískování travnatých ploch vrstvou písku, tl. do 20 mm souvislé plochy do 1000 m2 v rovině nebo na svahu do 1:5</t>
  </si>
  <si>
    <t>https://podminky.urs.cz/item/CS_URS_2024_01/183451511</t>
  </si>
  <si>
    <t>58154410</t>
  </si>
  <si>
    <t>písek křemičitý sušený frakce 0,1</t>
  </si>
  <si>
    <t>-1095046523</t>
  </si>
  <si>
    <t>a15*0,00334</t>
  </si>
  <si>
    <t>185804215</t>
  </si>
  <si>
    <t>Vypletí záhonu trávníku po výsevu s naložením a odvozem odpadu do 20 km v rovině a svahu do 1:5</t>
  </si>
  <si>
    <t>-270885047</t>
  </si>
  <si>
    <t>Vypletí v rovině nebo na svahu do 1:5 trávníku po výsevu</t>
  </si>
  <si>
    <t>https://podminky.urs.cz/item/CS_URS_2024_01/185804215</t>
  </si>
  <si>
    <t>vrn - Vedlejší a ostatní náklady</t>
  </si>
  <si>
    <t xml:space="preserve">    VRN1 - Průzkumné, geodetické a projektové práce</t>
  </si>
  <si>
    <t xml:space="preserve">    VRN7 - Provozní vlivy</t>
  </si>
  <si>
    <t>VRN1</t>
  </si>
  <si>
    <t>Průzkumné, geodetické a projektové práce</t>
  </si>
  <si>
    <t>012303000</t>
  </si>
  <si>
    <t>Geodetické práce po výstavbě</t>
  </si>
  <si>
    <t>1572722614</t>
  </si>
  <si>
    <t>https://podminky.urs.cz/item/CS_URS_2024_01/012303000</t>
  </si>
  <si>
    <t>013254000</t>
  </si>
  <si>
    <t>Dokumentace skutečného provedení stavby</t>
  </si>
  <si>
    <t>-1944957296</t>
  </si>
  <si>
    <t>https://podminky.urs.cz/item/CS_URS_2024_01/013254000</t>
  </si>
  <si>
    <t>013294000</t>
  </si>
  <si>
    <t>Ostatní dokumentace</t>
  </si>
  <si>
    <t>1739029904</t>
  </si>
  <si>
    <t>https://podminky.urs.cz/item/CS_URS_2024_01/013294000</t>
  </si>
  <si>
    <t>-230245003</t>
  </si>
  <si>
    <t>VRN7</t>
  </si>
  <si>
    <t>Provozní vlivy</t>
  </si>
  <si>
    <t>070001000</t>
  </si>
  <si>
    <t>2097789981</t>
  </si>
  <si>
    <t>https://podminky.urs.cz/item/CS_URS_2024_01/070001000</t>
  </si>
  <si>
    <t>vybavení - Sportovní vybavení</t>
  </si>
  <si>
    <t>73609</t>
  </si>
  <si>
    <t>Síť sportovní dle výběru inv (volejbal, tenis apod) na doplnění stáv</t>
  </si>
  <si>
    <t>-66491239</t>
  </si>
  <si>
    <t>936004212</t>
  </si>
  <si>
    <t>Udržování dětských pískovišť s výměnou písku</t>
  </si>
  <si>
    <t>712606374</t>
  </si>
  <si>
    <t>https://podminky.urs.cz/item/CS_URS_2024_01/936004212</t>
  </si>
  <si>
    <t>Poznámka k položce:_x000d_
pískové doskočiště</t>
  </si>
  <si>
    <t>24,13*0,2</t>
  </si>
  <si>
    <t>93602</t>
  </si>
  <si>
    <t>D+M branka vel. 3x2mm, kotvení do základu</t>
  </si>
  <si>
    <t>1578641951</t>
  </si>
  <si>
    <t>Poznámka k položce:_x000d_
Branka je vyrobena z ocelových profilů 80 x 80mm._x000d_
Povrchová úprava – žárový zinek_x000d_
Součástí branky je kotvení do pevné podlahy pro bezpečné uchycení</t>
  </si>
  <si>
    <t>93603</t>
  </si>
  <si>
    <t>D+M branka vel. 2,4x1,6m, volně stojící</t>
  </si>
  <si>
    <t>-659477601</t>
  </si>
  <si>
    <t xml:space="preserve"> D+M branka vel. 2,4x1,6m, volně stojící</t>
  </si>
  <si>
    <t>Poznámka k položce:_x000d_
Branka 2,4×1,6m trubka pr. 42mm volně stojící Fe, Zn + kotvení do základu</t>
  </si>
  <si>
    <t>93604</t>
  </si>
  <si>
    <t>D+M kce na basket koš, otočná</t>
  </si>
  <si>
    <t>1790811183</t>
  </si>
  <si>
    <t>Poznámka k položce:_x000d_
Basket. konstrukce příhradová sklopná, vys. do 4m (montáž na patku)</t>
  </si>
  <si>
    <t>93605</t>
  </si>
  <si>
    <t>D+M basket deska vel 120x90cm, vč obroučky a síťky</t>
  </si>
  <si>
    <t>1276638871</t>
  </si>
  <si>
    <t>Poznámka k položce:_x000d_
vodovzdorná překližka tl. 15mm, povrch úprava</t>
  </si>
  <si>
    <t>-1144644647</t>
  </si>
  <si>
    <t>93607</t>
  </si>
  <si>
    <t>D+M sloupek na tenis nebo volejbal - dle skut</t>
  </si>
  <si>
    <t>1837636969</t>
  </si>
  <si>
    <t>93608</t>
  </si>
  <si>
    <t>Plachta na zakrytí doskočiště vč kotvení vel. 3000x8500mm</t>
  </si>
  <si>
    <t>-1652575493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</si>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</sst>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1" TargetMode="External" /><Relationship Id="rId2" Type="http://schemas.openxmlformats.org/officeDocument/2006/relationships/hyperlink" Target="https://podminky.urs.cz/item/CS_URS_2024_01/113106123" TargetMode="External" /><Relationship Id="rId3" Type="http://schemas.openxmlformats.org/officeDocument/2006/relationships/hyperlink" Target="https://podminky.urs.cz/item/CS_URS_2024_01/113107111" TargetMode="External" /><Relationship Id="rId4" Type="http://schemas.openxmlformats.org/officeDocument/2006/relationships/hyperlink" Target="https://podminky.urs.cz/item/CS_URS_2024_01/113107170" TargetMode="External" /><Relationship Id="rId5" Type="http://schemas.openxmlformats.org/officeDocument/2006/relationships/hyperlink" Target="https://podminky.urs.cz/item/CS_URS_2024_01/113204111" TargetMode="External" /><Relationship Id="rId6" Type="http://schemas.openxmlformats.org/officeDocument/2006/relationships/hyperlink" Target="https://podminky.urs.cz/item/CS_URS_2024_01/121112003" TargetMode="External" /><Relationship Id="rId7" Type="http://schemas.openxmlformats.org/officeDocument/2006/relationships/hyperlink" Target="https://podminky.urs.cz/item/CS_URS_2024_01/122211101" TargetMode="External" /><Relationship Id="rId8" Type="http://schemas.openxmlformats.org/officeDocument/2006/relationships/hyperlink" Target="https://podminky.urs.cz/item/CS_URS_2024_01/132212131" TargetMode="External" /><Relationship Id="rId9" Type="http://schemas.openxmlformats.org/officeDocument/2006/relationships/hyperlink" Target="https://podminky.urs.cz/item/CS_URS_2024_01/133212811" TargetMode="External" /><Relationship Id="rId10" Type="http://schemas.openxmlformats.org/officeDocument/2006/relationships/hyperlink" Target="https://podminky.urs.cz/item/CS_URS_2024_01/162351103" TargetMode="External" /><Relationship Id="rId11" Type="http://schemas.openxmlformats.org/officeDocument/2006/relationships/hyperlink" Target="https://podminky.urs.cz/item/CS_URS_2024_01/171111104" TargetMode="External" /><Relationship Id="rId12" Type="http://schemas.openxmlformats.org/officeDocument/2006/relationships/hyperlink" Target="https://podminky.urs.cz/item/CS_URS_2024_01/275313711" TargetMode="External" /><Relationship Id="rId13" Type="http://schemas.openxmlformats.org/officeDocument/2006/relationships/hyperlink" Target="https://podminky.urs.cz/item/CS_URS_2024_01/339921132" TargetMode="External" /><Relationship Id="rId14" Type="http://schemas.openxmlformats.org/officeDocument/2006/relationships/hyperlink" Target="https://podminky.urs.cz/item/CS_URS_2024_01/348401120" TargetMode="External" /><Relationship Id="rId15" Type="http://schemas.openxmlformats.org/officeDocument/2006/relationships/hyperlink" Target="https://podminky.urs.cz/item/CS_URS_2024_01/348401140" TargetMode="External" /><Relationship Id="rId16" Type="http://schemas.openxmlformats.org/officeDocument/2006/relationships/hyperlink" Target="https://podminky.urs.cz/item/CS_URS_2024_01/348401350" TargetMode="External" /><Relationship Id="rId17" Type="http://schemas.openxmlformats.org/officeDocument/2006/relationships/hyperlink" Target="https://podminky.urs.cz/item/CS_URS_2024_01/564231011" TargetMode="External" /><Relationship Id="rId18" Type="http://schemas.openxmlformats.org/officeDocument/2006/relationships/hyperlink" Target="https://podminky.urs.cz/item/CS_URS_2024_01/564231012" TargetMode="External" /><Relationship Id="rId19" Type="http://schemas.openxmlformats.org/officeDocument/2006/relationships/hyperlink" Target="https://podminky.urs.cz/item/CS_URS_2024_01/564750001" TargetMode="External" /><Relationship Id="rId20" Type="http://schemas.openxmlformats.org/officeDocument/2006/relationships/hyperlink" Target="https://podminky.urs.cz/item/CS_URS_2024_01/565141111" TargetMode="External" /><Relationship Id="rId21" Type="http://schemas.openxmlformats.org/officeDocument/2006/relationships/hyperlink" Target="https://podminky.urs.cz/item/CS_URS_2024_01/579291111" TargetMode="External" /><Relationship Id="rId22" Type="http://schemas.openxmlformats.org/officeDocument/2006/relationships/hyperlink" Target="https://podminky.urs.cz/item/CS_URS_2024_01/596211111" TargetMode="External" /><Relationship Id="rId23" Type="http://schemas.openxmlformats.org/officeDocument/2006/relationships/hyperlink" Target="https://podminky.urs.cz/item/CS_URS_2024_01/637211134" TargetMode="External" /><Relationship Id="rId24" Type="http://schemas.openxmlformats.org/officeDocument/2006/relationships/hyperlink" Target="https://podminky.urs.cz/item/CS_URS_2024_01/938902201" TargetMode="External" /><Relationship Id="rId25" Type="http://schemas.openxmlformats.org/officeDocument/2006/relationships/hyperlink" Target="https://podminky.urs.cz/item/CS_URS_2024_01/945421110" TargetMode="External" /><Relationship Id="rId26" Type="http://schemas.openxmlformats.org/officeDocument/2006/relationships/hyperlink" Target="https://podminky.urs.cz/item/CS_URS_2024_01/966051111" TargetMode="External" /><Relationship Id="rId27" Type="http://schemas.openxmlformats.org/officeDocument/2006/relationships/hyperlink" Target="https://podminky.urs.cz/item/CS_URS_2024_01/966071821" TargetMode="External" /><Relationship Id="rId28" Type="http://schemas.openxmlformats.org/officeDocument/2006/relationships/hyperlink" Target="https://podminky.urs.cz/item/CS_URS_2024_01/985131111" TargetMode="External" /><Relationship Id="rId29" Type="http://schemas.openxmlformats.org/officeDocument/2006/relationships/hyperlink" Target="https://podminky.urs.cz/item/CS_URS_2024_01/997013813" TargetMode="External" /><Relationship Id="rId30" Type="http://schemas.openxmlformats.org/officeDocument/2006/relationships/hyperlink" Target="https://podminky.urs.cz/item/CS_URS_2024_01/997221551" TargetMode="External" /><Relationship Id="rId31" Type="http://schemas.openxmlformats.org/officeDocument/2006/relationships/hyperlink" Target="https://podminky.urs.cz/item/CS_URS_2024_01/997221559" TargetMode="External" /><Relationship Id="rId32" Type="http://schemas.openxmlformats.org/officeDocument/2006/relationships/hyperlink" Target="https://podminky.urs.cz/item/CS_URS_2024_01/997221861" TargetMode="External" /><Relationship Id="rId33" Type="http://schemas.openxmlformats.org/officeDocument/2006/relationships/hyperlink" Target="https://podminky.urs.cz/item/CS_URS_2024_01/997221873" TargetMode="External" /><Relationship Id="rId34" Type="http://schemas.openxmlformats.org/officeDocument/2006/relationships/hyperlink" Target="https://podminky.urs.cz/item/CS_URS_2024_01/998222012" TargetMode="External" /><Relationship Id="rId35" Type="http://schemas.openxmlformats.org/officeDocument/2006/relationships/hyperlink" Target="https://podminky.urs.cz/item/CS_URS_2024_01/783306811" TargetMode="External" /><Relationship Id="rId36" Type="http://schemas.openxmlformats.org/officeDocument/2006/relationships/hyperlink" Target="https://podminky.urs.cz/item/CS_URS_2024_01/783314201" TargetMode="External" /><Relationship Id="rId37" Type="http://schemas.openxmlformats.org/officeDocument/2006/relationships/hyperlink" Target="https://podminky.urs.cz/item/CS_URS_2024_01/783315101" TargetMode="External" /><Relationship Id="rId38" Type="http://schemas.openxmlformats.org/officeDocument/2006/relationships/hyperlink" Target="https://podminky.urs.cz/item/CS_URS_2024_01/783317101" TargetMode="External" /><Relationship Id="rId39" Type="http://schemas.openxmlformats.org/officeDocument/2006/relationships/hyperlink" Target="https://podminky.urs.cz/item/CS_URS_2024_01/HZS1292" TargetMode="External" /><Relationship Id="rId40" Type="http://schemas.openxmlformats.org/officeDocument/2006/relationships/hyperlink" Target="https://podminky.urs.cz/item/CS_URS_2024_01/030001000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301111" TargetMode="External" /><Relationship Id="rId2" Type="http://schemas.openxmlformats.org/officeDocument/2006/relationships/hyperlink" Target="https://podminky.urs.cz/item/CS_URS_2024_01/181351113" TargetMode="External" /><Relationship Id="rId3" Type="http://schemas.openxmlformats.org/officeDocument/2006/relationships/hyperlink" Target="https://podminky.urs.cz/item/CS_URS_2024_01/181411131" TargetMode="External" /><Relationship Id="rId4" Type="http://schemas.openxmlformats.org/officeDocument/2006/relationships/hyperlink" Target="https://podminky.urs.cz/item/CS_URS_2024_01/181912112" TargetMode="External" /><Relationship Id="rId5" Type="http://schemas.openxmlformats.org/officeDocument/2006/relationships/hyperlink" Target="https://podminky.urs.cz/item/CS_URS_2024_01/183451511" TargetMode="External" /><Relationship Id="rId6" Type="http://schemas.openxmlformats.org/officeDocument/2006/relationships/hyperlink" Target="https://podminky.urs.cz/item/CS_URS_2024_01/185804215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303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13294000" TargetMode="External" /><Relationship Id="rId4" Type="http://schemas.openxmlformats.org/officeDocument/2006/relationships/hyperlink" Target="https://podminky.urs.cz/item/CS_URS_2024_01/030001000" TargetMode="External" /><Relationship Id="rId5" Type="http://schemas.openxmlformats.org/officeDocument/2006/relationships/hyperlink" Target="https://podminky.urs.cz/item/CS_URS_2024_01/070001000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36004212" TargetMode="External" /><Relationship Id="rId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30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26</v>
      </c>
      <c r="AK17" s="30" t="s">
        <v>27</v>
      </c>
      <c r="AN17" s="25" t="s">
        <v>1</v>
      </c>
      <c r="AR17" s="20"/>
      <c r="BE17" s="29"/>
      <c r="BS17" s="17" t="s">
        <v>31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32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26</v>
      </c>
      <c r="AK20" s="30" t="s">
        <v>27</v>
      </c>
      <c r="AN20" s="25" t="s">
        <v>1</v>
      </c>
      <c r="AR20" s="20"/>
      <c r="BE20" s="29"/>
      <c r="BS20" s="17" t="s">
        <v>31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33</v>
      </c>
      <c r="AR22" s="20"/>
      <c r="BE22" s="29"/>
    </row>
    <row r="23" s="1" customFormat="1" ht="14.4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35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36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37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38</v>
      </c>
      <c r="E29" s="3"/>
      <c r="F29" s="30" t="s">
        <v>39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40</v>
      </c>
      <c r="G30" s="3"/>
      <c r="H30" s="3"/>
      <c r="I30" s="3"/>
      <c r="J30" s="3"/>
      <c r="K30" s="3"/>
      <c r="L30" s="43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41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42</v>
      </c>
      <c r="G32" s="3"/>
      <c r="H32" s="3"/>
      <c r="I32" s="3"/>
      <c r="J32" s="3"/>
      <c r="K32" s="3"/>
      <c r="L32" s="43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43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44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45</v>
      </c>
      <c r="U35" s="48"/>
      <c r="V35" s="48"/>
      <c r="W35" s="48"/>
      <c r="X35" s="50" t="s">
        <v>46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48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49</v>
      </c>
      <c r="AI60" s="39"/>
      <c r="AJ60" s="39"/>
      <c r="AK60" s="39"/>
      <c r="AL60" s="39"/>
      <c r="AM60" s="56" t="s">
        <v>50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52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49</v>
      </c>
      <c r="AI75" s="39"/>
      <c r="AJ75" s="39"/>
      <c r="AK75" s="39"/>
      <c r="AL75" s="39"/>
      <c r="AM75" s="56" t="s">
        <v>50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vet_hriste_del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SOŠ veterinární - Oprava venkovního hřiště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Hradec Králové, Pražská 68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3. 6. 2024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6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30</v>
      </c>
      <c r="AJ89" s="36"/>
      <c r="AK89" s="36"/>
      <c r="AL89" s="36"/>
      <c r="AM89" s="68" t="str">
        <f>IF(E17="","",E17)</f>
        <v xml:space="preserve"> </v>
      </c>
      <c r="AN89" s="4"/>
      <c r="AO89" s="4"/>
      <c r="AP89" s="4"/>
      <c r="AQ89" s="36"/>
      <c r="AR89" s="37"/>
      <c r="AS89" s="69" t="s">
        <v>54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6" customHeight="1">
      <c r="A90" s="36"/>
      <c r="B90" s="37"/>
      <c r="C90" s="30" t="s">
        <v>28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32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55</v>
      </c>
      <c r="D92" s="78"/>
      <c r="E92" s="78"/>
      <c r="F92" s="78"/>
      <c r="G92" s="78"/>
      <c r="H92" s="79"/>
      <c r="I92" s="80" t="s">
        <v>56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57</v>
      </c>
      <c r="AH92" s="78"/>
      <c r="AI92" s="78"/>
      <c r="AJ92" s="78"/>
      <c r="AK92" s="78"/>
      <c r="AL92" s="78"/>
      <c r="AM92" s="78"/>
      <c r="AN92" s="80" t="s">
        <v>58</v>
      </c>
      <c r="AO92" s="78"/>
      <c r="AP92" s="82"/>
      <c r="AQ92" s="83" t="s">
        <v>59</v>
      </c>
      <c r="AR92" s="37"/>
      <c r="AS92" s="84" t="s">
        <v>60</v>
      </c>
      <c r="AT92" s="85" t="s">
        <v>61</v>
      </c>
      <c r="AU92" s="85" t="s">
        <v>62</v>
      </c>
      <c r="AV92" s="85" t="s">
        <v>63</v>
      </c>
      <c r="AW92" s="85" t="s">
        <v>64</v>
      </c>
      <c r="AX92" s="85" t="s">
        <v>65</v>
      </c>
      <c r="AY92" s="85" t="s">
        <v>66</v>
      </c>
      <c r="AZ92" s="85" t="s">
        <v>67</v>
      </c>
      <c r="BA92" s="85" t="s">
        <v>68</v>
      </c>
      <c r="BB92" s="85" t="s">
        <v>69</v>
      </c>
      <c r="BC92" s="85" t="s">
        <v>70</v>
      </c>
      <c r="BD92" s="86" t="s">
        <v>71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72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ROUND(SUM(AG95:AG98),2)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ROUND(SUM(AS95:AS98),2)</f>
        <v>0</v>
      </c>
      <c r="AT94" s="97">
        <f>ROUND(SUM(AV94:AW94),2)</f>
        <v>0</v>
      </c>
      <c r="AU94" s="98">
        <f>ROUND(SUM(AU95:AU98),5)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ROUND(SUM(AZ95:AZ98),2)</f>
        <v>0</v>
      </c>
      <c r="BA94" s="97">
        <f>ROUND(SUM(BA95:BA98),2)</f>
        <v>0</v>
      </c>
      <c r="BB94" s="97">
        <f>ROUND(SUM(BB95:BB98),2)</f>
        <v>0</v>
      </c>
      <c r="BC94" s="97">
        <f>ROUND(SUM(BC95:BC98),2)</f>
        <v>0</v>
      </c>
      <c r="BD94" s="99">
        <f>ROUND(SUM(BD95:BD98),2)</f>
        <v>0</v>
      </c>
      <c r="BE94" s="6"/>
      <c r="BS94" s="100" t="s">
        <v>73</v>
      </c>
      <c r="BT94" s="100" t="s">
        <v>74</v>
      </c>
      <c r="BU94" s="101" t="s">
        <v>75</v>
      </c>
      <c r="BV94" s="100" t="s">
        <v>76</v>
      </c>
      <c r="BW94" s="100" t="s">
        <v>4</v>
      </c>
      <c r="BX94" s="100" t="s">
        <v>77</v>
      </c>
      <c r="CL94" s="100" t="s">
        <v>1</v>
      </c>
    </row>
    <row r="95" s="7" customFormat="1" ht="14.4" customHeight="1">
      <c r="A95" s="102" t="s">
        <v>78</v>
      </c>
      <c r="B95" s="103"/>
      <c r="C95" s="104"/>
      <c r="D95" s="105" t="s">
        <v>79</v>
      </c>
      <c r="E95" s="105"/>
      <c r="F95" s="105"/>
      <c r="G95" s="105"/>
      <c r="H95" s="105"/>
      <c r="I95" s="106"/>
      <c r="J95" s="105" t="s">
        <v>80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'stav - Soupis předpokláda...'!J30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81</v>
      </c>
      <c r="AR95" s="103"/>
      <c r="AS95" s="109">
        <v>0</v>
      </c>
      <c r="AT95" s="110">
        <f>ROUND(SUM(AV95:AW95),2)</f>
        <v>0</v>
      </c>
      <c r="AU95" s="111">
        <f>'stav - Soupis předpokláda...'!P130</f>
        <v>0</v>
      </c>
      <c r="AV95" s="110">
        <f>'stav - Soupis předpokláda...'!J33</f>
        <v>0</v>
      </c>
      <c r="AW95" s="110">
        <f>'stav - Soupis předpokláda...'!J34</f>
        <v>0</v>
      </c>
      <c r="AX95" s="110">
        <f>'stav - Soupis předpokláda...'!J35</f>
        <v>0</v>
      </c>
      <c r="AY95" s="110">
        <f>'stav - Soupis předpokláda...'!J36</f>
        <v>0</v>
      </c>
      <c r="AZ95" s="110">
        <f>'stav - Soupis předpokláda...'!F33</f>
        <v>0</v>
      </c>
      <c r="BA95" s="110">
        <f>'stav - Soupis předpokláda...'!F34</f>
        <v>0</v>
      </c>
      <c r="BB95" s="110">
        <f>'stav - Soupis předpokláda...'!F35</f>
        <v>0</v>
      </c>
      <c r="BC95" s="110">
        <f>'stav - Soupis předpokláda...'!F36</f>
        <v>0</v>
      </c>
      <c r="BD95" s="112">
        <f>'stav - Soupis předpokláda...'!F37</f>
        <v>0</v>
      </c>
      <c r="BE95" s="7"/>
      <c r="BT95" s="113" t="s">
        <v>82</v>
      </c>
      <c r="BV95" s="113" t="s">
        <v>76</v>
      </c>
      <c r="BW95" s="113" t="s">
        <v>83</v>
      </c>
      <c r="BX95" s="113" t="s">
        <v>4</v>
      </c>
      <c r="CL95" s="113" t="s">
        <v>1</v>
      </c>
      <c r="CM95" s="113" t="s">
        <v>84</v>
      </c>
    </row>
    <row r="96" s="7" customFormat="1" ht="14.4" customHeight="1">
      <c r="A96" s="102" t="s">
        <v>78</v>
      </c>
      <c r="B96" s="103"/>
      <c r="C96" s="104"/>
      <c r="D96" s="105" t="s">
        <v>85</v>
      </c>
      <c r="E96" s="105"/>
      <c r="F96" s="105"/>
      <c r="G96" s="105"/>
      <c r="H96" s="105"/>
      <c r="I96" s="106"/>
      <c r="J96" s="105" t="s">
        <v>86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'trava - Travnaté hřiště'!J30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81</v>
      </c>
      <c r="AR96" s="103"/>
      <c r="AS96" s="109">
        <v>0</v>
      </c>
      <c r="AT96" s="110">
        <f>ROUND(SUM(AV96:AW96),2)</f>
        <v>0</v>
      </c>
      <c r="AU96" s="111">
        <f>'trava - Travnaté hřiště'!P118</f>
        <v>0</v>
      </c>
      <c r="AV96" s="110">
        <f>'trava - Travnaté hřiště'!J33</f>
        <v>0</v>
      </c>
      <c r="AW96" s="110">
        <f>'trava - Travnaté hřiště'!J34</f>
        <v>0</v>
      </c>
      <c r="AX96" s="110">
        <f>'trava - Travnaté hřiště'!J35</f>
        <v>0</v>
      </c>
      <c r="AY96" s="110">
        <f>'trava - Travnaté hřiště'!J36</f>
        <v>0</v>
      </c>
      <c r="AZ96" s="110">
        <f>'trava - Travnaté hřiště'!F33</f>
        <v>0</v>
      </c>
      <c r="BA96" s="110">
        <f>'trava - Travnaté hřiště'!F34</f>
        <v>0</v>
      </c>
      <c r="BB96" s="110">
        <f>'trava - Travnaté hřiště'!F35</f>
        <v>0</v>
      </c>
      <c r="BC96" s="110">
        <f>'trava - Travnaté hřiště'!F36</f>
        <v>0</v>
      </c>
      <c r="BD96" s="112">
        <f>'trava - Travnaté hřiště'!F37</f>
        <v>0</v>
      </c>
      <c r="BE96" s="7"/>
      <c r="BT96" s="113" t="s">
        <v>82</v>
      </c>
      <c r="BV96" s="113" t="s">
        <v>76</v>
      </c>
      <c r="BW96" s="113" t="s">
        <v>87</v>
      </c>
      <c r="BX96" s="113" t="s">
        <v>4</v>
      </c>
      <c r="CL96" s="113" t="s">
        <v>1</v>
      </c>
      <c r="CM96" s="113" t="s">
        <v>84</v>
      </c>
    </row>
    <row r="97" s="7" customFormat="1" ht="14.4" customHeight="1">
      <c r="A97" s="102" t="s">
        <v>78</v>
      </c>
      <c r="B97" s="103"/>
      <c r="C97" s="104"/>
      <c r="D97" s="105" t="s">
        <v>88</v>
      </c>
      <c r="E97" s="105"/>
      <c r="F97" s="105"/>
      <c r="G97" s="105"/>
      <c r="H97" s="105"/>
      <c r="I97" s="106"/>
      <c r="J97" s="105" t="s">
        <v>89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'vrn - Vedlejší a ostatní ...'!J30</f>
        <v>0</v>
      </c>
      <c r="AH97" s="106"/>
      <c r="AI97" s="106"/>
      <c r="AJ97" s="106"/>
      <c r="AK97" s="106"/>
      <c r="AL97" s="106"/>
      <c r="AM97" s="106"/>
      <c r="AN97" s="107">
        <f>SUM(AG97,AT97)</f>
        <v>0</v>
      </c>
      <c r="AO97" s="106"/>
      <c r="AP97" s="106"/>
      <c r="AQ97" s="108" t="s">
        <v>81</v>
      </c>
      <c r="AR97" s="103"/>
      <c r="AS97" s="109">
        <v>0</v>
      </c>
      <c r="AT97" s="110">
        <f>ROUND(SUM(AV97:AW97),2)</f>
        <v>0</v>
      </c>
      <c r="AU97" s="111">
        <f>'vrn - Vedlejší a ostatní ...'!P120</f>
        <v>0</v>
      </c>
      <c r="AV97" s="110">
        <f>'vrn - Vedlejší a ostatní ...'!J33</f>
        <v>0</v>
      </c>
      <c r="AW97" s="110">
        <f>'vrn - Vedlejší a ostatní ...'!J34</f>
        <v>0</v>
      </c>
      <c r="AX97" s="110">
        <f>'vrn - Vedlejší a ostatní ...'!J35</f>
        <v>0</v>
      </c>
      <c r="AY97" s="110">
        <f>'vrn - Vedlejší a ostatní ...'!J36</f>
        <v>0</v>
      </c>
      <c r="AZ97" s="110">
        <f>'vrn - Vedlejší a ostatní ...'!F33</f>
        <v>0</v>
      </c>
      <c r="BA97" s="110">
        <f>'vrn - Vedlejší a ostatní ...'!F34</f>
        <v>0</v>
      </c>
      <c r="BB97" s="110">
        <f>'vrn - Vedlejší a ostatní ...'!F35</f>
        <v>0</v>
      </c>
      <c r="BC97" s="110">
        <f>'vrn - Vedlejší a ostatní ...'!F36</f>
        <v>0</v>
      </c>
      <c r="BD97" s="112">
        <f>'vrn - Vedlejší a ostatní ...'!F37</f>
        <v>0</v>
      </c>
      <c r="BE97" s="7"/>
      <c r="BT97" s="113" t="s">
        <v>82</v>
      </c>
      <c r="BV97" s="113" t="s">
        <v>76</v>
      </c>
      <c r="BW97" s="113" t="s">
        <v>90</v>
      </c>
      <c r="BX97" s="113" t="s">
        <v>4</v>
      </c>
      <c r="CL97" s="113" t="s">
        <v>1</v>
      </c>
      <c r="CM97" s="113" t="s">
        <v>84</v>
      </c>
    </row>
    <row r="98" s="7" customFormat="1" ht="14.4" customHeight="1">
      <c r="A98" s="102" t="s">
        <v>78</v>
      </c>
      <c r="B98" s="103"/>
      <c r="C98" s="104"/>
      <c r="D98" s="105" t="s">
        <v>91</v>
      </c>
      <c r="E98" s="105"/>
      <c r="F98" s="105"/>
      <c r="G98" s="105"/>
      <c r="H98" s="105"/>
      <c r="I98" s="106"/>
      <c r="J98" s="105" t="s">
        <v>92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'vybavení - Sportovní vyba...'!J30</f>
        <v>0</v>
      </c>
      <c r="AH98" s="106"/>
      <c r="AI98" s="106"/>
      <c r="AJ98" s="106"/>
      <c r="AK98" s="106"/>
      <c r="AL98" s="106"/>
      <c r="AM98" s="106"/>
      <c r="AN98" s="107">
        <f>SUM(AG98,AT98)</f>
        <v>0</v>
      </c>
      <c r="AO98" s="106"/>
      <c r="AP98" s="106"/>
      <c r="AQ98" s="108" t="s">
        <v>81</v>
      </c>
      <c r="AR98" s="103"/>
      <c r="AS98" s="114">
        <v>0</v>
      </c>
      <c r="AT98" s="115">
        <f>ROUND(SUM(AV98:AW98),2)</f>
        <v>0</v>
      </c>
      <c r="AU98" s="116">
        <f>'vybavení - Sportovní vyba...'!P118</f>
        <v>0</v>
      </c>
      <c r="AV98" s="115">
        <f>'vybavení - Sportovní vyba...'!J33</f>
        <v>0</v>
      </c>
      <c r="AW98" s="115">
        <f>'vybavení - Sportovní vyba...'!J34</f>
        <v>0</v>
      </c>
      <c r="AX98" s="115">
        <f>'vybavení - Sportovní vyba...'!J35</f>
        <v>0</v>
      </c>
      <c r="AY98" s="115">
        <f>'vybavení - Sportovní vyba...'!J36</f>
        <v>0</v>
      </c>
      <c r="AZ98" s="115">
        <f>'vybavení - Sportovní vyba...'!F33</f>
        <v>0</v>
      </c>
      <c r="BA98" s="115">
        <f>'vybavení - Sportovní vyba...'!F34</f>
        <v>0</v>
      </c>
      <c r="BB98" s="115">
        <f>'vybavení - Sportovní vyba...'!F35</f>
        <v>0</v>
      </c>
      <c r="BC98" s="115">
        <f>'vybavení - Sportovní vyba...'!F36</f>
        <v>0</v>
      </c>
      <c r="BD98" s="117">
        <f>'vybavení - Sportovní vyba...'!F37</f>
        <v>0</v>
      </c>
      <c r="BE98" s="7"/>
      <c r="BT98" s="113" t="s">
        <v>82</v>
      </c>
      <c r="BV98" s="113" t="s">
        <v>76</v>
      </c>
      <c r="BW98" s="113" t="s">
        <v>93</v>
      </c>
      <c r="BX98" s="113" t="s">
        <v>4</v>
      </c>
      <c r="CL98" s="113" t="s">
        <v>1</v>
      </c>
      <c r="CM98" s="113" t="s">
        <v>84</v>
      </c>
    </row>
    <row r="99" s="2" customFormat="1" ht="30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7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37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</sheetData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tav - Soupis předpokláda...'!C2" display="/"/>
    <hyperlink ref="A96" location="'trava - Travnaté hřiště'!C2" display="/"/>
    <hyperlink ref="A97" location="'vrn - Vedlejší a ostatní ...'!C2" display="/"/>
    <hyperlink ref="A98" location="'vybavení - Sportovní vyb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  <c r="AZ2" s="118" t="s">
        <v>94</v>
      </c>
      <c r="BA2" s="118" t="s">
        <v>1</v>
      </c>
      <c r="BB2" s="118" t="s">
        <v>1</v>
      </c>
      <c r="BC2" s="118" t="s">
        <v>95</v>
      </c>
      <c r="BD2" s="118" t="s">
        <v>84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118" t="s">
        <v>96</v>
      </c>
      <c r="BA3" s="118" t="s">
        <v>1</v>
      </c>
      <c r="BB3" s="118" t="s">
        <v>1</v>
      </c>
      <c r="BC3" s="118" t="s">
        <v>97</v>
      </c>
      <c r="BD3" s="118" t="s">
        <v>84</v>
      </c>
    </row>
    <row r="4" s="1" customFormat="1" ht="24.96" customHeight="1">
      <c r="B4" s="20"/>
      <c r="D4" s="21" t="s">
        <v>98</v>
      </c>
      <c r="L4" s="20"/>
      <c r="M4" s="119" t="s">
        <v>10</v>
      </c>
      <c r="AT4" s="17" t="s">
        <v>3</v>
      </c>
      <c r="AZ4" s="118" t="s">
        <v>99</v>
      </c>
      <c r="BA4" s="118" t="s">
        <v>1</v>
      </c>
      <c r="BB4" s="118" t="s">
        <v>1</v>
      </c>
      <c r="BC4" s="118" t="s">
        <v>100</v>
      </c>
      <c r="BD4" s="118" t="s">
        <v>84</v>
      </c>
    </row>
    <row r="5" s="1" customFormat="1" ht="6.96" customHeight="1">
      <c r="B5" s="20"/>
      <c r="L5" s="20"/>
      <c r="AZ5" s="118" t="s">
        <v>101</v>
      </c>
      <c r="BA5" s="118" t="s">
        <v>1</v>
      </c>
      <c r="BB5" s="118" t="s">
        <v>1</v>
      </c>
      <c r="BC5" s="118" t="s">
        <v>102</v>
      </c>
      <c r="BD5" s="118" t="s">
        <v>84</v>
      </c>
    </row>
    <row r="6" s="1" customFormat="1" ht="12" customHeight="1">
      <c r="B6" s="20"/>
      <c r="D6" s="30" t="s">
        <v>16</v>
      </c>
      <c r="L6" s="20"/>
      <c r="AZ6" s="118" t="s">
        <v>103</v>
      </c>
      <c r="BA6" s="118" t="s">
        <v>1</v>
      </c>
      <c r="BB6" s="118" t="s">
        <v>1</v>
      </c>
      <c r="BC6" s="118" t="s">
        <v>104</v>
      </c>
      <c r="BD6" s="118" t="s">
        <v>84</v>
      </c>
    </row>
    <row r="7" s="1" customFormat="1" ht="14.4" customHeight="1">
      <c r="B7" s="20"/>
      <c r="E7" s="120" t="str">
        <f>'Rekapitulace stavby'!K6</f>
        <v>SOŠ veterinární - Oprava venkovního hřiště</v>
      </c>
      <c r="F7" s="30"/>
      <c r="G7" s="30"/>
      <c r="H7" s="30"/>
      <c r="L7" s="20"/>
      <c r="AZ7" s="118" t="s">
        <v>105</v>
      </c>
      <c r="BA7" s="118" t="s">
        <v>1</v>
      </c>
      <c r="BB7" s="118" t="s">
        <v>1</v>
      </c>
      <c r="BC7" s="118" t="s">
        <v>106</v>
      </c>
      <c r="BD7" s="118" t="s">
        <v>84</v>
      </c>
    </row>
    <row r="8" s="2" customFormat="1" ht="12" customHeight="1">
      <c r="A8" s="36"/>
      <c r="B8" s="37"/>
      <c r="C8" s="36"/>
      <c r="D8" s="30" t="s">
        <v>107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18" t="s">
        <v>108</v>
      </c>
      <c r="BA8" s="118" t="s">
        <v>1</v>
      </c>
      <c r="BB8" s="118" t="s">
        <v>1</v>
      </c>
      <c r="BC8" s="118" t="s">
        <v>109</v>
      </c>
      <c r="BD8" s="118" t="s">
        <v>84</v>
      </c>
    </row>
    <row r="9" s="2" customFormat="1" ht="15.6" customHeight="1">
      <c r="A9" s="36"/>
      <c r="B9" s="37"/>
      <c r="C9" s="36"/>
      <c r="D9" s="36"/>
      <c r="E9" s="65" t="s">
        <v>110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8" t="s">
        <v>111</v>
      </c>
      <c r="BA9" s="118" t="s">
        <v>1</v>
      </c>
      <c r="BB9" s="118" t="s">
        <v>1</v>
      </c>
      <c r="BC9" s="118" t="s">
        <v>112</v>
      </c>
      <c r="BD9" s="118" t="s">
        <v>84</v>
      </c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8" t="s">
        <v>113</v>
      </c>
      <c r="BA10" s="118" t="s">
        <v>1</v>
      </c>
      <c r="BB10" s="118" t="s">
        <v>1</v>
      </c>
      <c r="BC10" s="118" t="s">
        <v>114</v>
      </c>
      <c r="BD10" s="118" t="s">
        <v>84</v>
      </c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8" t="s">
        <v>115</v>
      </c>
      <c r="BA11" s="118" t="s">
        <v>1</v>
      </c>
      <c r="BB11" s="118" t="s">
        <v>1</v>
      </c>
      <c r="BC11" s="118" t="s">
        <v>116</v>
      </c>
      <c r="BD11" s="118" t="s">
        <v>84</v>
      </c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3. 6. 2024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8" t="s">
        <v>117</v>
      </c>
      <c r="BA12" s="118" t="s">
        <v>1</v>
      </c>
      <c r="BB12" s="118" t="s">
        <v>1</v>
      </c>
      <c r="BC12" s="118" t="s">
        <v>118</v>
      </c>
      <c r="BD12" s="118" t="s">
        <v>84</v>
      </c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27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27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4.4" customHeight="1">
      <c r="A27" s="121"/>
      <c r="B27" s="122"/>
      <c r="C27" s="121"/>
      <c r="D27" s="121"/>
      <c r="E27" s="34" t="s">
        <v>1</v>
      </c>
      <c r="F27" s="34"/>
      <c r="G27" s="34"/>
      <c r="H27" s="34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4" t="s">
        <v>34</v>
      </c>
      <c r="E30" s="36"/>
      <c r="F30" s="36"/>
      <c r="G30" s="36"/>
      <c r="H30" s="36"/>
      <c r="I30" s="36"/>
      <c r="J30" s="94">
        <f>ROUND(J130,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36</v>
      </c>
      <c r="G32" s="36"/>
      <c r="H32" s="36"/>
      <c r="I32" s="41" t="s">
        <v>35</v>
      </c>
      <c r="J32" s="41" t="s">
        <v>37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5" t="s">
        <v>38</v>
      </c>
      <c r="E33" s="30" t="s">
        <v>39</v>
      </c>
      <c r="F33" s="126">
        <f>ROUND((SUM(BE130:BE344)),  2)</f>
        <v>0</v>
      </c>
      <c r="G33" s="36"/>
      <c r="H33" s="36"/>
      <c r="I33" s="127">
        <v>0.20999999999999999</v>
      </c>
      <c r="J33" s="126">
        <f>ROUND(((SUM(BE130:BE344))*I33),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40</v>
      </c>
      <c r="F34" s="126">
        <f>ROUND((SUM(BF130:BF344)),  2)</f>
        <v>0</v>
      </c>
      <c r="G34" s="36"/>
      <c r="H34" s="36"/>
      <c r="I34" s="127">
        <v>0.12</v>
      </c>
      <c r="J34" s="126">
        <f>ROUND(((SUM(BF130:BF344))*I34),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41</v>
      </c>
      <c r="F35" s="126">
        <f>ROUND((SUM(BG130:BG344)),  2)</f>
        <v>0</v>
      </c>
      <c r="G35" s="36"/>
      <c r="H35" s="36"/>
      <c r="I35" s="127">
        <v>0.20999999999999999</v>
      </c>
      <c r="J35" s="126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42</v>
      </c>
      <c r="F36" s="126">
        <f>ROUND((SUM(BH130:BH344)),  2)</f>
        <v>0</v>
      </c>
      <c r="G36" s="36"/>
      <c r="H36" s="36"/>
      <c r="I36" s="127">
        <v>0.12</v>
      </c>
      <c r="J36" s="126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43</v>
      </c>
      <c r="F37" s="126">
        <f>ROUND((SUM(BI130:BI344)),  2)</f>
        <v>0</v>
      </c>
      <c r="G37" s="36"/>
      <c r="H37" s="36"/>
      <c r="I37" s="127">
        <v>0</v>
      </c>
      <c r="J37" s="126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8"/>
      <c r="D39" s="129" t="s">
        <v>44</v>
      </c>
      <c r="E39" s="79"/>
      <c r="F39" s="79"/>
      <c r="G39" s="130" t="s">
        <v>45</v>
      </c>
      <c r="H39" s="131" t="s">
        <v>46</v>
      </c>
      <c r="I39" s="79"/>
      <c r="J39" s="132">
        <f>SUM(J30:J37)</f>
        <v>0</v>
      </c>
      <c r="K39" s="133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47</v>
      </c>
      <c r="E50" s="55"/>
      <c r="F50" s="55"/>
      <c r="G50" s="54" t="s">
        <v>48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49</v>
      </c>
      <c r="E61" s="39"/>
      <c r="F61" s="134" t="s">
        <v>50</v>
      </c>
      <c r="G61" s="56" t="s">
        <v>49</v>
      </c>
      <c r="H61" s="39"/>
      <c r="I61" s="39"/>
      <c r="J61" s="135" t="s">
        <v>50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51</v>
      </c>
      <c r="E65" s="57"/>
      <c r="F65" s="57"/>
      <c r="G65" s="54" t="s">
        <v>52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49</v>
      </c>
      <c r="E76" s="39"/>
      <c r="F76" s="134" t="s">
        <v>50</v>
      </c>
      <c r="G76" s="56" t="s">
        <v>49</v>
      </c>
      <c r="H76" s="39"/>
      <c r="I76" s="39"/>
      <c r="J76" s="135" t="s">
        <v>50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119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4.4" customHeight="1">
      <c r="A85" s="36"/>
      <c r="B85" s="37"/>
      <c r="C85" s="36"/>
      <c r="D85" s="36"/>
      <c r="E85" s="120" t="str">
        <f>E7</f>
        <v>SOŠ veterinární - Oprava venkovního hřiště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107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6" customHeight="1">
      <c r="A87" s="36"/>
      <c r="B87" s="37"/>
      <c r="C87" s="36"/>
      <c r="D87" s="36"/>
      <c r="E87" s="65" t="str">
        <f>E9</f>
        <v>stav - Soupis předpokládaných stavebních prací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Hradec Králové, Pražská 68</v>
      </c>
      <c r="G89" s="36"/>
      <c r="H89" s="36"/>
      <c r="I89" s="30" t="s">
        <v>22</v>
      </c>
      <c r="J89" s="67" t="str">
        <f>IF(J12="","",J12)</f>
        <v>3. 6. 2024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6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30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6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6" t="s">
        <v>120</v>
      </c>
      <c r="D94" s="128"/>
      <c r="E94" s="128"/>
      <c r="F94" s="128"/>
      <c r="G94" s="128"/>
      <c r="H94" s="128"/>
      <c r="I94" s="128"/>
      <c r="J94" s="137" t="s">
        <v>121</v>
      </c>
      <c r="K94" s="12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8" t="s">
        <v>122</v>
      </c>
      <c r="D96" s="36"/>
      <c r="E96" s="36"/>
      <c r="F96" s="36"/>
      <c r="G96" s="36"/>
      <c r="H96" s="36"/>
      <c r="I96" s="36"/>
      <c r="J96" s="94">
        <f>J130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123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J131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125</v>
      </c>
      <c r="E98" s="145"/>
      <c r="F98" s="145"/>
      <c r="G98" s="145"/>
      <c r="H98" s="145"/>
      <c r="I98" s="145"/>
      <c r="J98" s="146">
        <f>J132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126</v>
      </c>
      <c r="E99" s="145"/>
      <c r="F99" s="145"/>
      <c r="G99" s="145"/>
      <c r="H99" s="145"/>
      <c r="I99" s="145"/>
      <c r="J99" s="146">
        <f>J186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127</v>
      </c>
      <c r="E100" s="145"/>
      <c r="F100" s="145"/>
      <c r="G100" s="145"/>
      <c r="H100" s="145"/>
      <c r="I100" s="145"/>
      <c r="J100" s="146">
        <f>J192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128</v>
      </c>
      <c r="E101" s="145"/>
      <c r="F101" s="145"/>
      <c r="G101" s="145"/>
      <c r="H101" s="145"/>
      <c r="I101" s="145"/>
      <c r="J101" s="146">
        <f>J223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129</v>
      </c>
      <c r="E102" s="145"/>
      <c r="F102" s="145"/>
      <c r="G102" s="145"/>
      <c r="H102" s="145"/>
      <c r="I102" s="145"/>
      <c r="J102" s="146">
        <f>J262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130</v>
      </c>
      <c r="E103" s="145"/>
      <c r="F103" s="145"/>
      <c r="G103" s="145"/>
      <c r="H103" s="145"/>
      <c r="I103" s="145"/>
      <c r="J103" s="146">
        <f>J267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131</v>
      </c>
      <c r="E104" s="145"/>
      <c r="F104" s="145"/>
      <c r="G104" s="145"/>
      <c r="H104" s="145"/>
      <c r="I104" s="145"/>
      <c r="J104" s="146">
        <f>J297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132</v>
      </c>
      <c r="E105" s="145"/>
      <c r="F105" s="145"/>
      <c r="G105" s="145"/>
      <c r="H105" s="145"/>
      <c r="I105" s="145"/>
      <c r="J105" s="146">
        <f>J314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9"/>
      <c r="C106" s="9"/>
      <c r="D106" s="140" t="s">
        <v>133</v>
      </c>
      <c r="E106" s="141"/>
      <c r="F106" s="141"/>
      <c r="G106" s="141"/>
      <c r="H106" s="141"/>
      <c r="I106" s="141"/>
      <c r="J106" s="142">
        <f>J318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3"/>
      <c r="C107" s="10"/>
      <c r="D107" s="144" t="s">
        <v>134</v>
      </c>
      <c r="E107" s="145"/>
      <c r="F107" s="145"/>
      <c r="G107" s="145"/>
      <c r="H107" s="145"/>
      <c r="I107" s="145"/>
      <c r="J107" s="146">
        <f>J319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39"/>
      <c r="C108" s="9"/>
      <c r="D108" s="140" t="s">
        <v>135</v>
      </c>
      <c r="E108" s="141"/>
      <c r="F108" s="141"/>
      <c r="G108" s="141"/>
      <c r="H108" s="141"/>
      <c r="I108" s="141"/>
      <c r="J108" s="142">
        <f>J336</f>
        <v>0</v>
      </c>
      <c r="K108" s="9"/>
      <c r="L108" s="13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39"/>
      <c r="C109" s="9"/>
      <c r="D109" s="140" t="s">
        <v>136</v>
      </c>
      <c r="E109" s="141"/>
      <c r="F109" s="141"/>
      <c r="G109" s="141"/>
      <c r="H109" s="141"/>
      <c r="I109" s="141"/>
      <c r="J109" s="142">
        <f>J340</f>
        <v>0</v>
      </c>
      <c r="K109" s="9"/>
      <c r="L109" s="13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43"/>
      <c r="C110" s="10"/>
      <c r="D110" s="144" t="s">
        <v>137</v>
      </c>
      <c r="E110" s="145"/>
      <c r="F110" s="145"/>
      <c r="G110" s="145"/>
      <c r="H110" s="145"/>
      <c r="I110" s="145"/>
      <c r="J110" s="146">
        <f>J341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6" s="2" customFormat="1" ht="6.96" customHeight="1">
      <c r="A116" s="36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4.96" customHeight="1">
      <c r="A117" s="36"/>
      <c r="B117" s="37"/>
      <c r="C117" s="21" t="s">
        <v>138</v>
      </c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16</v>
      </c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4.4" customHeight="1">
      <c r="A120" s="36"/>
      <c r="B120" s="37"/>
      <c r="C120" s="36"/>
      <c r="D120" s="36"/>
      <c r="E120" s="120" t="str">
        <f>E7</f>
        <v>SOŠ veterinární - Oprava venkovního hřiště</v>
      </c>
      <c r="F120" s="30"/>
      <c r="G120" s="30"/>
      <c r="H120" s="30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107</v>
      </c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6" customHeight="1">
      <c r="A122" s="36"/>
      <c r="B122" s="37"/>
      <c r="C122" s="36"/>
      <c r="D122" s="36"/>
      <c r="E122" s="65" t="str">
        <f>E9</f>
        <v>stav - Soupis předpokládaných stavebních prací</v>
      </c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20</v>
      </c>
      <c r="D124" s="36"/>
      <c r="E124" s="36"/>
      <c r="F124" s="25" t="str">
        <f>F12</f>
        <v>Hradec Králové, Pražská 68</v>
      </c>
      <c r="G124" s="36"/>
      <c r="H124" s="36"/>
      <c r="I124" s="30" t="s">
        <v>22</v>
      </c>
      <c r="J124" s="67" t="str">
        <f>IF(J12="","",J12)</f>
        <v>3. 6. 2024</v>
      </c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6" customHeight="1">
      <c r="A126" s="36"/>
      <c r="B126" s="37"/>
      <c r="C126" s="30" t="s">
        <v>24</v>
      </c>
      <c r="D126" s="36"/>
      <c r="E126" s="36"/>
      <c r="F126" s="25" t="str">
        <f>E15</f>
        <v xml:space="preserve"> </v>
      </c>
      <c r="G126" s="36"/>
      <c r="H126" s="36"/>
      <c r="I126" s="30" t="s">
        <v>30</v>
      </c>
      <c r="J126" s="34" t="str">
        <f>E21</f>
        <v xml:space="preserve"> </v>
      </c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5.6" customHeight="1">
      <c r="A127" s="36"/>
      <c r="B127" s="37"/>
      <c r="C127" s="30" t="s">
        <v>28</v>
      </c>
      <c r="D127" s="36"/>
      <c r="E127" s="36"/>
      <c r="F127" s="25" t="str">
        <f>IF(E18="","",E18)</f>
        <v>Vyplň údaj</v>
      </c>
      <c r="G127" s="36"/>
      <c r="H127" s="36"/>
      <c r="I127" s="30" t="s">
        <v>32</v>
      </c>
      <c r="J127" s="34" t="str">
        <f>E24</f>
        <v xml:space="preserve"> </v>
      </c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0.32" customHeight="1">
      <c r="A128" s="36"/>
      <c r="B128" s="37"/>
      <c r="C128" s="36"/>
      <c r="D128" s="36"/>
      <c r="E128" s="36"/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11" customFormat="1" ht="29.28" customHeight="1">
      <c r="A129" s="147"/>
      <c r="B129" s="148"/>
      <c r="C129" s="149" t="s">
        <v>139</v>
      </c>
      <c r="D129" s="150" t="s">
        <v>59</v>
      </c>
      <c r="E129" s="150" t="s">
        <v>55</v>
      </c>
      <c r="F129" s="150" t="s">
        <v>56</v>
      </c>
      <c r="G129" s="150" t="s">
        <v>140</v>
      </c>
      <c r="H129" s="150" t="s">
        <v>141</v>
      </c>
      <c r="I129" s="150" t="s">
        <v>142</v>
      </c>
      <c r="J129" s="150" t="s">
        <v>121</v>
      </c>
      <c r="K129" s="151" t="s">
        <v>143</v>
      </c>
      <c r="L129" s="152"/>
      <c r="M129" s="84" t="s">
        <v>1</v>
      </c>
      <c r="N129" s="85" t="s">
        <v>38</v>
      </c>
      <c r="O129" s="85" t="s">
        <v>144</v>
      </c>
      <c r="P129" s="85" t="s">
        <v>145</v>
      </c>
      <c r="Q129" s="85" t="s">
        <v>146</v>
      </c>
      <c r="R129" s="85" t="s">
        <v>147</v>
      </c>
      <c r="S129" s="85" t="s">
        <v>148</v>
      </c>
      <c r="T129" s="86" t="s">
        <v>149</v>
      </c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</row>
    <row r="130" s="2" customFormat="1" ht="22.8" customHeight="1">
      <c r="A130" s="36"/>
      <c r="B130" s="37"/>
      <c r="C130" s="91" t="s">
        <v>150</v>
      </c>
      <c r="D130" s="36"/>
      <c r="E130" s="36"/>
      <c r="F130" s="36"/>
      <c r="G130" s="36"/>
      <c r="H130" s="36"/>
      <c r="I130" s="36"/>
      <c r="J130" s="153">
        <f>BK130</f>
        <v>0</v>
      </c>
      <c r="K130" s="36"/>
      <c r="L130" s="37"/>
      <c r="M130" s="87"/>
      <c r="N130" s="71"/>
      <c r="O130" s="88"/>
      <c r="P130" s="154">
        <f>P131+P318+P336+P340</f>
        <v>0</v>
      </c>
      <c r="Q130" s="88"/>
      <c r="R130" s="154">
        <f>R131+R318+R336+R340</f>
        <v>80.561675629999996</v>
      </c>
      <c r="S130" s="88"/>
      <c r="T130" s="155">
        <f>T131+T318+T336+T340</f>
        <v>66.428519999999992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73</v>
      </c>
      <c r="AU130" s="17" t="s">
        <v>123</v>
      </c>
      <c r="BK130" s="156">
        <f>BK131+BK318+BK336+BK340</f>
        <v>0</v>
      </c>
    </row>
    <row r="131" s="12" customFormat="1" ht="25.92" customHeight="1">
      <c r="A131" s="12"/>
      <c r="B131" s="157"/>
      <c r="C131" s="12"/>
      <c r="D131" s="158" t="s">
        <v>73</v>
      </c>
      <c r="E131" s="159" t="s">
        <v>151</v>
      </c>
      <c r="F131" s="159" t="s">
        <v>152</v>
      </c>
      <c r="G131" s="12"/>
      <c r="H131" s="12"/>
      <c r="I131" s="160"/>
      <c r="J131" s="161">
        <f>BK131</f>
        <v>0</v>
      </c>
      <c r="K131" s="12"/>
      <c r="L131" s="157"/>
      <c r="M131" s="162"/>
      <c r="N131" s="163"/>
      <c r="O131" s="163"/>
      <c r="P131" s="164">
        <f>P132+P186+P192+P223+P262+P267+P297+P314</f>
        <v>0</v>
      </c>
      <c r="Q131" s="163"/>
      <c r="R131" s="164">
        <f>R132+R186+R192+R223+R262+R267+R297+R314</f>
        <v>80.541360130000001</v>
      </c>
      <c r="S131" s="163"/>
      <c r="T131" s="165">
        <f>T132+T186+T192+T223+T262+T267+T297+T314</f>
        <v>66.428519999999992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82</v>
      </c>
      <c r="AT131" s="166" t="s">
        <v>73</v>
      </c>
      <c r="AU131" s="166" t="s">
        <v>74</v>
      </c>
      <c r="AY131" s="158" t="s">
        <v>153</v>
      </c>
      <c r="BK131" s="167">
        <f>BK132+BK186+BK192+BK223+BK262+BK267+BK297+BK314</f>
        <v>0</v>
      </c>
    </row>
    <row r="132" s="12" customFormat="1" ht="22.8" customHeight="1">
      <c r="A132" s="12"/>
      <c r="B132" s="157"/>
      <c r="C132" s="12"/>
      <c r="D132" s="158" t="s">
        <v>73</v>
      </c>
      <c r="E132" s="168" t="s">
        <v>82</v>
      </c>
      <c r="F132" s="168" t="s">
        <v>154</v>
      </c>
      <c r="G132" s="12"/>
      <c r="H132" s="12"/>
      <c r="I132" s="160"/>
      <c r="J132" s="169">
        <f>BK132</f>
        <v>0</v>
      </c>
      <c r="K132" s="12"/>
      <c r="L132" s="157"/>
      <c r="M132" s="162"/>
      <c r="N132" s="163"/>
      <c r="O132" s="163"/>
      <c r="P132" s="164">
        <f>SUM(P133:P185)</f>
        <v>0</v>
      </c>
      <c r="Q132" s="163"/>
      <c r="R132" s="164">
        <f>SUM(R133:R185)</f>
        <v>0</v>
      </c>
      <c r="S132" s="163"/>
      <c r="T132" s="165">
        <f>SUM(T133:T185)</f>
        <v>59.167539999999988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82</v>
      </c>
      <c r="AT132" s="166" t="s">
        <v>73</v>
      </c>
      <c r="AU132" s="166" t="s">
        <v>82</v>
      </c>
      <c r="AY132" s="158" t="s">
        <v>153</v>
      </c>
      <c r="BK132" s="167">
        <f>SUM(BK133:BK185)</f>
        <v>0</v>
      </c>
    </row>
    <row r="133" s="2" customFormat="1" ht="22.2" customHeight="1">
      <c r="A133" s="36"/>
      <c r="B133" s="170"/>
      <c r="C133" s="171" t="s">
        <v>82</v>
      </c>
      <c r="D133" s="171" t="s">
        <v>155</v>
      </c>
      <c r="E133" s="172" t="s">
        <v>156</v>
      </c>
      <c r="F133" s="173" t="s">
        <v>157</v>
      </c>
      <c r="G133" s="174" t="s">
        <v>158</v>
      </c>
      <c r="H133" s="175">
        <v>674.72000000000003</v>
      </c>
      <c r="I133" s="176"/>
      <c r="J133" s="177">
        <f>ROUND(I133*H133,2)</f>
        <v>0</v>
      </c>
      <c r="K133" s="173" t="s">
        <v>1</v>
      </c>
      <c r="L133" s="37"/>
      <c r="M133" s="178" t="s">
        <v>1</v>
      </c>
      <c r="N133" s="179" t="s">
        <v>39</v>
      </c>
      <c r="O133" s="75"/>
      <c r="P133" s="180">
        <f>O133*H133</f>
        <v>0</v>
      </c>
      <c r="Q133" s="180">
        <v>0</v>
      </c>
      <c r="R133" s="180">
        <f>Q133*H133</f>
        <v>0</v>
      </c>
      <c r="S133" s="180">
        <v>0.017999999999999999</v>
      </c>
      <c r="T133" s="181">
        <f>S133*H133</f>
        <v>12.144959999999999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2" t="s">
        <v>159</v>
      </c>
      <c r="AT133" s="182" t="s">
        <v>155</v>
      </c>
      <c r="AU133" s="182" t="s">
        <v>84</v>
      </c>
      <c r="AY133" s="17" t="s">
        <v>153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7" t="s">
        <v>82</v>
      </c>
      <c r="BK133" s="183">
        <f>ROUND(I133*H133,2)</f>
        <v>0</v>
      </c>
      <c r="BL133" s="17" t="s">
        <v>159</v>
      </c>
      <c r="BM133" s="182" t="s">
        <v>160</v>
      </c>
    </row>
    <row r="134" s="2" customFormat="1">
      <c r="A134" s="36"/>
      <c r="B134" s="37"/>
      <c r="C134" s="36"/>
      <c r="D134" s="184" t="s">
        <v>161</v>
      </c>
      <c r="E134" s="36"/>
      <c r="F134" s="185" t="s">
        <v>162</v>
      </c>
      <c r="G134" s="36"/>
      <c r="H134" s="36"/>
      <c r="I134" s="186"/>
      <c r="J134" s="36"/>
      <c r="K134" s="36"/>
      <c r="L134" s="37"/>
      <c r="M134" s="187"/>
      <c r="N134" s="188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161</v>
      </c>
      <c r="AU134" s="17" t="s">
        <v>84</v>
      </c>
    </row>
    <row r="135" s="13" customFormat="1">
      <c r="A135" s="13"/>
      <c r="B135" s="189"/>
      <c r="C135" s="13"/>
      <c r="D135" s="184" t="s">
        <v>163</v>
      </c>
      <c r="E135" s="190" t="s">
        <v>94</v>
      </c>
      <c r="F135" s="191" t="s">
        <v>164</v>
      </c>
      <c r="G135" s="13"/>
      <c r="H135" s="192">
        <v>674.72000000000003</v>
      </c>
      <c r="I135" s="193"/>
      <c r="J135" s="13"/>
      <c r="K135" s="13"/>
      <c r="L135" s="189"/>
      <c r="M135" s="194"/>
      <c r="N135" s="195"/>
      <c r="O135" s="195"/>
      <c r="P135" s="195"/>
      <c r="Q135" s="195"/>
      <c r="R135" s="195"/>
      <c r="S135" s="195"/>
      <c r="T135" s="19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163</v>
      </c>
      <c r="AU135" s="190" t="s">
        <v>84</v>
      </c>
      <c r="AV135" s="13" t="s">
        <v>84</v>
      </c>
      <c r="AW135" s="13" t="s">
        <v>31</v>
      </c>
      <c r="AX135" s="13" t="s">
        <v>82</v>
      </c>
      <c r="AY135" s="190" t="s">
        <v>153</v>
      </c>
    </row>
    <row r="136" s="2" customFormat="1" ht="22.2" customHeight="1">
      <c r="A136" s="36"/>
      <c r="B136" s="170"/>
      <c r="C136" s="171" t="s">
        <v>84</v>
      </c>
      <c r="D136" s="171" t="s">
        <v>155</v>
      </c>
      <c r="E136" s="172" t="s">
        <v>165</v>
      </c>
      <c r="F136" s="173" t="s">
        <v>166</v>
      </c>
      <c r="G136" s="174" t="s">
        <v>158</v>
      </c>
      <c r="H136" s="175">
        <v>49.700000000000003</v>
      </c>
      <c r="I136" s="176"/>
      <c r="J136" s="177">
        <f>ROUND(I136*H136,2)</f>
        <v>0</v>
      </c>
      <c r="K136" s="173" t="s">
        <v>167</v>
      </c>
      <c r="L136" s="37"/>
      <c r="M136" s="178" t="s">
        <v>1</v>
      </c>
      <c r="N136" s="179" t="s">
        <v>39</v>
      </c>
      <c r="O136" s="75"/>
      <c r="P136" s="180">
        <f>O136*H136</f>
        <v>0</v>
      </c>
      <c r="Q136" s="180">
        <v>0</v>
      </c>
      <c r="R136" s="180">
        <f>Q136*H136</f>
        <v>0</v>
      </c>
      <c r="S136" s="180">
        <v>0.255</v>
      </c>
      <c r="T136" s="181">
        <f>S136*H136</f>
        <v>12.673500000000001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2" t="s">
        <v>159</v>
      </c>
      <c r="AT136" s="182" t="s">
        <v>155</v>
      </c>
      <c r="AU136" s="182" t="s">
        <v>84</v>
      </c>
      <c r="AY136" s="17" t="s">
        <v>153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7" t="s">
        <v>82</v>
      </c>
      <c r="BK136" s="183">
        <f>ROUND(I136*H136,2)</f>
        <v>0</v>
      </c>
      <c r="BL136" s="17" t="s">
        <v>159</v>
      </c>
      <c r="BM136" s="182" t="s">
        <v>168</v>
      </c>
    </row>
    <row r="137" s="2" customFormat="1">
      <c r="A137" s="36"/>
      <c r="B137" s="37"/>
      <c r="C137" s="36"/>
      <c r="D137" s="184" t="s">
        <v>161</v>
      </c>
      <c r="E137" s="36"/>
      <c r="F137" s="185" t="s">
        <v>169</v>
      </c>
      <c r="G137" s="36"/>
      <c r="H137" s="36"/>
      <c r="I137" s="186"/>
      <c r="J137" s="36"/>
      <c r="K137" s="36"/>
      <c r="L137" s="37"/>
      <c r="M137" s="187"/>
      <c r="N137" s="188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161</v>
      </c>
      <c r="AU137" s="17" t="s">
        <v>84</v>
      </c>
    </row>
    <row r="138" s="2" customFormat="1">
      <c r="A138" s="36"/>
      <c r="B138" s="37"/>
      <c r="C138" s="36"/>
      <c r="D138" s="197" t="s">
        <v>170</v>
      </c>
      <c r="E138" s="36"/>
      <c r="F138" s="198" t="s">
        <v>171</v>
      </c>
      <c r="G138" s="36"/>
      <c r="H138" s="36"/>
      <c r="I138" s="186"/>
      <c r="J138" s="36"/>
      <c r="K138" s="36"/>
      <c r="L138" s="37"/>
      <c r="M138" s="187"/>
      <c r="N138" s="188"/>
      <c r="O138" s="75"/>
      <c r="P138" s="75"/>
      <c r="Q138" s="75"/>
      <c r="R138" s="75"/>
      <c r="S138" s="75"/>
      <c r="T138" s="7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170</v>
      </c>
      <c r="AU138" s="17" t="s">
        <v>84</v>
      </c>
    </row>
    <row r="139" s="13" customFormat="1">
      <c r="A139" s="13"/>
      <c r="B139" s="189"/>
      <c r="C139" s="13"/>
      <c r="D139" s="184" t="s">
        <v>163</v>
      </c>
      <c r="E139" s="190" t="s">
        <v>103</v>
      </c>
      <c r="F139" s="191" t="s">
        <v>172</v>
      </c>
      <c r="G139" s="13"/>
      <c r="H139" s="192">
        <v>49.700000000000003</v>
      </c>
      <c r="I139" s="193"/>
      <c r="J139" s="13"/>
      <c r="K139" s="13"/>
      <c r="L139" s="189"/>
      <c r="M139" s="194"/>
      <c r="N139" s="195"/>
      <c r="O139" s="195"/>
      <c r="P139" s="195"/>
      <c r="Q139" s="195"/>
      <c r="R139" s="195"/>
      <c r="S139" s="195"/>
      <c r="T139" s="19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0" t="s">
        <v>163</v>
      </c>
      <c r="AU139" s="190" t="s">
        <v>84</v>
      </c>
      <c r="AV139" s="13" t="s">
        <v>84</v>
      </c>
      <c r="AW139" s="13" t="s">
        <v>31</v>
      </c>
      <c r="AX139" s="13" t="s">
        <v>82</v>
      </c>
      <c r="AY139" s="190" t="s">
        <v>153</v>
      </c>
    </row>
    <row r="140" s="2" customFormat="1" ht="22.2" customHeight="1">
      <c r="A140" s="36"/>
      <c r="B140" s="170"/>
      <c r="C140" s="171" t="s">
        <v>173</v>
      </c>
      <c r="D140" s="171" t="s">
        <v>155</v>
      </c>
      <c r="E140" s="172" t="s">
        <v>174</v>
      </c>
      <c r="F140" s="173" t="s">
        <v>175</v>
      </c>
      <c r="G140" s="174" t="s">
        <v>158</v>
      </c>
      <c r="H140" s="175">
        <v>65.439999999999998</v>
      </c>
      <c r="I140" s="176"/>
      <c r="J140" s="177">
        <f>ROUND(I140*H140,2)</f>
        <v>0</v>
      </c>
      <c r="K140" s="173" t="s">
        <v>167</v>
      </c>
      <c r="L140" s="37"/>
      <c r="M140" s="178" t="s">
        <v>1</v>
      </c>
      <c r="N140" s="179" t="s">
        <v>39</v>
      </c>
      <c r="O140" s="75"/>
      <c r="P140" s="180">
        <f>O140*H140</f>
        <v>0</v>
      </c>
      <c r="Q140" s="180">
        <v>0</v>
      </c>
      <c r="R140" s="180">
        <f>Q140*H140</f>
        <v>0</v>
      </c>
      <c r="S140" s="180">
        <v>0.26000000000000001</v>
      </c>
      <c r="T140" s="181">
        <f>S140*H140</f>
        <v>17.014399999999998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2" t="s">
        <v>159</v>
      </c>
      <c r="AT140" s="182" t="s">
        <v>155</v>
      </c>
      <c r="AU140" s="182" t="s">
        <v>84</v>
      </c>
      <c r="AY140" s="17" t="s">
        <v>153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7" t="s">
        <v>82</v>
      </c>
      <c r="BK140" s="183">
        <f>ROUND(I140*H140,2)</f>
        <v>0</v>
      </c>
      <c r="BL140" s="17" t="s">
        <v>159</v>
      </c>
      <c r="BM140" s="182" t="s">
        <v>176</v>
      </c>
    </row>
    <row r="141" s="2" customFormat="1">
      <c r="A141" s="36"/>
      <c r="B141" s="37"/>
      <c r="C141" s="36"/>
      <c r="D141" s="184" t="s">
        <v>161</v>
      </c>
      <c r="E141" s="36"/>
      <c r="F141" s="185" t="s">
        <v>177</v>
      </c>
      <c r="G141" s="36"/>
      <c r="H141" s="36"/>
      <c r="I141" s="186"/>
      <c r="J141" s="36"/>
      <c r="K141" s="36"/>
      <c r="L141" s="37"/>
      <c r="M141" s="187"/>
      <c r="N141" s="188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161</v>
      </c>
      <c r="AU141" s="17" t="s">
        <v>84</v>
      </c>
    </row>
    <row r="142" s="2" customFormat="1">
      <c r="A142" s="36"/>
      <c r="B142" s="37"/>
      <c r="C142" s="36"/>
      <c r="D142" s="197" t="s">
        <v>170</v>
      </c>
      <c r="E142" s="36"/>
      <c r="F142" s="198" t="s">
        <v>178</v>
      </c>
      <c r="G142" s="36"/>
      <c r="H142" s="36"/>
      <c r="I142" s="186"/>
      <c r="J142" s="36"/>
      <c r="K142" s="36"/>
      <c r="L142" s="37"/>
      <c r="M142" s="187"/>
      <c r="N142" s="188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170</v>
      </c>
      <c r="AU142" s="17" t="s">
        <v>84</v>
      </c>
    </row>
    <row r="143" s="13" customFormat="1">
      <c r="A143" s="13"/>
      <c r="B143" s="189"/>
      <c r="C143" s="13"/>
      <c r="D143" s="184" t="s">
        <v>163</v>
      </c>
      <c r="E143" s="190" t="s">
        <v>105</v>
      </c>
      <c r="F143" s="191" t="s">
        <v>179</v>
      </c>
      <c r="G143" s="13"/>
      <c r="H143" s="192">
        <v>65.439999999999998</v>
      </c>
      <c r="I143" s="193"/>
      <c r="J143" s="13"/>
      <c r="K143" s="13"/>
      <c r="L143" s="189"/>
      <c r="M143" s="194"/>
      <c r="N143" s="195"/>
      <c r="O143" s="195"/>
      <c r="P143" s="195"/>
      <c r="Q143" s="195"/>
      <c r="R143" s="195"/>
      <c r="S143" s="195"/>
      <c r="T143" s="19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0" t="s">
        <v>163</v>
      </c>
      <c r="AU143" s="190" t="s">
        <v>84</v>
      </c>
      <c r="AV143" s="13" t="s">
        <v>84</v>
      </c>
      <c r="AW143" s="13" t="s">
        <v>31</v>
      </c>
      <c r="AX143" s="13" t="s">
        <v>82</v>
      </c>
      <c r="AY143" s="190" t="s">
        <v>153</v>
      </c>
    </row>
    <row r="144" s="2" customFormat="1" ht="22.2" customHeight="1">
      <c r="A144" s="36"/>
      <c r="B144" s="170"/>
      <c r="C144" s="171" t="s">
        <v>159</v>
      </c>
      <c r="D144" s="171" t="s">
        <v>155</v>
      </c>
      <c r="E144" s="172" t="s">
        <v>180</v>
      </c>
      <c r="F144" s="173" t="s">
        <v>181</v>
      </c>
      <c r="G144" s="174" t="s">
        <v>158</v>
      </c>
      <c r="H144" s="175">
        <v>4.6059999999999999</v>
      </c>
      <c r="I144" s="176"/>
      <c r="J144" s="177">
        <f>ROUND(I144*H144,2)</f>
        <v>0</v>
      </c>
      <c r="K144" s="173" t="s">
        <v>167</v>
      </c>
      <c r="L144" s="37"/>
      <c r="M144" s="178" t="s">
        <v>1</v>
      </c>
      <c r="N144" s="179" t="s">
        <v>39</v>
      </c>
      <c r="O144" s="75"/>
      <c r="P144" s="180">
        <f>O144*H144</f>
        <v>0</v>
      </c>
      <c r="Q144" s="180">
        <v>0</v>
      </c>
      <c r="R144" s="180">
        <f>Q144*H144</f>
        <v>0</v>
      </c>
      <c r="S144" s="180">
        <v>0.17999999999999999</v>
      </c>
      <c r="T144" s="181">
        <f>S144*H144</f>
        <v>0.82907999999999993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2" t="s">
        <v>159</v>
      </c>
      <c r="AT144" s="182" t="s">
        <v>155</v>
      </c>
      <c r="AU144" s="182" t="s">
        <v>84</v>
      </c>
      <c r="AY144" s="17" t="s">
        <v>153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7" t="s">
        <v>82</v>
      </c>
      <c r="BK144" s="183">
        <f>ROUND(I144*H144,2)</f>
        <v>0</v>
      </c>
      <c r="BL144" s="17" t="s">
        <v>159</v>
      </c>
      <c r="BM144" s="182" t="s">
        <v>182</v>
      </c>
    </row>
    <row r="145" s="2" customFormat="1">
      <c r="A145" s="36"/>
      <c r="B145" s="37"/>
      <c r="C145" s="36"/>
      <c r="D145" s="184" t="s">
        <v>161</v>
      </c>
      <c r="E145" s="36"/>
      <c r="F145" s="185" t="s">
        <v>183</v>
      </c>
      <c r="G145" s="36"/>
      <c r="H145" s="36"/>
      <c r="I145" s="186"/>
      <c r="J145" s="36"/>
      <c r="K145" s="36"/>
      <c r="L145" s="37"/>
      <c r="M145" s="187"/>
      <c r="N145" s="188"/>
      <c r="O145" s="75"/>
      <c r="P145" s="75"/>
      <c r="Q145" s="75"/>
      <c r="R145" s="75"/>
      <c r="S145" s="75"/>
      <c r="T145" s="7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161</v>
      </c>
      <c r="AU145" s="17" t="s">
        <v>84</v>
      </c>
    </row>
    <row r="146" s="2" customFormat="1">
      <c r="A146" s="36"/>
      <c r="B146" s="37"/>
      <c r="C146" s="36"/>
      <c r="D146" s="197" t="s">
        <v>170</v>
      </c>
      <c r="E146" s="36"/>
      <c r="F146" s="198" t="s">
        <v>184</v>
      </c>
      <c r="G146" s="36"/>
      <c r="H146" s="36"/>
      <c r="I146" s="186"/>
      <c r="J146" s="36"/>
      <c r="K146" s="36"/>
      <c r="L146" s="37"/>
      <c r="M146" s="187"/>
      <c r="N146" s="188"/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170</v>
      </c>
      <c r="AU146" s="17" t="s">
        <v>84</v>
      </c>
    </row>
    <row r="147" s="13" customFormat="1">
      <c r="A147" s="13"/>
      <c r="B147" s="189"/>
      <c r="C147" s="13"/>
      <c r="D147" s="184" t="s">
        <v>163</v>
      </c>
      <c r="E147" s="190" t="s">
        <v>1</v>
      </c>
      <c r="F147" s="191" t="s">
        <v>185</v>
      </c>
      <c r="G147" s="13"/>
      <c r="H147" s="192">
        <v>4.6059999999999999</v>
      </c>
      <c r="I147" s="193"/>
      <c r="J147" s="13"/>
      <c r="K147" s="13"/>
      <c r="L147" s="189"/>
      <c r="M147" s="194"/>
      <c r="N147" s="195"/>
      <c r="O147" s="195"/>
      <c r="P147" s="195"/>
      <c r="Q147" s="195"/>
      <c r="R147" s="195"/>
      <c r="S147" s="195"/>
      <c r="T147" s="19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0" t="s">
        <v>163</v>
      </c>
      <c r="AU147" s="190" t="s">
        <v>84</v>
      </c>
      <c r="AV147" s="13" t="s">
        <v>84</v>
      </c>
      <c r="AW147" s="13" t="s">
        <v>31</v>
      </c>
      <c r="AX147" s="13" t="s">
        <v>82</v>
      </c>
      <c r="AY147" s="190" t="s">
        <v>153</v>
      </c>
    </row>
    <row r="148" s="2" customFormat="1" ht="22.2" customHeight="1">
      <c r="A148" s="36"/>
      <c r="B148" s="170"/>
      <c r="C148" s="171" t="s">
        <v>186</v>
      </c>
      <c r="D148" s="171" t="s">
        <v>155</v>
      </c>
      <c r="E148" s="172" t="s">
        <v>187</v>
      </c>
      <c r="F148" s="173" t="s">
        <v>188</v>
      </c>
      <c r="G148" s="174" t="s">
        <v>158</v>
      </c>
      <c r="H148" s="175">
        <v>65.439999999999998</v>
      </c>
      <c r="I148" s="176"/>
      <c r="J148" s="177">
        <f>ROUND(I148*H148,2)</f>
        <v>0</v>
      </c>
      <c r="K148" s="173" t="s">
        <v>167</v>
      </c>
      <c r="L148" s="37"/>
      <c r="M148" s="178" t="s">
        <v>1</v>
      </c>
      <c r="N148" s="179" t="s">
        <v>39</v>
      </c>
      <c r="O148" s="75"/>
      <c r="P148" s="180">
        <f>O148*H148</f>
        <v>0</v>
      </c>
      <c r="Q148" s="180">
        <v>0</v>
      </c>
      <c r="R148" s="180">
        <f>Q148*H148</f>
        <v>0</v>
      </c>
      <c r="S148" s="180">
        <v>0.23999999999999999</v>
      </c>
      <c r="T148" s="181">
        <f>S148*H148</f>
        <v>15.705599999999999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2" t="s">
        <v>159</v>
      </c>
      <c r="AT148" s="182" t="s">
        <v>155</v>
      </c>
      <c r="AU148" s="182" t="s">
        <v>84</v>
      </c>
      <c r="AY148" s="17" t="s">
        <v>153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7" t="s">
        <v>82</v>
      </c>
      <c r="BK148" s="183">
        <f>ROUND(I148*H148,2)</f>
        <v>0</v>
      </c>
      <c r="BL148" s="17" t="s">
        <v>159</v>
      </c>
      <c r="BM148" s="182" t="s">
        <v>189</v>
      </c>
    </row>
    <row r="149" s="2" customFormat="1">
      <c r="A149" s="36"/>
      <c r="B149" s="37"/>
      <c r="C149" s="36"/>
      <c r="D149" s="184" t="s">
        <v>161</v>
      </c>
      <c r="E149" s="36"/>
      <c r="F149" s="185" t="s">
        <v>190</v>
      </c>
      <c r="G149" s="36"/>
      <c r="H149" s="36"/>
      <c r="I149" s="186"/>
      <c r="J149" s="36"/>
      <c r="K149" s="36"/>
      <c r="L149" s="37"/>
      <c r="M149" s="187"/>
      <c r="N149" s="188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161</v>
      </c>
      <c r="AU149" s="17" t="s">
        <v>84</v>
      </c>
    </row>
    <row r="150" s="2" customFormat="1">
      <c r="A150" s="36"/>
      <c r="B150" s="37"/>
      <c r="C150" s="36"/>
      <c r="D150" s="197" t="s">
        <v>170</v>
      </c>
      <c r="E150" s="36"/>
      <c r="F150" s="198" t="s">
        <v>191</v>
      </c>
      <c r="G150" s="36"/>
      <c r="H150" s="36"/>
      <c r="I150" s="186"/>
      <c r="J150" s="36"/>
      <c r="K150" s="36"/>
      <c r="L150" s="37"/>
      <c r="M150" s="187"/>
      <c r="N150" s="188"/>
      <c r="O150" s="75"/>
      <c r="P150" s="75"/>
      <c r="Q150" s="75"/>
      <c r="R150" s="75"/>
      <c r="S150" s="75"/>
      <c r="T150" s="7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7" t="s">
        <v>170</v>
      </c>
      <c r="AU150" s="17" t="s">
        <v>84</v>
      </c>
    </row>
    <row r="151" s="2" customFormat="1">
      <c r="A151" s="36"/>
      <c r="B151" s="37"/>
      <c r="C151" s="36"/>
      <c r="D151" s="184" t="s">
        <v>192</v>
      </c>
      <c r="E151" s="36"/>
      <c r="F151" s="199" t="s">
        <v>193</v>
      </c>
      <c r="G151" s="36"/>
      <c r="H151" s="36"/>
      <c r="I151" s="186"/>
      <c r="J151" s="36"/>
      <c r="K151" s="36"/>
      <c r="L151" s="37"/>
      <c r="M151" s="187"/>
      <c r="N151" s="188"/>
      <c r="O151" s="75"/>
      <c r="P151" s="75"/>
      <c r="Q151" s="75"/>
      <c r="R151" s="75"/>
      <c r="S151" s="75"/>
      <c r="T151" s="7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192</v>
      </c>
      <c r="AU151" s="17" t="s">
        <v>84</v>
      </c>
    </row>
    <row r="152" s="13" customFormat="1">
      <c r="A152" s="13"/>
      <c r="B152" s="189"/>
      <c r="C152" s="13"/>
      <c r="D152" s="184" t="s">
        <v>163</v>
      </c>
      <c r="E152" s="190" t="s">
        <v>1</v>
      </c>
      <c r="F152" s="191" t="s">
        <v>105</v>
      </c>
      <c r="G152" s="13"/>
      <c r="H152" s="192">
        <v>65.439999999999998</v>
      </c>
      <c r="I152" s="193"/>
      <c r="J152" s="13"/>
      <c r="K152" s="13"/>
      <c r="L152" s="189"/>
      <c r="M152" s="194"/>
      <c r="N152" s="195"/>
      <c r="O152" s="195"/>
      <c r="P152" s="195"/>
      <c r="Q152" s="195"/>
      <c r="R152" s="195"/>
      <c r="S152" s="195"/>
      <c r="T152" s="19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0" t="s">
        <v>163</v>
      </c>
      <c r="AU152" s="190" t="s">
        <v>84</v>
      </c>
      <c r="AV152" s="13" t="s">
        <v>84</v>
      </c>
      <c r="AW152" s="13" t="s">
        <v>31</v>
      </c>
      <c r="AX152" s="13" t="s">
        <v>82</v>
      </c>
      <c r="AY152" s="190" t="s">
        <v>153</v>
      </c>
    </row>
    <row r="153" s="2" customFormat="1" ht="14.4" customHeight="1">
      <c r="A153" s="36"/>
      <c r="B153" s="170"/>
      <c r="C153" s="171" t="s">
        <v>194</v>
      </c>
      <c r="D153" s="171" t="s">
        <v>155</v>
      </c>
      <c r="E153" s="172" t="s">
        <v>195</v>
      </c>
      <c r="F153" s="173" t="s">
        <v>196</v>
      </c>
      <c r="G153" s="174" t="s">
        <v>197</v>
      </c>
      <c r="H153" s="175">
        <v>20</v>
      </c>
      <c r="I153" s="176"/>
      <c r="J153" s="177">
        <f>ROUND(I153*H153,2)</f>
        <v>0</v>
      </c>
      <c r="K153" s="173" t="s">
        <v>167</v>
      </c>
      <c r="L153" s="37"/>
      <c r="M153" s="178" t="s">
        <v>1</v>
      </c>
      <c r="N153" s="179" t="s">
        <v>39</v>
      </c>
      <c r="O153" s="75"/>
      <c r="P153" s="180">
        <f>O153*H153</f>
        <v>0</v>
      </c>
      <c r="Q153" s="180">
        <v>0</v>
      </c>
      <c r="R153" s="180">
        <f>Q153*H153</f>
        <v>0</v>
      </c>
      <c r="S153" s="180">
        <v>0.040000000000000001</v>
      </c>
      <c r="T153" s="181">
        <f>S153*H153</f>
        <v>0.80000000000000004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2" t="s">
        <v>159</v>
      </c>
      <c r="AT153" s="182" t="s">
        <v>155</v>
      </c>
      <c r="AU153" s="182" t="s">
        <v>84</v>
      </c>
      <c r="AY153" s="17" t="s">
        <v>153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7" t="s">
        <v>82</v>
      </c>
      <c r="BK153" s="183">
        <f>ROUND(I153*H153,2)</f>
        <v>0</v>
      </c>
      <c r="BL153" s="17" t="s">
        <v>159</v>
      </c>
      <c r="BM153" s="182" t="s">
        <v>198</v>
      </c>
    </row>
    <row r="154" s="2" customFormat="1">
      <c r="A154" s="36"/>
      <c r="B154" s="37"/>
      <c r="C154" s="36"/>
      <c r="D154" s="184" t="s">
        <v>161</v>
      </c>
      <c r="E154" s="36"/>
      <c r="F154" s="185" t="s">
        <v>199</v>
      </c>
      <c r="G154" s="36"/>
      <c r="H154" s="36"/>
      <c r="I154" s="186"/>
      <c r="J154" s="36"/>
      <c r="K154" s="36"/>
      <c r="L154" s="37"/>
      <c r="M154" s="187"/>
      <c r="N154" s="188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161</v>
      </c>
      <c r="AU154" s="17" t="s">
        <v>84</v>
      </c>
    </row>
    <row r="155" s="2" customFormat="1">
      <c r="A155" s="36"/>
      <c r="B155" s="37"/>
      <c r="C155" s="36"/>
      <c r="D155" s="197" t="s">
        <v>170</v>
      </c>
      <c r="E155" s="36"/>
      <c r="F155" s="198" t="s">
        <v>200</v>
      </c>
      <c r="G155" s="36"/>
      <c r="H155" s="36"/>
      <c r="I155" s="186"/>
      <c r="J155" s="36"/>
      <c r="K155" s="36"/>
      <c r="L155" s="37"/>
      <c r="M155" s="187"/>
      <c r="N155" s="188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170</v>
      </c>
      <c r="AU155" s="17" t="s">
        <v>84</v>
      </c>
    </row>
    <row r="156" s="13" customFormat="1">
      <c r="A156" s="13"/>
      <c r="B156" s="189"/>
      <c r="C156" s="13"/>
      <c r="D156" s="184" t="s">
        <v>163</v>
      </c>
      <c r="E156" s="190" t="s">
        <v>1</v>
      </c>
      <c r="F156" s="191" t="s">
        <v>201</v>
      </c>
      <c r="G156" s="13"/>
      <c r="H156" s="192">
        <v>20</v>
      </c>
      <c r="I156" s="193"/>
      <c r="J156" s="13"/>
      <c r="K156" s="13"/>
      <c r="L156" s="189"/>
      <c r="M156" s="194"/>
      <c r="N156" s="195"/>
      <c r="O156" s="195"/>
      <c r="P156" s="195"/>
      <c r="Q156" s="195"/>
      <c r="R156" s="195"/>
      <c r="S156" s="195"/>
      <c r="T156" s="19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0" t="s">
        <v>163</v>
      </c>
      <c r="AU156" s="190" t="s">
        <v>84</v>
      </c>
      <c r="AV156" s="13" t="s">
        <v>84</v>
      </c>
      <c r="AW156" s="13" t="s">
        <v>31</v>
      </c>
      <c r="AX156" s="13" t="s">
        <v>82</v>
      </c>
      <c r="AY156" s="190" t="s">
        <v>153</v>
      </c>
    </row>
    <row r="157" s="2" customFormat="1" ht="14.4" customHeight="1">
      <c r="A157" s="36"/>
      <c r="B157" s="170"/>
      <c r="C157" s="171" t="s">
        <v>202</v>
      </c>
      <c r="D157" s="171" t="s">
        <v>155</v>
      </c>
      <c r="E157" s="172" t="s">
        <v>203</v>
      </c>
      <c r="F157" s="173" t="s">
        <v>204</v>
      </c>
      <c r="G157" s="174" t="s">
        <v>158</v>
      </c>
      <c r="H157" s="175">
        <v>5.8399999999999999</v>
      </c>
      <c r="I157" s="176"/>
      <c r="J157" s="177">
        <f>ROUND(I157*H157,2)</f>
        <v>0</v>
      </c>
      <c r="K157" s="173" t="s">
        <v>167</v>
      </c>
      <c r="L157" s="37"/>
      <c r="M157" s="178" t="s">
        <v>1</v>
      </c>
      <c r="N157" s="179" t="s">
        <v>39</v>
      </c>
      <c r="O157" s="75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2" t="s">
        <v>159</v>
      </c>
      <c r="AT157" s="182" t="s">
        <v>155</v>
      </c>
      <c r="AU157" s="182" t="s">
        <v>84</v>
      </c>
      <c r="AY157" s="17" t="s">
        <v>153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7" t="s">
        <v>82</v>
      </c>
      <c r="BK157" s="183">
        <f>ROUND(I157*H157,2)</f>
        <v>0</v>
      </c>
      <c r="BL157" s="17" t="s">
        <v>159</v>
      </c>
      <c r="BM157" s="182" t="s">
        <v>205</v>
      </c>
    </row>
    <row r="158" s="2" customFormat="1">
      <c r="A158" s="36"/>
      <c r="B158" s="37"/>
      <c r="C158" s="36"/>
      <c r="D158" s="184" t="s">
        <v>161</v>
      </c>
      <c r="E158" s="36"/>
      <c r="F158" s="185" t="s">
        <v>206</v>
      </c>
      <c r="G158" s="36"/>
      <c r="H158" s="36"/>
      <c r="I158" s="186"/>
      <c r="J158" s="36"/>
      <c r="K158" s="36"/>
      <c r="L158" s="37"/>
      <c r="M158" s="187"/>
      <c r="N158" s="188"/>
      <c r="O158" s="75"/>
      <c r="P158" s="75"/>
      <c r="Q158" s="75"/>
      <c r="R158" s="75"/>
      <c r="S158" s="75"/>
      <c r="T158" s="7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7" t="s">
        <v>161</v>
      </c>
      <c r="AU158" s="17" t="s">
        <v>84</v>
      </c>
    </row>
    <row r="159" s="2" customFormat="1">
      <c r="A159" s="36"/>
      <c r="B159" s="37"/>
      <c r="C159" s="36"/>
      <c r="D159" s="197" t="s">
        <v>170</v>
      </c>
      <c r="E159" s="36"/>
      <c r="F159" s="198" t="s">
        <v>207</v>
      </c>
      <c r="G159" s="36"/>
      <c r="H159" s="36"/>
      <c r="I159" s="186"/>
      <c r="J159" s="36"/>
      <c r="K159" s="36"/>
      <c r="L159" s="37"/>
      <c r="M159" s="187"/>
      <c r="N159" s="188"/>
      <c r="O159" s="75"/>
      <c r="P159" s="75"/>
      <c r="Q159" s="75"/>
      <c r="R159" s="75"/>
      <c r="S159" s="75"/>
      <c r="T159" s="7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7" t="s">
        <v>170</v>
      </c>
      <c r="AU159" s="17" t="s">
        <v>84</v>
      </c>
    </row>
    <row r="160" s="13" customFormat="1">
      <c r="A160" s="13"/>
      <c r="B160" s="189"/>
      <c r="C160" s="13"/>
      <c r="D160" s="184" t="s">
        <v>163</v>
      </c>
      <c r="E160" s="190" t="s">
        <v>115</v>
      </c>
      <c r="F160" s="191" t="s">
        <v>208</v>
      </c>
      <c r="G160" s="13"/>
      <c r="H160" s="192">
        <v>5.8399999999999999</v>
      </c>
      <c r="I160" s="193"/>
      <c r="J160" s="13"/>
      <c r="K160" s="13"/>
      <c r="L160" s="189"/>
      <c r="M160" s="194"/>
      <c r="N160" s="195"/>
      <c r="O160" s="195"/>
      <c r="P160" s="195"/>
      <c r="Q160" s="195"/>
      <c r="R160" s="195"/>
      <c r="S160" s="195"/>
      <c r="T160" s="19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163</v>
      </c>
      <c r="AU160" s="190" t="s">
        <v>84</v>
      </c>
      <c r="AV160" s="13" t="s">
        <v>84</v>
      </c>
      <c r="AW160" s="13" t="s">
        <v>31</v>
      </c>
      <c r="AX160" s="13" t="s">
        <v>82</v>
      </c>
      <c r="AY160" s="190" t="s">
        <v>153</v>
      </c>
    </row>
    <row r="161" s="2" customFormat="1" ht="22.2" customHeight="1">
      <c r="A161" s="36"/>
      <c r="B161" s="170"/>
      <c r="C161" s="171" t="s">
        <v>209</v>
      </c>
      <c r="D161" s="171" t="s">
        <v>155</v>
      </c>
      <c r="E161" s="172" t="s">
        <v>210</v>
      </c>
      <c r="F161" s="173" t="s">
        <v>211</v>
      </c>
      <c r="G161" s="174" t="s">
        <v>212</v>
      </c>
      <c r="H161" s="175">
        <v>1.46</v>
      </c>
      <c r="I161" s="176"/>
      <c r="J161" s="177">
        <f>ROUND(I161*H161,2)</f>
        <v>0</v>
      </c>
      <c r="K161" s="173" t="s">
        <v>167</v>
      </c>
      <c r="L161" s="37"/>
      <c r="M161" s="178" t="s">
        <v>1</v>
      </c>
      <c r="N161" s="179" t="s">
        <v>39</v>
      </c>
      <c r="O161" s="75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2" t="s">
        <v>159</v>
      </c>
      <c r="AT161" s="182" t="s">
        <v>155</v>
      </c>
      <c r="AU161" s="182" t="s">
        <v>84</v>
      </c>
      <c r="AY161" s="17" t="s">
        <v>153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7" t="s">
        <v>82</v>
      </c>
      <c r="BK161" s="183">
        <f>ROUND(I161*H161,2)</f>
        <v>0</v>
      </c>
      <c r="BL161" s="17" t="s">
        <v>159</v>
      </c>
      <c r="BM161" s="182" t="s">
        <v>213</v>
      </c>
    </row>
    <row r="162" s="2" customFormat="1">
      <c r="A162" s="36"/>
      <c r="B162" s="37"/>
      <c r="C162" s="36"/>
      <c r="D162" s="184" t="s">
        <v>161</v>
      </c>
      <c r="E162" s="36"/>
      <c r="F162" s="185" t="s">
        <v>214</v>
      </c>
      <c r="G162" s="36"/>
      <c r="H162" s="36"/>
      <c r="I162" s="186"/>
      <c r="J162" s="36"/>
      <c r="K162" s="36"/>
      <c r="L162" s="37"/>
      <c r="M162" s="187"/>
      <c r="N162" s="188"/>
      <c r="O162" s="75"/>
      <c r="P162" s="75"/>
      <c r="Q162" s="75"/>
      <c r="R162" s="75"/>
      <c r="S162" s="75"/>
      <c r="T162" s="7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7" t="s">
        <v>161</v>
      </c>
      <c r="AU162" s="17" t="s">
        <v>84</v>
      </c>
    </row>
    <row r="163" s="2" customFormat="1">
      <c r="A163" s="36"/>
      <c r="B163" s="37"/>
      <c r="C163" s="36"/>
      <c r="D163" s="197" t="s">
        <v>170</v>
      </c>
      <c r="E163" s="36"/>
      <c r="F163" s="198" t="s">
        <v>215</v>
      </c>
      <c r="G163" s="36"/>
      <c r="H163" s="36"/>
      <c r="I163" s="186"/>
      <c r="J163" s="36"/>
      <c r="K163" s="36"/>
      <c r="L163" s="37"/>
      <c r="M163" s="187"/>
      <c r="N163" s="188"/>
      <c r="O163" s="75"/>
      <c r="P163" s="75"/>
      <c r="Q163" s="75"/>
      <c r="R163" s="75"/>
      <c r="S163" s="75"/>
      <c r="T163" s="7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7" t="s">
        <v>170</v>
      </c>
      <c r="AU163" s="17" t="s">
        <v>84</v>
      </c>
    </row>
    <row r="164" s="13" customFormat="1">
      <c r="A164" s="13"/>
      <c r="B164" s="189"/>
      <c r="C164" s="13"/>
      <c r="D164" s="184" t="s">
        <v>163</v>
      </c>
      <c r="E164" s="190" t="s">
        <v>1</v>
      </c>
      <c r="F164" s="191" t="s">
        <v>216</v>
      </c>
      <c r="G164" s="13"/>
      <c r="H164" s="192">
        <v>1.46</v>
      </c>
      <c r="I164" s="193"/>
      <c r="J164" s="13"/>
      <c r="K164" s="13"/>
      <c r="L164" s="189"/>
      <c r="M164" s="194"/>
      <c r="N164" s="195"/>
      <c r="O164" s="195"/>
      <c r="P164" s="195"/>
      <c r="Q164" s="195"/>
      <c r="R164" s="195"/>
      <c r="S164" s="195"/>
      <c r="T164" s="19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0" t="s">
        <v>163</v>
      </c>
      <c r="AU164" s="190" t="s">
        <v>84</v>
      </c>
      <c r="AV164" s="13" t="s">
        <v>84</v>
      </c>
      <c r="AW164" s="13" t="s">
        <v>31</v>
      </c>
      <c r="AX164" s="13" t="s">
        <v>82</v>
      </c>
      <c r="AY164" s="190" t="s">
        <v>153</v>
      </c>
    </row>
    <row r="165" s="2" customFormat="1" ht="30" customHeight="1">
      <c r="A165" s="36"/>
      <c r="B165" s="170"/>
      <c r="C165" s="171" t="s">
        <v>217</v>
      </c>
      <c r="D165" s="171" t="s">
        <v>155</v>
      </c>
      <c r="E165" s="172" t="s">
        <v>218</v>
      </c>
      <c r="F165" s="173" t="s">
        <v>219</v>
      </c>
      <c r="G165" s="174" t="s">
        <v>212</v>
      </c>
      <c r="H165" s="175">
        <v>2.6760000000000002</v>
      </c>
      <c r="I165" s="176"/>
      <c r="J165" s="177">
        <f>ROUND(I165*H165,2)</f>
        <v>0</v>
      </c>
      <c r="K165" s="173" t="s">
        <v>167</v>
      </c>
      <c r="L165" s="37"/>
      <c r="M165" s="178" t="s">
        <v>1</v>
      </c>
      <c r="N165" s="179" t="s">
        <v>39</v>
      </c>
      <c r="O165" s="75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2" t="s">
        <v>159</v>
      </c>
      <c r="AT165" s="182" t="s">
        <v>155</v>
      </c>
      <c r="AU165" s="182" t="s">
        <v>84</v>
      </c>
      <c r="AY165" s="17" t="s">
        <v>153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7" t="s">
        <v>82</v>
      </c>
      <c r="BK165" s="183">
        <f>ROUND(I165*H165,2)</f>
        <v>0</v>
      </c>
      <c r="BL165" s="17" t="s">
        <v>159</v>
      </c>
      <c r="BM165" s="182" t="s">
        <v>220</v>
      </c>
    </row>
    <row r="166" s="2" customFormat="1">
      <c r="A166" s="36"/>
      <c r="B166" s="37"/>
      <c r="C166" s="36"/>
      <c r="D166" s="184" t="s">
        <v>161</v>
      </c>
      <c r="E166" s="36"/>
      <c r="F166" s="185" t="s">
        <v>221</v>
      </c>
      <c r="G166" s="36"/>
      <c r="H166" s="36"/>
      <c r="I166" s="186"/>
      <c r="J166" s="36"/>
      <c r="K166" s="36"/>
      <c r="L166" s="37"/>
      <c r="M166" s="187"/>
      <c r="N166" s="188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161</v>
      </c>
      <c r="AU166" s="17" t="s">
        <v>84</v>
      </c>
    </row>
    <row r="167" s="2" customFormat="1">
      <c r="A167" s="36"/>
      <c r="B167" s="37"/>
      <c r="C167" s="36"/>
      <c r="D167" s="197" t="s">
        <v>170</v>
      </c>
      <c r="E167" s="36"/>
      <c r="F167" s="198" t="s">
        <v>222</v>
      </c>
      <c r="G167" s="36"/>
      <c r="H167" s="36"/>
      <c r="I167" s="186"/>
      <c r="J167" s="36"/>
      <c r="K167" s="36"/>
      <c r="L167" s="37"/>
      <c r="M167" s="187"/>
      <c r="N167" s="188"/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7" t="s">
        <v>170</v>
      </c>
      <c r="AU167" s="17" t="s">
        <v>84</v>
      </c>
    </row>
    <row r="168" s="2" customFormat="1">
      <c r="A168" s="36"/>
      <c r="B168" s="37"/>
      <c r="C168" s="36"/>
      <c r="D168" s="184" t="s">
        <v>192</v>
      </c>
      <c r="E168" s="36"/>
      <c r="F168" s="199" t="s">
        <v>223</v>
      </c>
      <c r="G168" s="36"/>
      <c r="H168" s="36"/>
      <c r="I168" s="186"/>
      <c r="J168" s="36"/>
      <c r="K168" s="36"/>
      <c r="L168" s="37"/>
      <c r="M168" s="187"/>
      <c r="N168" s="188"/>
      <c r="O168" s="75"/>
      <c r="P168" s="75"/>
      <c r="Q168" s="75"/>
      <c r="R168" s="75"/>
      <c r="S168" s="75"/>
      <c r="T168" s="7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7" t="s">
        <v>192</v>
      </c>
      <c r="AU168" s="17" t="s">
        <v>84</v>
      </c>
    </row>
    <row r="169" s="13" customFormat="1">
      <c r="A169" s="13"/>
      <c r="B169" s="189"/>
      <c r="C169" s="13"/>
      <c r="D169" s="184" t="s">
        <v>163</v>
      </c>
      <c r="E169" s="190" t="s">
        <v>117</v>
      </c>
      <c r="F169" s="191" t="s">
        <v>224</v>
      </c>
      <c r="G169" s="13"/>
      <c r="H169" s="192">
        <v>2.6760000000000002</v>
      </c>
      <c r="I169" s="193"/>
      <c r="J169" s="13"/>
      <c r="K169" s="13"/>
      <c r="L169" s="189"/>
      <c r="M169" s="194"/>
      <c r="N169" s="195"/>
      <c r="O169" s="195"/>
      <c r="P169" s="195"/>
      <c r="Q169" s="195"/>
      <c r="R169" s="195"/>
      <c r="S169" s="195"/>
      <c r="T169" s="19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0" t="s">
        <v>163</v>
      </c>
      <c r="AU169" s="190" t="s">
        <v>84</v>
      </c>
      <c r="AV169" s="13" t="s">
        <v>84</v>
      </c>
      <c r="AW169" s="13" t="s">
        <v>31</v>
      </c>
      <c r="AX169" s="13" t="s">
        <v>82</v>
      </c>
      <c r="AY169" s="190" t="s">
        <v>153</v>
      </c>
    </row>
    <row r="170" s="2" customFormat="1" ht="30" customHeight="1">
      <c r="A170" s="36"/>
      <c r="B170" s="170"/>
      <c r="C170" s="171" t="s">
        <v>225</v>
      </c>
      <c r="D170" s="171" t="s">
        <v>155</v>
      </c>
      <c r="E170" s="172" t="s">
        <v>226</v>
      </c>
      <c r="F170" s="173" t="s">
        <v>227</v>
      </c>
      <c r="G170" s="174" t="s">
        <v>212</v>
      </c>
      <c r="H170" s="175">
        <v>6.4800000000000004</v>
      </c>
      <c r="I170" s="176"/>
      <c r="J170" s="177">
        <f>ROUND(I170*H170,2)</f>
        <v>0</v>
      </c>
      <c r="K170" s="173" t="s">
        <v>167</v>
      </c>
      <c r="L170" s="37"/>
      <c r="M170" s="178" t="s">
        <v>1</v>
      </c>
      <c r="N170" s="179" t="s">
        <v>39</v>
      </c>
      <c r="O170" s="75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2" t="s">
        <v>159</v>
      </c>
      <c r="AT170" s="182" t="s">
        <v>155</v>
      </c>
      <c r="AU170" s="182" t="s">
        <v>84</v>
      </c>
      <c r="AY170" s="17" t="s">
        <v>153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7" t="s">
        <v>82</v>
      </c>
      <c r="BK170" s="183">
        <f>ROUND(I170*H170,2)</f>
        <v>0</v>
      </c>
      <c r="BL170" s="17" t="s">
        <v>159</v>
      </c>
      <c r="BM170" s="182" t="s">
        <v>228</v>
      </c>
    </row>
    <row r="171" s="2" customFormat="1">
      <c r="A171" s="36"/>
      <c r="B171" s="37"/>
      <c r="C171" s="36"/>
      <c r="D171" s="184" t="s">
        <v>161</v>
      </c>
      <c r="E171" s="36"/>
      <c r="F171" s="185" t="s">
        <v>229</v>
      </c>
      <c r="G171" s="36"/>
      <c r="H171" s="36"/>
      <c r="I171" s="186"/>
      <c r="J171" s="36"/>
      <c r="K171" s="36"/>
      <c r="L171" s="37"/>
      <c r="M171" s="187"/>
      <c r="N171" s="188"/>
      <c r="O171" s="75"/>
      <c r="P171" s="75"/>
      <c r="Q171" s="75"/>
      <c r="R171" s="75"/>
      <c r="S171" s="75"/>
      <c r="T171" s="7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7" t="s">
        <v>161</v>
      </c>
      <c r="AU171" s="17" t="s">
        <v>84</v>
      </c>
    </row>
    <row r="172" s="2" customFormat="1">
      <c r="A172" s="36"/>
      <c r="B172" s="37"/>
      <c r="C172" s="36"/>
      <c r="D172" s="197" t="s">
        <v>170</v>
      </c>
      <c r="E172" s="36"/>
      <c r="F172" s="198" t="s">
        <v>230</v>
      </c>
      <c r="G172" s="36"/>
      <c r="H172" s="36"/>
      <c r="I172" s="186"/>
      <c r="J172" s="36"/>
      <c r="K172" s="36"/>
      <c r="L172" s="37"/>
      <c r="M172" s="187"/>
      <c r="N172" s="188"/>
      <c r="O172" s="75"/>
      <c r="P172" s="75"/>
      <c r="Q172" s="75"/>
      <c r="R172" s="75"/>
      <c r="S172" s="75"/>
      <c r="T172" s="7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7" t="s">
        <v>170</v>
      </c>
      <c r="AU172" s="17" t="s">
        <v>84</v>
      </c>
    </row>
    <row r="173" s="2" customFormat="1">
      <c r="A173" s="36"/>
      <c r="B173" s="37"/>
      <c r="C173" s="36"/>
      <c r="D173" s="184" t="s">
        <v>192</v>
      </c>
      <c r="E173" s="36"/>
      <c r="F173" s="199" t="s">
        <v>231</v>
      </c>
      <c r="G173" s="36"/>
      <c r="H173" s="36"/>
      <c r="I173" s="186"/>
      <c r="J173" s="36"/>
      <c r="K173" s="36"/>
      <c r="L173" s="37"/>
      <c r="M173" s="187"/>
      <c r="N173" s="188"/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7" t="s">
        <v>192</v>
      </c>
      <c r="AU173" s="17" t="s">
        <v>84</v>
      </c>
    </row>
    <row r="174" s="13" customFormat="1">
      <c r="A174" s="13"/>
      <c r="B174" s="189"/>
      <c r="C174" s="13"/>
      <c r="D174" s="184" t="s">
        <v>163</v>
      </c>
      <c r="E174" s="190" t="s">
        <v>1</v>
      </c>
      <c r="F174" s="191" t="s">
        <v>232</v>
      </c>
      <c r="G174" s="13"/>
      <c r="H174" s="192">
        <v>1.728</v>
      </c>
      <c r="I174" s="193"/>
      <c r="J174" s="13"/>
      <c r="K174" s="13"/>
      <c r="L174" s="189"/>
      <c r="M174" s="194"/>
      <c r="N174" s="195"/>
      <c r="O174" s="195"/>
      <c r="P174" s="195"/>
      <c r="Q174" s="195"/>
      <c r="R174" s="195"/>
      <c r="S174" s="195"/>
      <c r="T174" s="19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0" t="s">
        <v>163</v>
      </c>
      <c r="AU174" s="190" t="s">
        <v>84</v>
      </c>
      <c r="AV174" s="13" t="s">
        <v>84</v>
      </c>
      <c r="AW174" s="13" t="s">
        <v>31</v>
      </c>
      <c r="AX174" s="13" t="s">
        <v>74</v>
      </c>
      <c r="AY174" s="190" t="s">
        <v>153</v>
      </c>
    </row>
    <row r="175" s="13" customFormat="1">
      <c r="A175" s="13"/>
      <c r="B175" s="189"/>
      <c r="C175" s="13"/>
      <c r="D175" s="184" t="s">
        <v>163</v>
      </c>
      <c r="E175" s="190" t="s">
        <v>1</v>
      </c>
      <c r="F175" s="191" t="s">
        <v>233</v>
      </c>
      <c r="G175" s="13"/>
      <c r="H175" s="192">
        <v>1.296</v>
      </c>
      <c r="I175" s="193"/>
      <c r="J175" s="13"/>
      <c r="K175" s="13"/>
      <c r="L175" s="189"/>
      <c r="M175" s="194"/>
      <c r="N175" s="195"/>
      <c r="O175" s="195"/>
      <c r="P175" s="195"/>
      <c r="Q175" s="195"/>
      <c r="R175" s="195"/>
      <c r="S175" s="195"/>
      <c r="T175" s="19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0" t="s">
        <v>163</v>
      </c>
      <c r="AU175" s="190" t="s">
        <v>84</v>
      </c>
      <c r="AV175" s="13" t="s">
        <v>84</v>
      </c>
      <c r="AW175" s="13" t="s">
        <v>31</v>
      </c>
      <c r="AX175" s="13" t="s">
        <v>74</v>
      </c>
      <c r="AY175" s="190" t="s">
        <v>153</v>
      </c>
    </row>
    <row r="176" s="13" customFormat="1">
      <c r="A176" s="13"/>
      <c r="B176" s="189"/>
      <c r="C176" s="13"/>
      <c r="D176" s="184" t="s">
        <v>163</v>
      </c>
      <c r="E176" s="190" t="s">
        <v>1</v>
      </c>
      <c r="F176" s="191" t="s">
        <v>234</v>
      </c>
      <c r="G176" s="13"/>
      <c r="H176" s="192">
        <v>3.456</v>
      </c>
      <c r="I176" s="193"/>
      <c r="J176" s="13"/>
      <c r="K176" s="13"/>
      <c r="L176" s="189"/>
      <c r="M176" s="194"/>
      <c r="N176" s="195"/>
      <c r="O176" s="195"/>
      <c r="P176" s="195"/>
      <c r="Q176" s="195"/>
      <c r="R176" s="195"/>
      <c r="S176" s="195"/>
      <c r="T176" s="19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0" t="s">
        <v>163</v>
      </c>
      <c r="AU176" s="190" t="s">
        <v>84</v>
      </c>
      <c r="AV176" s="13" t="s">
        <v>84</v>
      </c>
      <c r="AW176" s="13" t="s">
        <v>31</v>
      </c>
      <c r="AX176" s="13" t="s">
        <v>74</v>
      </c>
      <c r="AY176" s="190" t="s">
        <v>153</v>
      </c>
    </row>
    <row r="177" s="14" customFormat="1">
      <c r="A177" s="14"/>
      <c r="B177" s="200"/>
      <c r="C177" s="14"/>
      <c r="D177" s="184" t="s">
        <v>163</v>
      </c>
      <c r="E177" s="201" t="s">
        <v>99</v>
      </c>
      <c r="F177" s="202" t="s">
        <v>235</v>
      </c>
      <c r="G177" s="14"/>
      <c r="H177" s="203">
        <v>6.4800000000000004</v>
      </c>
      <c r="I177" s="204"/>
      <c r="J177" s="14"/>
      <c r="K177" s="14"/>
      <c r="L177" s="200"/>
      <c r="M177" s="205"/>
      <c r="N177" s="206"/>
      <c r="O177" s="206"/>
      <c r="P177" s="206"/>
      <c r="Q177" s="206"/>
      <c r="R177" s="206"/>
      <c r="S177" s="206"/>
      <c r="T177" s="20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1" t="s">
        <v>163</v>
      </c>
      <c r="AU177" s="201" t="s">
        <v>84</v>
      </c>
      <c r="AV177" s="14" t="s">
        <v>159</v>
      </c>
      <c r="AW177" s="14" t="s">
        <v>31</v>
      </c>
      <c r="AX177" s="14" t="s">
        <v>82</v>
      </c>
      <c r="AY177" s="201" t="s">
        <v>153</v>
      </c>
    </row>
    <row r="178" s="2" customFormat="1" ht="34.8" customHeight="1">
      <c r="A178" s="36"/>
      <c r="B178" s="170"/>
      <c r="C178" s="171" t="s">
        <v>236</v>
      </c>
      <c r="D178" s="171" t="s">
        <v>155</v>
      </c>
      <c r="E178" s="172" t="s">
        <v>237</v>
      </c>
      <c r="F178" s="173" t="s">
        <v>238</v>
      </c>
      <c r="G178" s="174" t="s">
        <v>212</v>
      </c>
      <c r="H178" s="175">
        <v>10.616</v>
      </c>
      <c r="I178" s="176"/>
      <c r="J178" s="177">
        <f>ROUND(I178*H178,2)</f>
        <v>0</v>
      </c>
      <c r="K178" s="173" t="s">
        <v>167</v>
      </c>
      <c r="L178" s="37"/>
      <c r="M178" s="178" t="s">
        <v>1</v>
      </c>
      <c r="N178" s="179" t="s">
        <v>39</v>
      </c>
      <c r="O178" s="75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2" t="s">
        <v>159</v>
      </c>
      <c r="AT178" s="182" t="s">
        <v>155</v>
      </c>
      <c r="AU178" s="182" t="s">
        <v>84</v>
      </c>
      <c r="AY178" s="17" t="s">
        <v>153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7" t="s">
        <v>82</v>
      </c>
      <c r="BK178" s="183">
        <f>ROUND(I178*H178,2)</f>
        <v>0</v>
      </c>
      <c r="BL178" s="17" t="s">
        <v>159</v>
      </c>
      <c r="BM178" s="182" t="s">
        <v>239</v>
      </c>
    </row>
    <row r="179" s="2" customFormat="1">
      <c r="A179" s="36"/>
      <c r="B179" s="37"/>
      <c r="C179" s="36"/>
      <c r="D179" s="184" t="s">
        <v>161</v>
      </c>
      <c r="E179" s="36"/>
      <c r="F179" s="185" t="s">
        <v>240</v>
      </c>
      <c r="G179" s="36"/>
      <c r="H179" s="36"/>
      <c r="I179" s="186"/>
      <c r="J179" s="36"/>
      <c r="K179" s="36"/>
      <c r="L179" s="37"/>
      <c r="M179" s="187"/>
      <c r="N179" s="188"/>
      <c r="O179" s="75"/>
      <c r="P179" s="75"/>
      <c r="Q179" s="75"/>
      <c r="R179" s="75"/>
      <c r="S179" s="75"/>
      <c r="T179" s="7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7" t="s">
        <v>161</v>
      </c>
      <c r="AU179" s="17" t="s">
        <v>84</v>
      </c>
    </row>
    <row r="180" s="2" customFormat="1">
      <c r="A180" s="36"/>
      <c r="B180" s="37"/>
      <c r="C180" s="36"/>
      <c r="D180" s="197" t="s">
        <v>170</v>
      </c>
      <c r="E180" s="36"/>
      <c r="F180" s="198" t="s">
        <v>241</v>
      </c>
      <c r="G180" s="36"/>
      <c r="H180" s="36"/>
      <c r="I180" s="186"/>
      <c r="J180" s="36"/>
      <c r="K180" s="36"/>
      <c r="L180" s="37"/>
      <c r="M180" s="187"/>
      <c r="N180" s="188"/>
      <c r="O180" s="75"/>
      <c r="P180" s="75"/>
      <c r="Q180" s="75"/>
      <c r="R180" s="75"/>
      <c r="S180" s="75"/>
      <c r="T180" s="7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7" t="s">
        <v>170</v>
      </c>
      <c r="AU180" s="17" t="s">
        <v>84</v>
      </c>
    </row>
    <row r="181" s="13" customFormat="1">
      <c r="A181" s="13"/>
      <c r="B181" s="189"/>
      <c r="C181" s="13"/>
      <c r="D181" s="184" t="s">
        <v>163</v>
      </c>
      <c r="E181" s="190" t="s">
        <v>101</v>
      </c>
      <c r="F181" s="191" t="s">
        <v>242</v>
      </c>
      <c r="G181" s="13"/>
      <c r="H181" s="192">
        <v>10.616</v>
      </c>
      <c r="I181" s="193"/>
      <c r="J181" s="13"/>
      <c r="K181" s="13"/>
      <c r="L181" s="189"/>
      <c r="M181" s="194"/>
      <c r="N181" s="195"/>
      <c r="O181" s="195"/>
      <c r="P181" s="195"/>
      <c r="Q181" s="195"/>
      <c r="R181" s="195"/>
      <c r="S181" s="195"/>
      <c r="T181" s="19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0" t="s">
        <v>163</v>
      </c>
      <c r="AU181" s="190" t="s">
        <v>84</v>
      </c>
      <c r="AV181" s="13" t="s">
        <v>84</v>
      </c>
      <c r="AW181" s="13" t="s">
        <v>31</v>
      </c>
      <c r="AX181" s="13" t="s">
        <v>82</v>
      </c>
      <c r="AY181" s="190" t="s">
        <v>153</v>
      </c>
    </row>
    <row r="182" s="2" customFormat="1" ht="22.2" customHeight="1">
      <c r="A182" s="36"/>
      <c r="B182" s="170"/>
      <c r="C182" s="171" t="s">
        <v>8</v>
      </c>
      <c r="D182" s="171" t="s">
        <v>155</v>
      </c>
      <c r="E182" s="172" t="s">
        <v>243</v>
      </c>
      <c r="F182" s="173" t="s">
        <v>244</v>
      </c>
      <c r="G182" s="174" t="s">
        <v>212</v>
      </c>
      <c r="H182" s="175">
        <v>10.616</v>
      </c>
      <c r="I182" s="176"/>
      <c r="J182" s="177">
        <f>ROUND(I182*H182,2)</f>
        <v>0</v>
      </c>
      <c r="K182" s="173" t="s">
        <v>167</v>
      </c>
      <c r="L182" s="37"/>
      <c r="M182" s="178" t="s">
        <v>1</v>
      </c>
      <c r="N182" s="179" t="s">
        <v>39</v>
      </c>
      <c r="O182" s="75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2" t="s">
        <v>159</v>
      </c>
      <c r="AT182" s="182" t="s">
        <v>155</v>
      </c>
      <c r="AU182" s="182" t="s">
        <v>84</v>
      </c>
      <c r="AY182" s="17" t="s">
        <v>153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7" t="s">
        <v>82</v>
      </c>
      <c r="BK182" s="183">
        <f>ROUND(I182*H182,2)</f>
        <v>0</v>
      </c>
      <c r="BL182" s="17" t="s">
        <v>159</v>
      </c>
      <c r="BM182" s="182" t="s">
        <v>245</v>
      </c>
    </row>
    <row r="183" s="2" customFormat="1">
      <c r="A183" s="36"/>
      <c r="B183" s="37"/>
      <c r="C183" s="36"/>
      <c r="D183" s="184" t="s">
        <v>161</v>
      </c>
      <c r="E183" s="36"/>
      <c r="F183" s="185" t="s">
        <v>246</v>
      </c>
      <c r="G183" s="36"/>
      <c r="H183" s="36"/>
      <c r="I183" s="186"/>
      <c r="J183" s="36"/>
      <c r="K183" s="36"/>
      <c r="L183" s="37"/>
      <c r="M183" s="187"/>
      <c r="N183" s="188"/>
      <c r="O183" s="75"/>
      <c r="P183" s="75"/>
      <c r="Q183" s="75"/>
      <c r="R183" s="75"/>
      <c r="S183" s="75"/>
      <c r="T183" s="7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7" t="s">
        <v>161</v>
      </c>
      <c r="AU183" s="17" t="s">
        <v>84</v>
      </c>
    </row>
    <row r="184" s="2" customFormat="1">
      <c r="A184" s="36"/>
      <c r="B184" s="37"/>
      <c r="C184" s="36"/>
      <c r="D184" s="197" t="s">
        <v>170</v>
      </c>
      <c r="E184" s="36"/>
      <c r="F184" s="198" t="s">
        <v>247</v>
      </c>
      <c r="G184" s="36"/>
      <c r="H184" s="36"/>
      <c r="I184" s="186"/>
      <c r="J184" s="36"/>
      <c r="K184" s="36"/>
      <c r="L184" s="37"/>
      <c r="M184" s="187"/>
      <c r="N184" s="188"/>
      <c r="O184" s="75"/>
      <c r="P184" s="75"/>
      <c r="Q184" s="75"/>
      <c r="R184" s="75"/>
      <c r="S184" s="75"/>
      <c r="T184" s="7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7" t="s">
        <v>170</v>
      </c>
      <c r="AU184" s="17" t="s">
        <v>84</v>
      </c>
    </row>
    <row r="185" s="13" customFormat="1">
      <c r="A185" s="13"/>
      <c r="B185" s="189"/>
      <c r="C185" s="13"/>
      <c r="D185" s="184" t="s">
        <v>163</v>
      </c>
      <c r="E185" s="190" t="s">
        <v>1</v>
      </c>
      <c r="F185" s="191" t="s">
        <v>101</v>
      </c>
      <c r="G185" s="13"/>
      <c r="H185" s="192">
        <v>10.616</v>
      </c>
      <c r="I185" s="193"/>
      <c r="J185" s="13"/>
      <c r="K185" s="13"/>
      <c r="L185" s="189"/>
      <c r="M185" s="194"/>
      <c r="N185" s="195"/>
      <c r="O185" s="195"/>
      <c r="P185" s="195"/>
      <c r="Q185" s="195"/>
      <c r="R185" s="195"/>
      <c r="S185" s="195"/>
      <c r="T185" s="19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0" t="s">
        <v>163</v>
      </c>
      <c r="AU185" s="190" t="s">
        <v>84</v>
      </c>
      <c r="AV185" s="13" t="s">
        <v>84</v>
      </c>
      <c r="AW185" s="13" t="s">
        <v>31</v>
      </c>
      <c r="AX185" s="13" t="s">
        <v>82</v>
      </c>
      <c r="AY185" s="190" t="s">
        <v>153</v>
      </c>
    </row>
    <row r="186" s="12" customFormat="1" ht="22.8" customHeight="1">
      <c r="A186" s="12"/>
      <c r="B186" s="157"/>
      <c r="C186" s="12"/>
      <c r="D186" s="158" t="s">
        <v>73</v>
      </c>
      <c r="E186" s="168" t="s">
        <v>84</v>
      </c>
      <c r="F186" s="168" t="s">
        <v>248</v>
      </c>
      <c r="G186" s="12"/>
      <c r="H186" s="12"/>
      <c r="I186" s="160"/>
      <c r="J186" s="169">
        <f>BK186</f>
        <v>0</v>
      </c>
      <c r="K186" s="12"/>
      <c r="L186" s="157"/>
      <c r="M186" s="162"/>
      <c r="N186" s="163"/>
      <c r="O186" s="163"/>
      <c r="P186" s="164">
        <f>SUM(P187:P191)</f>
        <v>0</v>
      </c>
      <c r="Q186" s="163"/>
      <c r="R186" s="164">
        <f>SUM(R187:R191)</f>
        <v>16.780042089999998</v>
      </c>
      <c r="S186" s="163"/>
      <c r="T186" s="165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8" t="s">
        <v>82</v>
      </c>
      <c r="AT186" s="166" t="s">
        <v>73</v>
      </c>
      <c r="AU186" s="166" t="s">
        <v>82</v>
      </c>
      <c r="AY186" s="158" t="s">
        <v>153</v>
      </c>
      <c r="BK186" s="167">
        <f>SUM(BK187:BK191)</f>
        <v>0</v>
      </c>
    </row>
    <row r="187" s="2" customFormat="1" ht="14.4" customHeight="1">
      <c r="A187" s="36"/>
      <c r="B187" s="170"/>
      <c r="C187" s="171" t="s">
        <v>249</v>
      </c>
      <c r="D187" s="171" t="s">
        <v>155</v>
      </c>
      <c r="E187" s="172" t="s">
        <v>250</v>
      </c>
      <c r="F187" s="173" t="s">
        <v>251</v>
      </c>
      <c r="G187" s="174" t="s">
        <v>212</v>
      </c>
      <c r="H187" s="175">
        <v>6.7069999999999999</v>
      </c>
      <c r="I187" s="176"/>
      <c r="J187" s="177">
        <f>ROUND(I187*H187,2)</f>
        <v>0</v>
      </c>
      <c r="K187" s="173" t="s">
        <v>167</v>
      </c>
      <c r="L187" s="37"/>
      <c r="M187" s="178" t="s">
        <v>1</v>
      </c>
      <c r="N187" s="179" t="s">
        <v>39</v>
      </c>
      <c r="O187" s="75"/>
      <c r="P187" s="180">
        <f>O187*H187</f>
        <v>0</v>
      </c>
      <c r="Q187" s="180">
        <v>2.5018699999999998</v>
      </c>
      <c r="R187" s="180">
        <f>Q187*H187</f>
        <v>16.780042089999998</v>
      </c>
      <c r="S187" s="180">
        <v>0</v>
      </c>
      <c r="T187" s="18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2" t="s">
        <v>159</v>
      </c>
      <c r="AT187" s="182" t="s">
        <v>155</v>
      </c>
      <c r="AU187" s="182" t="s">
        <v>84</v>
      </c>
      <c r="AY187" s="17" t="s">
        <v>153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7" t="s">
        <v>82</v>
      </c>
      <c r="BK187" s="183">
        <f>ROUND(I187*H187,2)</f>
        <v>0</v>
      </c>
      <c r="BL187" s="17" t="s">
        <v>159</v>
      </c>
      <c r="BM187" s="182" t="s">
        <v>252</v>
      </c>
    </row>
    <row r="188" s="2" customFormat="1">
      <c r="A188" s="36"/>
      <c r="B188" s="37"/>
      <c r="C188" s="36"/>
      <c r="D188" s="184" t="s">
        <v>161</v>
      </c>
      <c r="E188" s="36"/>
      <c r="F188" s="185" t="s">
        <v>253</v>
      </c>
      <c r="G188" s="36"/>
      <c r="H188" s="36"/>
      <c r="I188" s="186"/>
      <c r="J188" s="36"/>
      <c r="K188" s="36"/>
      <c r="L188" s="37"/>
      <c r="M188" s="187"/>
      <c r="N188" s="188"/>
      <c r="O188" s="75"/>
      <c r="P188" s="75"/>
      <c r="Q188" s="75"/>
      <c r="R188" s="75"/>
      <c r="S188" s="75"/>
      <c r="T188" s="7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7" t="s">
        <v>161</v>
      </c>
      <c r="AU188" s="17" t="s">
        <v>84</v>
      </c>
    </row>
    <row r="189" s="2" customFormat="1">
      <c r="A189" s="36"/>
      <c r="B189" s="37"/>
      <c r="C189" s="36"/>
      <c r="D189" s="197" t="s">
        <v>170</v>
      </c>
      <c r="E189" s="36"/>
      <c r="F189" s="198" t="s">
        <v>254</v>
      </c>
      <c r="G189" s="36"/>
      <c r="H189" s="36"/>
      <c r="I189" s="186"/>
      <c r="J189" s="36"/>
      <c r="K189" s="36"/>
      <c r="L189" s="37"/>
      <c r="M189" s="187"/>
      <c r="N189" s="188"/>
      <c r="O189" s="75"/>
      <c r="P189" s="75"/>
      <c r="Q189" s="75"/>
      <c r="R189" s="75"/>
      <c r="S189" s="75"/>
      <c r="T189" s="7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7" t="s">
        <v>170</v>
      </c>
      <c r="AU189" s="17" t="s">
        <v>84</v>
      </c>
    </row>
    <row r="190" s="2" customFormat="1">
      <c r="A190" s="36"/>
      <c r="B190" s="37"/>
      <c r="C190" s="36"/>
      <c r="D190" s="184" t="s">
        <v>192</v>
      </c>
      <c r="E190" s="36"/>
      <c r="F190" s="199" t="s">
        <v>223</v>
      </c>
      <c r="G190" s="36"/>
      <c r="H190" s="36"/>
      <c r="I190" s="186"/>
      <c r="J190" s="36"/>
      <c r="K190" s="36"/>
      <c r="L190" s="37"/>
      <c r="M190" s="187"/>
      <c r="N190" s="188"/>
      <c r="O190" s="75"/>
      <c r="P190" s="75"/>
      <c r="Q190" s="75"/>
      <c r="R190" s="75"/>
      <c r="S190" s="75"/>
      <c r="T190" s="7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7" t="s">
        <v>192</v>
      </c>
      <c r="AU190" s="17" t="s">
        <v>84</v>
      </c>
    </row>
    <row r="191" s="13" customFormat="1">
      <c r="A191" s="13"/>
      <c r="B191" s="189"/>
      <c r="C191" s="13"/>
      <c r="D191" s="184" t="s">
        <v>163</v>
      </c>
      <c r="E191" s="190" t="s">
        <v>1</v>
      </c>
      <c r="F191" s="191" t="s">
        <v>255</v>
      </c>
      <c r="G191" s="13"/>
      <c r="H191" s="192">
        <v>6.7069999999999999</v>
      </c>
      <c r="I191" s="193"/>
      <c r="J191" s="13"/>
      <c r="K191" s="13"/>
      <c r="L191" s="189"/>
      <c r="M191" s="194"/>
      <c r="N191" s="195"/>
      <c r="O191" s="195"/>
      <c r="P191" s="195"/>
      <c r="Q191" s="195"/>
      <c r="R191" s="195"/>
      <c r="S191" s="195"/>
      <c r="T191" s="19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0" t="s">
        <v>163</v>
      </c>
      <c r="AU191" s="190" t="s">
        <v>84</v>
      </c>
      <c r="AV191" s="13" t="s">
        <v>84</v>
      </c>
      <c r="AW191" s="13" t="s">
        <v>31</v>
      </c>
      <c r="AX191" s="13" t="s">
        <v>82</v>
      </c>
      <c r="AY191" s="190" t="s">
        <v>153</v>
      </c>
    </row>
    <row r="192" s="12" customFormat="1" ht="22.8" customHeight="1">
      <c r="A192" s="12"/>
      <c r="B192" s="157"/>
      <c r="C192" s="12"/>
      <c r="D192" s="158" t="s">
        <v>73</v>
      </c>
      <c r="E192" s="168" t="s">
        <v>173</v>
      </c>
      <c r="F192" s="168" t="s">
        <v>256</v>
      </c>
      <c r="G192" s="12"/>
      <c r="H192" s="12"/>
      <c r="I192" s="160"/>
      <c r="J192" s="169">
        <f>BK192</f>
        <v>0</v>
      </c>
      <c r="K192" s="12"/>
      <c r="L192" s="157"/>
      <c r="M192" s="162"/>
      <c r="N192" s="163"/>
      <c r="O192" s="163"/>
      <c r="P192" s="164">
        <f>SUM(P193:P222)</f>
        <v>0</v>
      </c>
      <c r="Q192" s="163"/>
      <c r="R192" s="164">
        <f>SUM(R193:R222)</f>
        <v>9.0513750000000002</v>
      </c>
      <c r="S192" s="163"/>
      <c r="T192" s="165">
        <f>SUM(T193:T222)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8" t="s">
        <v>82</v>
      </c>
      <c r="AT192" s="166" t="s">
        <v>73</v>
      </c>
      <c r="AU192" s="166" t="s">
        <v>82</v>
      </c>
      <c r="AY192" s="158" t="s">
        <v>153</v>
      </c>
      <c r="BK192" s="167">
        <f>SUM(BK193:BK222)</f>
        <v>0</v>
      </c>
    </row>
    <row r="193" s="2" customFormat="1" ht="22.2" customHeight="1">
      <c r="A193" s="36"/>
      <c r="B193" s="170"/>
      <c r="C193" s="171" t="s">
        <v>257</v>
      </c>
      <c r="D193" s="171" t="s">
        <v>155</v>
      </c>
      <c r="E193" s="172" t="s">
        <v>258</v>
      </c>
      <c r="F193" s="173" t="s">
        <v>259</v>
      </c>
      <c r="G193" s="174" t="s">
        <v>197</v>
      </c>
      <c r="H193" s="175">
        <v>21.300000000000001</v>
      </c>
      <c r="I193" s="176"/>
      <c r="J193" s="177">
        <f>ROUND(I193*H193,2)</f>
        <v>0</v>
      </c>
      <c r="K193" s="173" t="s">
        <v>167</v>
      </c>
      <c r="L193" s="37"/>
      <c r="M193" s="178" t="s">
        <v>1</v>
      </c>
      <c r="N193" s="179" t="s">
        <v>39</v>
      </c>
      <c r="O193" s="75"/>
      <c r="P193" s="180">
        <f>O193*H193</f>
        <v>0</v>
      </c>
      <c r="Q193" s="180">
        <v>0.24127000000000001</v>
      </c>
      <c r="R193" s="180">
        <f>Q193*H193</f>
        <v>5.1390510000000003</v>
      </c>
      <c r="S193" s="180">
        <v>0</v>
      </c>
      <c r="T193" s="18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2" t="s">
        <v>159</v>
      </c>
      <c r="AT193" s="182" t="s">
        <v>155</v>
      </c>
      <c r="AU193" s="182" t="s">
        <v>84</v>
      </c>
      <c r="AY193" s="17" t="s">
        <v>153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7" t="s">
        <v>82</v>
      </c>
      <c r="BK193" s="183">
        <f>ROUND(I193*H193,2)</f>
        <v>0</v>
      </c>
      <c r="BL193" s="17" t="s">
        <v>159</v>
      </c>
      <c r="BM193" s="182" t="s">
        <v>260</v>
      </c>
    </row>
    <row r="194" s="2" customFormat="1">
      <c r="A194" s="36"/>
      <c r="B194" s="37"/>
      <c r="C194" s="36"/>
      <c r="D194" s="184" t="s">
        <v>161</v>
      </c>
      <c r="E194" s="36"/>
      <c r="F194" s="185" t="s">
        <v>261</v>
      </c>
      <c r="G194" s="36"/>
      <c r="H194" s="36"/>
      <c r="I194" s="186"/>
      <c r="J194" s="36"/>
      <c r="K194" s="36"/>
      <c r="L194" s="37"/>
      <c r="M194" s="187"/>
      <c r="N194" s="188"/>
      <c r="O194" s="75"/>
      <c r="P194" s="75"/>
      <c r="Q194" s="75"/>
      <c r="R194" s="75"/>
      <c r="S194" s="75"/>
      <c r="T194" s="7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7" t="s">
        <v>161</v>
      </c>
      <c r="AU194" s="17" t="s">
        <v>84</v>
      </c>
    </row>
    <row r="195" s="2" customFormat="1">
      <c r="A195" s="36"/>
      <c r="B195" s="37"/>
      <c r="C195" s="36"/>
      <c r="D195" s="197" t="s">
        <v>170</v>
      </c>
      <c r="E195" s="36"/>
      <c r="F195" s="198" t="s">
        <v>262</v>
      </c>
      <c r="G195" s="36"/>
      <c r="H195" s="36"/>
      <c r="I195" s="186"/>
      <c r="J195" s="36"/>
      <c r="K195" s="36"/>
      <c r="L195" s="37"/>
      <c r="M195" s="187"/>
      <c r="N195" s="188"/>
      <c r="O195" s="75"/>
      <c r="P195" s="75"/>
      <c r="Q195" s="75"/>
      <c r="R195" s="75"/>
      <c r="S195" s="75"/>
      <c r="T195" s="7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7" t="s">
        <v>170</v>
      </c>
      <c r="AU195" s="17" t="s">
        <v>84</v>
      </c>
    </row>
    <row r="196" s="13" customFormat="1">
      <c r="A196" s="13"/>
      <c r="B196" s="189"/>
      <c r="C196" s="13"/>
      <c r="D196" s="184" t="s">
        <v>163</v>
      </c>
      <c r="E196" s="190" t="s">
        <v>1</v>
      </c>
      <c r="F196" s="191" t="s">
        <v>263</v>
      </c>
      <c r="G196" s="13"/>
      <c r="H196" s="192">
        <v>21.300000000000001</v>
      </c>
      <c r="I196" s="193"/>
      <c r="J196" s="13"/>
      <c r="K196" s="13"/>
      <c r="L196" s="189"/>
      <c r="M196" s="194"/>
      <c r="N196" s="195"/>
      <c r="O196" s="195"/>
      <c r="P196" s="195"/>
      <c r="Q196" s="195"/>
      <c r="R196" s="195"/>
      <c r="S196" s="195"/>
      <c r="T196" s="19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0" t="s">
        <v>163</v>
      </c>
      <c r="AU196" s="190" t="s">
        <v>84</v>
      </c>
      <c r="AV196" s="13" t="s">
        <v>84</v>
      </c>
      <c r="AW196" s="13" t="s">
        <v>31</v>
      </c>
      <c r="AX196" s="13" t="s">
        <v>82</v>
      </c>
      <c r="AY196" s="190" t="s">
        <v>153</v>
      </c>
    </row>
    <row r="197" s="2" customFormat="1" ht="22.2" customHeight="1">
      <c r="A197" s="36"/>
      <c r="B197" s="170"/>
      <c r="C197" s="208" t="s">
        <v>264</v>
      </c>
      <c r="D197" s="208" t="s">
        <v>265</v>
      </c>
      <c r="E197" s="209" t="s">
        <v>266</v>
      </c>
      <c r="F197" s="210" t="s">
        <v>267</v>
      </c>
      <c r="G197" s="211" t="s">
        <v>268</v>
      </c>
      <c r="H197" s="212">
        <v>44.576999999999998</v>
      </c>
      <c r="I197" s="213"/>
      <c r="J197" s="214">
        <f>ROUND(I197*H197,2)</f>
        <v>0</v>
      </c>
      <c r="K197" s="210" t="s">
        <v>167</v>
      </c>
      <c r="L197" s="215"/>
      <c r="M197" s="216" t="s">
        <v>1</v>
      </c>
      <c r="N197" s="217" t="s">
        <v>39</v>
      </c>
      <c r="O197" s="75"/>
      <c r="P197" s="180">
        <f>O197*H197</f>
        <v>0</v>
      </c>
      <c r="Q197" s="180">
        <v>0.050000000000000003</v>
      </c>
      <c r="R197" s="180">
        <f>Q197*H197</f>
        <v>2.22885</v>
      </c>
      <c r="S197" s="180">
        <v>0</v>
      </c>
      <c r="T197" s="18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2" t="s">
        <v>209</v>
      </c>
      <c r="AT197" s="182" t="s">
        <v>265</v>
      </c>
      <c r="AU197" s="182" t="s">
        <v>84</v>
      </c>
      <c r="AY197" s="17" t="s">
        <v>153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7" t="s">
        <v>82</v>
      </c>
      <c r="BK197" s="183">
        <f>ROUND(I197*H197,2)</f>
        <v>0</v>
      </c>
      <c r="BL197" s="17" t="s">
        <v>159</v>
      </c>
      <c r="BM197" s="182" t="s">
        <v>269</v>
      </c>
    </row>
    <row r="198" s="2" customFormat="1">
      <c r="A198" s="36"/>
      <c r="B198" s="37"/>
      <c r="C198" s="36"/>
      <c r="D198" s="184" t="s">
        <v>161</v>
      </c>
      <c r="E198" s="36"/>
      <c r="F198" s="185" t="s">
        <v>267</v>
      </c>
      <c r="G198" s="36"/>
      <c r="H198" s="36"/>
      <c r="I198" s="186"/>
      <c r="J198" s="36"/>
      <c r="K198" s="36"/>
      <c r="L198" s="37"/>
      <c r="M198" s="187"/>
      <c r="N198" s="188"/>
      <c r="O198" s="75"/>
      <c r="P198" s="75"/>
      <c r="Q198" s="75"/>
      <c r="R198" s="75"/>
      <c r="S198" s="75"/>
      <c r="T198" s="7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7" t="s">
        <v>161</v>
      </c>
      <c r="AU198" s="17" t="s">
        <v>84</v>
      </c>
    </row>
    <row r="199" s="13" customFormat="1">
      <c r="A199" s="13"/>
      <c r="B199" s="189"/>
      <c r="C199" s="13"/>
      <c r="D199" s="184" t="s">
        <v>163</v>
      </c>
      <c r="E199" s="190" t="s">
        <v>1</v>
      </c>
      <c r="F199" s="191" t="s">
        <v>270</v>
      </c>
      <c r="G199" s="13"/>
      <c r="H199" s="192">
        <v>44.576999999999998</v>
      </c>
      <c r="I199" s="193"/>
      <c r="J199" s="13"/>
      <c r="K199" s="13"/>
      <c r="L199" s="189"/>
      <c r="M199" s="194"/>
      <c r="N199" s="195"/>
      <c r="O199" s="195"/>
      <c r="P199" s="195"/>
      <c r="Q199" s="195"/>
      <c r="R199" s="195"/>
      <c r="S199" s="195"/>
      <c r="T199" s="19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0" t="s">
        <v>163</v>
      </c>
      <c r="AU199" s="190" t="s">
        <v>84</v>
      </c>
      <c r="AV199" s="13" t="s">
        <v>84</v>
      </c>
      <c r="AW199" s="13" t="s">
        <v>31</v>
      </c>
      <c r="AX199" s="13" t="s">
        <v>82</v>
      </c>
      <c r="AY199" s="190" t="s">
        <v>153</v>
      </c>
    </row>
    <row r="200" s="2" customFormat="1" ht="22.2" customHeight="1">
      <c r="A200" s="36"/>
      <c r="B200" s="170"/>
      <c r="C200" s="208" t="s">
        <v>271</v>
      </c>
      <c r="D200" s="208" t="s">
        <v>265</v>
      </c>
      <c r="E200" s="209" t="s">
        <v>272</v>
      </c>
      <c r="F200" s="210" t="s">
        <v>273</v>
      </c>
      <c r="G200" s="211" t="s">
        <v>268</v>
      </c>
      <c r="H200" s="212">
        <v>112.496</v>
      </c>
      <c r="I200" s="213"/>
      <c r="J200" s="214">
        <f>ROUND(I200*H200,2)</f>
        <v>0</v>
      </c>
      <c r="K200" s="210" t="s">
        <v>167</v>
      </c>
      <c r="L200" s="215"/>
      <c r="M200" s="216" t="s">
        <v>1</v>
      </c>
      <c r="N200" s="217" t="s">
        <v>39</v>
      </c>
      <c r="O200" s="75"/>
      <c r="P200" s="180">
        <f>O200*H200</f>
        <v>0</v>
      </c>
      <c r="Q200" s="180">
        <v>0.012</v>
      </c>
      <c r="R200" s="180">
        <f>Q200*H200</f>
        <v>1.349952</v>
      </c>
      <c r="S200" s="180">
        <v>0</v>
      </c>
      <c r="T200" s="18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2" t="s">
        <v>209</v>
      </c>
      <c r="AT200" s="182" t="s">
        <v>265</v>
      </c>
      <c r="AU200" s="182" t="s">
        <v>84</v>
      </c>
      <c r="AY200" s="17" t="s">
        <v>153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7" t="s">
        <v>82</v>
      </c>
      <c r="BK200" s="183">
        <f>ROUND(I200*H200,2)</f>
        <v>0</v>
      </c>
      <c r="BL200" s="17" t="s">
        <v>159</v>
      </c>
      <c r="BM200" s="182" t="s">
        <v>274</v>
      </c>
    </row>
    <row r="201" s="2" customFormat="1">
      <c r="A201" s="36"/>
      <c r="B201" s="37"/>
      <c r="C201" s="36"/>
      <c r="D201" s="184" t="s">
        <v>161</v>
      </c>
      <c r="E201" s="36"/>
      <c r="F201" s="185" t="s">
        <v>273</v>
      </c>
      <c r="G201" s="36"/>
      <c r="H201" s="36"/>
      <c r="I201" s="186"/>
      <c r="J201" s="36"/>
      <c r="K201" s="36"/>
      <c r="L201" s="37"/>
      <c r="M201" s="187"/>
      <c r="N201" s="188"/>
      <c r="O201" s="75"/>
      <c r="P201" s="75"/>
      <c r="Q201" s="75"/>
      <c r="R201" s="75"/>
      <c r="S201" s="75"/>
      <c r="T201" s="7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7" t="s">
        <v>161</v>
      </c>
      <c r="AU201" s="17" t="s">
        <v>84</v>
      </c>
    </row>
    <row r="202" s="13" customFormat="1">
      <c r="A202" s="13"/>
      <c r="B202" s="189"/>
      <c r="C202" s="13"/>
      <c r="D202" s="184" t="s">
        <v>163</v>
      </c>
      <c r="E202" s="190" t="s">
        <v>1</v>
      </c>
      <c r="F202" s="191" t="s">
        <v>275</v>
      </c>
      <c r="G202" s="13"/>
      <c r="H202" s="192">
        <v>112.496</v>
      </c>
      <c r="I202" s="193"/>
      <c r="J202" s="13"/>
      <c r="K202" s="13"/>
      <c r="L202" s="189"/>
      <c r="M202" s="194"/>
      <c r="N202" s="195"/>
      <c r="O202" s="195"/>
      <c r="P202" s="195"/>
      <c r="Q202" s="195"/>
      <c r="R202" s="195"/>
      <c r="S202" s="195"/>
      <c r="T202" s="19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0" t="s">
        <v>163</v>
      </c>
      <c r="AU202" s="190" t="s">
        <v>84</v>
      </c>
      <c r="AV202" s="13" t="s">
        <v>84</v>
      </c>
      <c r="AW202" s="13" t="s">
        <v>31</v>
      </c>
      <c r="AX202" s="13" t="s">
        <v>82</v>
      </c>
      <c r="AY202" s="190" t="s">
        <v>153</v>
      </c>
    </row>
    <row r="203" s="2" customFormat="1" ht="22.2" customHeight="1">
      <c r="A203" s="36"/>
      <c r="B203" s="170"/>
      <c r="C203" s="171" t="s">
        <v>276</v>
      </c>
      <c r="D203" s="171" t="s">
        <v>155</v>
      </c>
      <c r="E203" s="172" t="s">
        <v>277</v>
      </c>
      <c r="F203" s="173" t="s">
        <v>278</v>
      </c>
      <c r="G203" s="174" t="s">
        <v>197</v>
      </c>
      <c r="H203" s="175">
        <v>37</v>
      </c>
      <c r="I203" s="176"/>
      <c r="J203" s="177">
        <f>ROUND(I203*H203,2)</f>
        <v>0</v>
      </c>
      <c r="K203" s="173" t="s">
        <v>167</v>
      </c>
      <c r="L203" s="37"/>
      <c r="M203" s="178" t="s">
        <v>1</v>
      </c>
      <c r="N203" s="179" t="s">
        <v>39</v>
      </c>
      <c r="O203" s="75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2" t="s">
        <v>159</v>
      </c>
      <c r="AT203" s="182" t="s">
        <v>155</v>
      </c>
      <c r="AU203" s="182" t="s">
        <v>84</v>
      </c>
      <c r="AY203" s="17" t="s">
        <v>153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7" t="s">
        <v>82</v>
      </c>
      <c r="BK203" s="183">
        <f>ROUND(I203*H203,2)</f>
        <v>0</v>
      </c>
      <c r="BL203" s="17" t="s">
        <v>159</v>
      </c>
      <c r="BM203" s="182" t="s">
        <v>279</v>
      </c>
    </row>
    <row r="204" s="2" customFormat="1">
      <c r="A204" s="36"/>
      <c r="B204" s="37"/>
      <c r="C204" s="36"/>
      <c r="D204" s="184" t="s">
        <v>161</v>
      </c>
      <c r="E204" s="36"/>
      <c r="F204" s="185" t="s">
        <v>280</v>
      </c>
      <c r="G204" s="36"/>
      <c r="H204" s="36"/>
      <c r="I204" s="186"/>
      <c r="J204" s="36"/>
      <c r="K204" s="36"/>
      <c r="L204" s="37"/>
      <c r="M204" s="187"/>
      <c r="N204" s="188"/>
      <c r="O204" s="75"/>
      <c r="P204" s="75"/>
      <c r="Q204" s="75"/>
      <c r="R204" s="75"/>
      <c r="S204" s="75"/>
      <c r="T204" s="7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7" t="s">
        <v>161</v>
      </c>
      <c r="AU204" s="17" t="s">
        <v>84</v>
      </c>
    </row>
    <row r="205" s="2" customFormat="1">
      <c r="A205" s="36"/>
      <c r="B205" s="37"/>
      <c r="C205" s="36"/>
      <c r="D205" s="197" t="s">
        <v>170</v>
      </c>
      <c r="E205" s="36"/>
      <c r="F205" s="198" t="s">
        <v>281</v>
      </c>
      <c r="G205" s="36"/>
      <c r="H205" s="36"/>
      <c r="I205" s="186"/>
      <c r="J205" s="36"/>
      <c r="K205" s="36"/>
      <c r="L205" s="37"/>
      <c r="M205" s="187"/>
      <c r="N205" s="188"/>
      <c r="O205" s="75"/>
      <c r="P205" s="75"/>
      <c r="Q205" s="75"/>
      <c r="R205" s="75"/>
      <c r="S205" s="75"/>
      <c r="T205" s="7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7" t="s">
        <v>170</v>
      </c>
      <c r="AU205" s="17" t="s">
        <v>84</v>
      </c>
    </row>
    <row r="206" s="2" customFormat="1" ht="22.2" customHeight="1">
      <c r="A206" s="36"/>
      <c r="B206" s="170"/>
      <c r="C206" s="208" t="s">
        <v>282</v>
      </c>
      <c r="D206" s="208" t="s">
        <v>265</v>
      </c>
      <c r="E206" s="209" t="s">
        <v>283</v>
      </c>
      <c r="F206" s="210" t="s">
        <v>284</v>
      </c>
      <c r="G206" s="211" t="s">
        <v>197</v>
      </c>
      <c r="H206" s="212">
        <v>38.850000000000001</v>
      </c>
      <c r="I206" s="213"/>
      <c r="J206" s="214">
        <f>ROUND(I206*H206,2)</f>
        <v>0</v>
      </c>
      <c r="K206" s="210" t="s">
        <v>167</v>
      </c>
      <c r="L206" s="215"/>
      <c r="M206" s="216" t="s">
        <v>1</v>
      </c>
      <c r="N206" s="217" t="s">
        <v>39</v>
      </c>
      <c r="O206" s="75"/>
      <c r="P206" s="180">
        <f>O206*H206</f>
        <v>0</v>
      </c>
      <c r="Q206" s="180">
        <v>0.0011999999999999999</v>
      </c>
      <c r="R206" s="180">
        <f>Q206*H206</f>
        <v>0.046619999999999995</v>
      </c>
      <c r="S206" s="180">
        <v>0</v>
      </c>
      <c r="T206" s="18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2" t="s">
        <v>209</v>
      </c>
      <c r="AT206" s="182" t="s">
        <v>265</v>
      </c>
      <c r="AU206" s="182" t="s">
        <v>84</v>
      </c>
      <c r="AY206" s="17" t="s">
        <v>153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7" t="s">
        <v>82</v>
      </c>
      <c r="BK206" s="183">
        <f>ROUND(I206*H206,2)</f>
        <v>0</v>
      </c>
      <c r="BL206" s="17" t="s">
        <v>159</v>
      </c>
      <c r="BM206" s="182" t="s">
        <v>285</v>
      </c>
    </row>
    <row r="207" s="2" customFormat="1">
      <c r="A207" s="36"/>
      <c r="B207" s="37"/>
      <c r="C207" s="36"/>
      <c r="D207" s="184" t="s">
        <v>161</v>
      </c>
      <c r="E207" s="36"/>
      <c r="F207" s="185" t="s">
        <v>284</v>
      </c>
      <c r="G207" s="36"/>
      <c r="H207" s="36"/>
      <c r="I207" s="186"/>
      <c r="J207" s="36"/>
      <c r="K207" s="36"/>
      <c r="L207" s="37"/>
      <c r="M207" s="187"/>
      <c r="N207" s="188"/>
      <c r="O207" s="75"/>
      <c r="P207" s="75"/>
      <c r="Q207" s="75"/>
      <c r="R207" s="75"/>
      <c r="S207" s="75"/>
      <c r="T207" s="7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7" t="s">
        <v>161</v>
      </c>
      <c r="AU207" s="17" t="s">
        <v>84</v>
      </c>
    </row>
    <row r="208" s="13" customFormat="1">
      <c r="A208" s="13"/>
      <c r="B208" s="189"/>
      <c r="C208" s="13"/>
      <c r="D208" s="184" t="s">
        <v>163</v>
      </c>
      <c r="E208" s="190" t="s">
        <v>1</v>
      </c>
      <c r="F208" s="191" t="s">
        <v>286</v>
      </c>
      <c r="G208" s="13"/>
      <c r="H208" s="192">
        <v>38.850000000000001</v>
      </c>
      <c r="I208" s="193"/>
      <c r="J208" s="13"/>
      <c r="K208" s="13"/>
      <c r="L208" s="189"/>
      <c r="M208" s="194"/>
      <c r="N208" s="195"/>
      <c r="O208" s="195"/>
      <c r="P208" s="195"/>
      <c r="Q208" s="195"/>
      <c r="R208" s="195"/>
      <c r="S208" s="195"/>
      <c r="T208" s="19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0" t="s">
        <v>163</v>
      </c>
      <c r="AU208" s="190" t="s">
        <v>84</v>
      </c>
      <c r="AV208" s="13" t="s">
        <v>84</v>
      </c>
      <c r="AW208" s="13" t="s">
        <v>31</v>
      </c>
      <c r="AX208" s="13" t="s">
        <v>82</v>
      </c>
      <c r="AY208" s="190" t="s">
        <v>153</v>
      </c>
    </row>
    <row r="209" s="2" customFormat="1" ht="22.2" customHeight="1">
      <c r="A209" s="36"/>
      <c r="B209" s="170"/>
      <c r="C209" s="171" t="s">
        <v>287</v>
      </c>
      <c r="D209" s="171" t="s">
        <v>155</v>
      </c>
      <c r="E209" s="172" t="s">
        <v>288</v>
      </c>
      <c r="F209" s="173" t="s">
        <v>289</v>
      </c>
      <c r="G209" s="174" t="s">
        <v>197</v>
      </c>
      <c r="H209" s="175">
        <v>84</v>
      </c>
      <c r="I209" s="176"/>
      <c r="J209" s="177">
        <f>ROUND(I209*H209,2)</f>
        <v>0</v>
      </c>
      <c r="K209" s="173" t="s">
        <v>167</v>
      </c>
      <c r="L209" s="37"/>
      <c r="M209" s="178" t="s">
        <v>1</v>
      </c>
      <c r="N209" s="179" t="s">
        <v>39</v>
      </c>
      <c r="O209" s="75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2" t="s">
        <v>159</v>
      </c>
      <c r="AT209" s="182" t="s">
        <v>155</v>
      </c>
      <c r="AU209" s="182" t="s">
        <v>84</v>
      </c>
      <c r="AY209" s="17" t="s">
        <v>153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7" t="s">
        <v>82</v>
      </c>
      <c r="BK209" s="183">
        <f>ROUND(I209*H209,2)</f>
        <v>0</v>
      </c>
      <c r="BL209" s="17" t="s">
        <v>159</v>
      </c>
      <c r="BM209" s="182" t="s">
        <v>290</v>
      </c>
    </row>
    <row r="210" s="2" customFormat="1">
      <c r="A210" s="36"/>
      <c r="B210" s="37"/>
      <c r="C210" s="36"/>
      <c r="D210" s="184" t="s">
        <v>161</v>
      </c>
      <c r="E210" s="36"/>
      <c r="F210" s="185" t="s">
        <v>291</v>
      </c>
      <c r="G210" s="36"/>
      <c r="H210" s="36"/>
      <c r="I210" s="186"/>
      <c r="J210" s="36"/>
      <c r="K210" s="36"/>
      <c r="L210" s="37"/>
      <c r="M210" s="187"/>
      <c r="N210" s="188"/>
      <c r="O210" s="75"/>
      <c r="P210" s="75"/>
      <c r="Q210" s="75"/>
      <c r="R210" s="75"/>
      <c r="S210" s="75"/>
      <c r="T210" s="7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7" t="s">
        <v>161</v>
      </c>
      <c r="AU210" s="17" t="s">
        <v>84</v>
      </c>
    </row>
    <row r="211" s="2" customFormat="1">
      <c r="A211" s="36"/>
      <c r="B211" s="37"/>
      <c r="C211" s="36"/>
      <c r="D211" s="197" t="s">
        <v>170</v>
      </c>
      <c r="E211" s="36"/>
      <c r="F211" s="198" t="s">
        <v>292</v>
      </c>
      <c r="G211" s="36"/>
      <c r="H211" s="36"/>
      <c r="I211" s="186"/>
      <c r="J211" s="36"/>
      <c r="K211" s="36"/>
      <c r="L211" s="37"/>
      <c r="M211" s="187"/>
      <c r="N211" s="188"/>
      <c r="O211" s="75"/>
      <c r="P211" s="75"/>
      <c r="Q211" s="75"/>
      <c r="R211" s="75"/>
      <c r="S211" s="75"/>
      <c r="T211" s="7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7" t="s">
        <v>170</v>
      </c>
      <c r="AU211" s="17" t="s">
        <v>84</v>
      </c>
    </row>
    <row r="212" s="13" customFormat="1">
      <c r="A212" s="13"/>
      <c r="B212" s="189"/>
      <c r="C212" s="13"/>
      <c r="D212" s="184" t="s">
        <v>163</v>
      </c>
      <c r="E212" s="190" t="s">
        <v>96</v>
      </c>
      <c r="F212" s="191" t="s">
        <v>293</v>
      </c>
      <c r="G212" s="13"/>
      <c r="H212" s="192">
        <v>84</v>
      </c>
      <c r="I212" s="193"/>
      <c r="J212" s="13"/>
      <c r="K212" s="13"/>
      <c r="L212" s="189"/>
      <c r="M212" s="194"/>
      <c r="N212" s="195"/>
      <c r="O212" s="195"/>
      <c r="P212" s="195"/>
      <c r="Q212" s="195"/>
      <c r="R212" s="195"/>
      <c r="S212" s="195"/>
      <c r="T212" s="19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0" t="s">
        <v>163</v>
      </c>
      <c r="AU212" s="190" t="s">
        <v>84</v>
      </c>
      <c r="AV212" s="13" t="s">
        <v>84</v>
      </c>
      <c r="AW212" s="13" t="s">
        <v>31</v>
      </c>
      <c r="AX212" s="13" t="s">
        <v>82</v>
      </c>
      <c r="AY212" s="190" t="s">
        <v>153</v>
      </c>
    </row>
    <row r="213" s="2" customFormat="1" ht="14.4" customHeight="1">
      <c r="A213" s="36"/>
      <c r="B213" s="170"/>
      <c r="C213" s="208" t="s">
        <v>294</v>
      </c>
      <c r="D213" s="208" t="s">
        <v>265</v>
      </c>
      <c r="E213" s="209" t="s">
        <v>295</v>
      </c>
      <c r="F213" s="210" t="s">
        <v>296</v>
      </c>
      <c r="G213" s="211" t="s">
        <v>158</v>
      </c>
      <c r="H213" s="212">
        <v>88.200000000000003</v>
      </c>
      <c r="I213" s="213"/>
      <c r="J213" s="214">
        <f>ROUND(I213*H213,2)</f>
        <v>0</v>
      </c>
      <c r="K213" s="210" t="s">
        <v>1</v>
      </c>
      <c r="L213" s="215"/>
      <c r="M213" s="216" t="s">
        <v>1</v>
      </c>
      <c r="N213" s="217" t="s">
        <v>39</v>
      </c>
      <c r="O213" s="75"/>
      <c r="P213" s="180">
        <f>O213*H213</f>
        <v>0</v>
      </c>
      <c r="Q213" s="180">
        <v>0.0032000000000000002</v>
      </c>
      <c r="R213" s="180">
        <f>Q213*H213</f>
        <v>0.28224000000000005</v>
      </c>
      <c r="S213" s="180">
        <v>0</v>
      </c>
      <c r="T213" s="18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2" t="s">
        <v>209</v>
      </c>
      <c r="AT213" s="182" t="s">
        <v>265</v>
      </c>
      <c r="AU213" s="182" t="s">
        <v>84</v>
      </c>
      <c r="AY213" s="17" t="s">
        <v>153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7" t="s">
        <v>82</v>
      </c>
      <c r="BK213" s="183">
        <f>ROUND(I213*H213,2)</f>
        <v>0</v>
      </c>
      <c r="BL213" s="17" t="s">
        <v>159</v>
      </c>
      <c r="BM213" s="182" t="s">
        <v>297</v>
      </c>
    </row>
    <row r="214" s="2" customFormat="1">
      <c r="A214" s="36"/>
      <c r="B214" s="37"/>
      <c r="C214" s="36"/>
      <c r="D214" s="184" t="s">
        <v>161</v>
      </c>
      <c r="E214" s="36"/>
      <c r="F214" s="185" t="s">
        <v>298</v>
      </c>
      <c r="G214" s="36"/>
      <c r="H214" s="36"/>
      <c r="I214" s="186"/>
      <c r="J214" s="36"/>
      <c r="K214" s="36"/>
      <c r="L214" s="37"/>
      <c r="M214" s="187"/>
      <c r="N214" s="188"/>
      <c r="O214" s="75"/>
      <c r="P214" s="75"/>
      <c r="Q214" s="75"/>
      <c r="R214" s="75"/>
      <c r="S214" s="75"/>
      <c r="T214" s="7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7" t="s">
        <v>161</v>
      </c>
      <c r="AU214" s="17" t="s">
        <v>84</v>
      </c>
    </row>
    <row r="215" s="13" customFormat="1">
      <c r="A215" s="13"/>
      <c r="B215" s="189"/>
      <c r="C215" s="13"/>
      <c r="D215" s="184" t="s">
        <v>163</v>
      </c>
      <c r="E215" s="190" t="s">
        <v>1</v>
      </c>
      <c r="F215" s="191" t="s">
        <v>299</v>
      </c>
      <c r="G215" s="13"/>
      <c r="H215" s="192">
        <v>88.200000000000003</v>
      </c>
      <c r="I215" s="193"/>
      <c r="J215" s="13"/>
      <c r="K215" s="13"/>
      <c r="L215" s="189"/>
      <c r="M215" s="194"/>
      <c r="N215" s="195"/>
      <c r="O215" s="195"/>
      <c r="P215" s="195"/>
      <c r="Q215" s="195"/>
      <c r="R215" s="195"/>
      <c r="S215" s="195"/>
      <c r="T215" s="19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0" t="s">
        <v>163</v>
      </c>
      <c r="AU215" s="190" t="s">
        <v>84</v>
      </c>
      <c r="AV215" s="13" t="s">
        <v>84</v>
      </c>
      <c r="AW215" s="13" t="s">
        <v>31</v>
      </c>
      <c r="AX215" s="13" t="s">
        <v>82</v>
      </c>
      <c r="AY215" s="190" t="s">
        <v>153</v>
      </c>
    </row>
    <row r="216" s="2" customFormat="1" ht="19.8" customHeight="1">
      <c r="A216" s="36"/>
      <c r="B216" s="170"/>
      <c r="C216" s="171" t="s">
        <v>7</v>
      </c>
      <c r="D216" s="171" t="s">
        <v>155</v>
      </c>
      <c r="E216" s="172" t="s">
        <v>300</v>
      </c>
      <c r="F216" s="173" t="s">
        <v>301</v>
      </c>
      <c r="G216" s="174" t="s">
        <v>197</v>
      </c>
      <c r="H216" s="175">
        <v>111</v>
      </c>
      <c r="I216" s="176"/>
      <c r="J216" s="177">
        <f>ROUND(I216*H216,2)</f>
        <v>0</v>
      </c>
      <c r="K216" s="173" t="s">
        <v>167</v>
      </c>
      <c r="L216" s="37"/>
      <c r="M216" s="178" t="s">
        <v>1</v>
      </c>
      <c r="N216" s="179" t="s">
        <v>39</v>
      </c>
      <c r="O216" s="75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2" t="s">
        <v>159</v>
      </c>
      <c r="AT216" s="182" t="s">
        <v>155</v>
      </c>
      <c r="AU216" s="182" t="s">
        <v>84</v>
      </c>
      <c r="AY216" s="17" t="s">
        <v>153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7" t="s">
        <v>82</v>
      </c>
      <c r="BK216" s="183">
        <f>ROUND(I216*H216,2)</f>
        <v>0</v>
      </c>
      <c r="BL216" s="17" t="s">
        <v>159</v>
      </c>
      <c r="BM216" s="182" t="s">
        <v>302</v>
      </c>
    </row>
    <row r="217" s="2" customFormat="1">
      <c r="A217" s="36"/>
      <c r="B217" s="37"/>
      <c r="C217" s="36"/>
      <c r="D217" s="184" t="s">
        <v>161</v>
      </c>
      <c r="E217" s="36"/>
      <c r="F217" s="185" t="s">
        <v>303</v>
      </c>
      <c r="G217" s="36"/>
      <c r="H217" s="36"/>
      <c r="I217" s="186"/>
      <c r="J217" s="36"/>
      <c r="K217" s="36"/>
      <c r="L217" s="37"/>
      <c r="M217" s="187"/>
      <c r="N217" s="188"/>
      <c r="O217" s="75"/>
      <c r="P217" s="75"/>
      <c r="Q217" s="75"/>
      <c r="R217" s="75"/>
      <c r="S217" s="75"/>
      <c r="T217" s="7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7" t="s">
        <v>161</v>
      </c>
      <c r="AU217" s="17" t="s">
        <v>84</v>
      </c>
    </row>
    <row r="218" s="2" customFormat="1">
      <c r="A218" s="36"/>
      <c r="B218" s="37"/>
      <c r="C218" s="36"/>
      <c r="D218" s="197" t="s">
        <v>170</v>
      </c>
      <c r="E218" s="36"/>
      <c r="F218" s="198" t="s">
        <v>304</v>
      </c>
      <c r="G218" s="36"/>
      <c r="H218" s="36"/>
      <c r="I218" s="186"/>
      <c r="J218" s="36"/>
      <c r="K218" s="36"/>
      <c r="L218" s="37"/>
      <c r="M218" s="187"/>
      <c r="N218" s="188"/>
      <c r="O218" s="75"/>
      <c r="P218" s="75"/>
      <c r="Q218" s="75"/>
      <c r="R218" s="75"/>
      <c r="S218" s="75"/>
      <c r="T218" s="7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7" t="s">
        <v>170</v>
      </c>
      <c r="AU218" s="17" t="s">
        <v>84</v>
      </c>
    </row>
    <row r="219" s="13" customFormat="1">
      <c r="A219" s="13"/>
      <c r="B219" s="189"/>
      <c r="C219" s="13"/>
      <c r="D219" s="184" t="s">
        <v>163</v>
      </c>
      <c r="E219" s="190" t="s">
        <v>1</v>
      </c>
      <c r="F219" s="191" t="s">
        <v>305</v>
      </c>
      <c r="G219" s="13"/>
      <c r="H219" s="192">
        <v>111</v>
      </c>
      <c r="I219" s="193"/>
      <c r="J219" s="13"/>
      <c r="K219" s="13"/>
      <c r="L219" s="189"/>
      <c r="M219" s="194"/>
      <c r="N219" s="195"/>
      <c r="O219" s="195"/>
      <c r="P219" s="195"/>
      <c r="Q219" s="195"/>
      <c r="R219" s="195"/>
      <c r="S219" s="195"/>
      <c r="T219" s="19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0" t="s">
        <v>163</v>
      </c>
      <c r="AU219" s="190" t="s">
        <v>84</v>
      </c>
      <c r="AV219" s="13" t="s">
        <v>84</v>
      </c>
      <c r="AW219" s="13" t="s">
        <v>31</v>
      </c>
      <c r="AX219" s="13" t="s">
        <v>82</v>
      </c>
      <c r="AY219" s="190" t="s">
        <v>153</v>
      </c>
    </row>
    <row r="220" s="2" customFormat="1" ht="14.4" customHeight="1">
      <c r="A220" s="36"/>
      <c r="B220" s="170"/>
      <c r="C220" s="208" t="s">
        <v>306</v>
      </c>
      <c r="D220" s="208" t="s">
        <v>265</v>
      </c>
      <c r="E220" s="209" t="s">
        <v>307</v>
      </c>
      <c r="F220" s="210" t="s">
        <v>308</v>
      </c>
      <c r="G220" s="211" t="s">
        <v>197</v>
      </c>
      <c r="H220" s="212">
        <v>116.55</v>
      </c>
      <c r="I220" s="213"/>
      <c r="J220" s="214">
        <f>ROUND(I220*H220,2)</f>
        <v>0</v>
      </c>
      <c r="K220" s="210" t="s">
        <v>167</v>
      </c>
      <c r="L220" s="215"/>
      <c r="M220" s="216" t="s">
        <v>1</v>
      </c>
      <c r="N220" s="217" t="s">
        <v>39</v>
      </c>
      <c r="O220" s="75"/>
      <c r="P220" s="180">
        <f>O220*H220</f>
        <v>0</v>
      </c>
      <c r="Q220" s="180">
        <v>4.0000000000000003E-05</v>
      </c>
      <c r="R220" s="180">
        <f>Q220*H220</f>
        <v>0.0046620000000000003</v>
      </c>
      <c r="S220" s="180">
        <v>0</v>
      </c>
      <c r="T220" s="18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2" t="s">
        <v>209</v>
      </c>
      <c r="AT220" s="182" t="s">
        <v>265</v>
      </c>
      <c r="AU220" s="182" t="s">
        <v>84</v>
      </c>
      <c r="AY220" s="17" t="s">
        <v>153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7" t="s">
        <v>82</v>
      </c>
      <c r="BK220" s="183">
        <f>ROUND(I220*H220,2)</f>
        <v>0</v>
      </c>
      <c r="BL220" s="17" t="s">
        <v>159</v>
      </c>
      <c r="BM220" s="182" t="s">
        <v>309</v>
      </c>
    </row>
    <row r="221" s="2" customFormat="1">
      <c r="A221" s="36"/>
      <c r="B221" s="37"/>
      <c r="C221" s="36"/>
      <c r="D221" s="184" t="s">
        <v>161</v>
      </c>
      <c r="E221" s="36"/>
      <c r="F221" s="185" t="s">
        <v>308</v>
      </c>
      <c r="G221" s="36"/>
      <c r="H221" s="36"/>
      <c r="I221" s="186"/>
      <c r="J221" s="36"/>
      <c r="K221" s="36"/>
      <c r="L221" s="37"/>
      <c r="M221" s="187"/>
      <c r="N221" s="188"/>
      <c r="O221" s="75"/>
      <c r="P221" s="75"/>
      <c r="Q221" s="75"/>
      <c r="R221" s="75"/>
      <c r="S221" s="75"/>
      <c r="T221" s="7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7" t="s">
        <v>161</v>
      </c>
      <c r="AU221" s="17" t="s">
        <v>84</v>
      </c>
    </row>
    <row r="222" s="13" customFormat="1">
      <c r="A222" s="13"/>
      <c r="B222" s="189"/>
      <c r="C222" s="13"/>
      <c r="D222" s="184" t="s">
        <v>163</v>
      </c>
      <c r="E222" s="190" t="s">
        <v>1</v>
      </c>
      <c r="F222" s="191" t="s">
        <v>310</v>
      </c>
      <c r="G222" s="13"/>
      <c r="H222" s="192">
        <v>116.55</v>
      </c>
      <c r="I222" s="193"/>
      <c r="J222" s="13"/>
      <c r="K222" s="13"/>
      <c r="L222" s="189"/>
      <c r="M222" s="194"/>
      <c r="N222" s="195"/>
      <c r="O222" s="195"/>
      <c r="P222" s="195"/>
      <c r="Q222" s="195"/>
      <c r="R222" s="195"/>
      <c r="S222" s="195"/>
      <c r="T222" s="19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0" t="s">
        <v>163</v>
      </c>
      <c r="AU222" s="190" t="s">
        <v>84</v>
      </c>
      <c r="AV222" s="13" t="s">
        <v>84</v>
      </c>
      <c r="AW222" s="13" t="s">
        <v>31</v>
      </c>
      <c r="AX222" s="13" t="s">
        <v>82</v>
      </c>
      <c r="AY222" s="190" t="s">
        <v>153</v>
      </c>
    </row>
    <row r="223" s="12" customFormat="1" ht="22.8" customHeight="1">
      <c r="A223" s="12"/>
      <c r="B223" s="157"/>
      <c r="C223" s="12"/>
      <c r="D223" s="158" t="s">
        <v>73</v>
      </c>
      <c r="E223" s="168" t="s">
        <v>186</v>
      </c>
      <c r="F223" s="168" t="s">
        <v>311</v>
      </c>
      <c r="G223" s="12"/>
      <c r="H223" s="12"/>
      <c r="I223" s="160"/>
      <c r="J223" s="169">
        <f>BK223</f>
        <v>0</v>
      </c>
      <c r="K223" s="12"/>
      <c r="L223" s="157"/>
      <c r="M223" s="162"/>
      <c r="N223" s="163"/>
      <c r="O223" s="163"/>
      <c r="P223" s="164">
        <f>SUM(P224:P261)</f>
        <v>0</v>
      </c>
      <c r="Q223" s="163"/>
      <c r="R223" s="164">
        <f>SUM(R224:R261)</f>
        <v>43.022135040000002</v>
      </c>
      <c r="S223" s="163"/>
      <c r="T223" s="165">
        <f>SUM(T224:T261)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58" t="s">
        <v>82</v>
      </c>
      <c r="AT223" s="166" t="s">
        <v>73</v>
      </c>
      <c r="AU223" s="166" t="s">
        <v>82</v>
      </c>
      <c r="AY223" s="158" t="s">
        <v>153</v>
      </c>
      <c r="BK223" s="167">
        <f>SUM(BK224:BK261)</f>
        <v>0</v>
      </c>
    </row>
    <row r="224" s="2" customFormat="1" ht="22.2" customHeight="1">
      <c r="A224" s="36"/>
      <c r="B224" s="170"/>
      <c r="C224" s="171" t="s">
        <v>312</v>
      </c>
      <c r="D224" s="171" t="s">
        <v>155</v>
      </c>
      <c r="E224" s="172" t="s">
        <v>313</v>
      </c>
      <c r="F224" s="173" t="s">
        <v>314</v>
      </c>
      <c r="G224" s="174" t="s">
        <v>158</v>
      </c>
      <c r="H224" s="175">
        <v>5.8399999999999999</v>
      </c>
      <c r="I224" s="176"/>
      <c r="J224" s="177">
        <f>ROUND(I224*H224,2)</f>
        <v>0</v>
      </c>
      <c r="K224" s="173" t="s">
        <v>167</v>
      </c>
      <c r="L224" s="37"/>
      <c r="M224" s="178" t="s">
        <v>1</v>
      </c>
      <c r="N224" s="179" t="s">
        <v>39</v>
      </c>
      <c r="O224" s="75"/>
      <c r="P224" s="180">
        <f>O224*H224</f>
        <v>0</v>
      </c>
      <c r="Q224" s="180">
        <v>0</v>
      </c>
      <c r="R224" s="180">
        <f>Q224*H224</f>
        <v>0</v>
      </c>
      <c r="S224" s="180">
        <v>0</v>
      </c>
      <c r="T224" s="18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2" t="s">
        <v>159</v>
      </c>
      <c r="AT224" s="182" t="s">
        <v>155</v>
      </c>
      <c r="AU224" s="182" t="s">
        <v>84</v>
      </c>
      <c r="AY224" s="17" t="s">
        <v>153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7" t="s">
        <v>82</v>
      </c>
      <c r="BK224" s="183">
        <f>ROUND(I224*H224,2)</f>
        <v>0</v>
      </c>
      <c r="BL224" s="17" t="s">
        <v>159</v>
      </c>
      <c r="BM224" s="182" t="s">
        <v>315</v>
      </c>
    </row>
    <row r="225" s="2" customFormat="1">
      <c r="A225" s="36"/>
      <c r="B225" s="37"/>
      <c r="C225" s="36"/>
      <c r="D225" s="184" t="s">
        <v>161</v>
      </c>
      <c r="E225" s="36"/>
      <c r="F225" s="185" t="s">
        <v>316</v>
      </c>
      <c r="G225" s="36"/>
      <c r="H225" s="36"/>
      <c r="I225" s="186"/>
      <c r="J225" s="36"/>
      <c r="K225" s="36"/>
      <c r="L225" s="37"/>
      <c r="M225" s="187"/>
      <c r="N225" s="188"/>
      <c r="O225" s="75"/>
      <c r="P225" s="75"/>
      <c r="Q225" s="75"/>
      <c r="R225" s="75"/>
      <c r="S225" s="75"/>
      <c r="T225" s="7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7" t="s">
        <v>161</v>
      </c>
      <c r="AU225" s="17" t="s">
        <v>84</v>
      </c>
    </row>
    <row r="226" s="2" customFormat="1">
      <c r="A226" s="36"/>
      <c r="B226" s="37"/>
      <c r="C226" s="36"/>
      <c r="D226" s="197" t="s">
        <v>170</v>
      </c>
      <c r="E226" s="36"/>
      <c r="F226" s="198" t="s">
        <v>317</v>
      </c>
      <c r="G226" s="36"/>
      <c r="H226" s="36"/>
      <c r="I226" s="186"/>
      <c r="J226" s="36"/>
      <c r="K226" s="36"/>
      <c r="L226" s="37"/>
      <c r="M226" s="187"/>
      <c r="N226" s="188"/>
      <c r="O226" s="75"/>
      <c r="P226" s="75"/>
      <c r="Q226" s="75"/>
      <c r="R226" s="75"/>
      <c r="S226" s="75"/>
      <c r="T226" s="7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7" t="s">
        <v>170</v>
      </c>
      <c r="AU226" s="17" t="s">
        <v>84</v>
      </c>
    </row>
    <row r="227" s="13" customFormat="1">
      <c r="A227" s="13"/>
      <c r="B227" s="189"/>
      <c r="C227" s="13"/>
      <c r="D227" s="184" t="s">
        <v>163</v>
      </c>
      <c r="E227" s="190" t="s">
        <v>1</v>
      </c>
      <c r="F227" s="191" t="s">
        <v>115</v>
      </c>
      <c r="G227" s="13"/>
      <c r="H227" s="192">
        <v>5.8399999999999999</v>
      </c>
      <c r="I227" s="193"/>
      <c r="J227" s="13"/>
      <c r="K227" s="13"/>
      <c r="L227" s="189"/>
      <c r="M227" s="194"/>
      <c r="N227" s="195"/>
      <c r="O227" s="195"/>
      <c r="P227" s="195"/>
      <c r="Q227" s="195"/>
      <c r="R227" s="195"/>
      <c r="S227" s="195"/>
      <c r="T227" s="19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0" t="s">
        <v>163</v>
      </c>
      <c r="AU227" s="190" t="s">
        <v>84</v>
      </c>
      <c r="AV227" s="13" t="s">
        <v>84</v>
      </c>
      <c r="AW227" s="13" t="s">
        <v>31</v>
      </c>
      <c r="AX227" s="13" t="s">
        <v>82</v>
      </c>
      <c r="AY227" s="190" t="s">
        <v>153</v>
      </c>
    </row>
    <row r="228" s="2" customFormat="1" ht="22.2" customHeight="1">
      <c r="A228" s="36"/>
      <c r="B228" s="170"/>
      <c r="C228" s="171" t="s">
        <v>318</v>
      </c>
      <c r="D228" s="171" t="s">
        <v>155</v>
      </c>
      <c r="E228" s="172" t="s">
        <v>319</v>
      </c>
      <c r="F228" s="173" t="s">
        <v>320</v>
      </c>
      <c r="G228" s="174" t="s">
        <v>158</v>
      </c>
      <c r="H228" s="175">
        <v>52.799999999999997</v>
      </c>
      <c r="I228" s="176"/>
      <c r="J228" s="177">
        <f>ROUND(I228*H228,2)</f>
        <v>0</v>
      </c>
      <c r="K228" s="173" t="s">
        <v>167</v>
      </c>
      <c r="L228" s="37"/>
      <c r="M228" s="178" t="s">
        <v>1</v>
      </c>
      <c r="N228" s="179" t="s">
        <v>39</v>
      </c>
      <c r="O228" s="75"/>
      <c r="P228" s="180">
        <f>O228*H228</f>
        <v>0</v>
      </c>
      <c r="Q228" s="180">
        <v>0</v>
      </c>
      <c r="R228" s="180">
        <f>Q228*H228</f>
        <v>0</v>
      </c>
      <c r="S228" s="180">
        <v>0</v>
      </c>
      <c r="T228" s="18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2" t="s">
        <v>159</v>
      </c>
      <c r="AT228" s="182" t="s">
        <v>155</v>
      </c>
      <c r="AU228" s="182" t="s">
        <v>84</v>
      </c>
      <c r="AY228" s="17" t="s">
        <v>153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7" t="s">
        <v>82</v>
      </c>
      <c r="BK228" s="183">
        <f>ROUND(I228*H228,2)</f>
        <v>0</v>
      </c>
      <c r="BL228" s="17" t="s">
        <v>159</v>
      </c>
      <c r="BM228" s="182" t="s">
        <v>321</v>
      </c>
    </row>
    <row r="229" s="2" customFormat="1">
      <c r="A229" s="36"/>
      <c r="B229" s="37"/>
      <c r="C229" s="36"/>
      <c r="D229" s="184" t="s">
        <v>161</v>
      </c>
      <c r="E229" s="36"/>
      <c r="F229" s="185" t="s">
        <v>322</v>
      </c>
      <c r="G229" s="36"/>
      <c r="H229" s="36"/>
      <c r="I229" s="186"/>
      <c r="J229" s="36"/>
      <c r="K229" s="36"/>
      <c r="L229" s="37"/>
      <c r="M229" s="187"/>
      <c r="N229" s="188"/>
      <c r="O229" s="75"/>
      <c r="P229" s="75"/>
      <c r="Q229" s="75"/>
      <c r="R229" s="75"/>
      <c r="S229" s="75"/>
      <c r="T229" s="7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7" t="s">
        <v>161</v>
      </c>
      <c r="AU229" s="17" t="s">
        <v>84</v>
      </c>
    </row>
    <row r="230" s="2" customFormat="1">
      <c r="A230" s="36"/>
      <c r="B230" s="37"/>
      <c r="C230" s="36"/>
      <c r="D230" s="197" t="s">
        <v>170</v>
      </c>
      <c r="E230" s="36"/>
      <c r="F230" s="198" t="s">
        <v>323</v>
      </c>
      <c r="G230" s="36"/>
      <c r="H230" s="36"/>
      <c r="I230" s="186"/>
      <c r="J230" s="36"/>
      <c r="K230" s="36"/>
      <c r="L230" s="37"/>
      <c r="M230" s="187"/>
      <c r="N230" s="188"/>
      <c r="O230" s="75"/>
      <c r="P230" s="75"/>
      <c r="Q230" s="75"/>
      <c r="R230" s="75"/>
      <c r="S230" s="75"/>
      <c r="T230" s="7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7" t="s">
        <v>170</v>
      </c>
      <c r="AU230" s="17" t="s">
        <v>84</v>
      </c>
    </row>
    <row r="231" s="13" customFormat="1">
      <c r="A231" s="13"/>
      <c r="B231" s="189"/>
      <c r="C231" s="13"/>
      <c r="D231" s="184" t="s">
        <v>163</v>
      </c>
      <c r="E231" s="190" t="s">
        <v>111</v>
      </c>
      <c r="F231" s="191" t="s">
        <v>324</v>
      </c>
      <c r="G231" s="13"/>
      <c r="H231" s="192">
        <v>52.799999999999997</v>
      </c>
      <c r="I231" s="193"/>
      <c r="J231" s="13"/>
      <c r="K231" s="13"/>
      <c r="L231" s="189"/>
      <c r="M231" s="194"/>
      <c r="N231" s="195"/>
      <c r="O231" s="195"/>
      <c r="P231" s="195"/>
      <c r="Q231" s="195"/>
      <c r="R231" s="195"/>
      <c r="S231" s="195"/>
      <c r="T231" s="19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0" t="s">
        <v>163</v>
      </c>
      <c r="AU231" s="190" t="s">
        <v>84</v>
      </c>
      <c r="AV231" s="13" t="s">
        <v>84</v>
      </c>
      <c r="AW231" s="13" t="s">
        <v>31</v>
      </c>
      <c r="AX231" s="13" t="s">
        <v>82</v>
      </c>
      <c r="AY231" s="190" t="s">
        <v>153</v>
      </c>
    </row>
    <row r="232" s="2" customFormat="1" ht="22.2" customHeight="1">
      <c r="A232" s="36"/>
      <c r="B232" s="170"/>
      <c r="C232" s="171" t="s">
        <v>325</v>
      </c>
      <c r="D232" s="171" t="s">
        <v>155</v>
      </c>
      <c r="E232" s="172" t="s">
        <v>326</v>
      </c>
      <c r="F232" s="173" t="s">
        <v>327</v>
      </c>
      <c r="G232" s="174" t="s">
        <v>158</v>
      </c>
      <c r="H232" s="175">
        <v>50.280000000000001</v>
      </c>
      <c r="I232" s="176"/>
      <c r="J232" s="177">
        <f>ROUND(I232*H232,2)</f>
        <v>0</v>
      </c>
      <c r="K232" s="173" t="s">
        <v>167</v>
      </c>
      <c r="L232" s="37"/>
      <c r="M232" s="178" t="s">
        <v>1</v>
      </c>
      <c r="N232" s="179" t="s">
        <v>39</v>
      </c>
      <c r="O232" s="75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2" t="s">
        <v>159</v>
      </c>
      <c r="AT232" s="182" t="s">
        <v>155</v>
      </c>
      <c r="AU232" s="182" t="s">
        <v>84</v>
      </c>
      <c r="AY232" s="17" t="s">
        <v>153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7" t="s">
        <v>82</v>
      </c>
      <c r="BK232" s="183">
        <f>ROUND(I232*H232,2)</f>
        <v>0</v>
      </c>
      <c r="BL232" s="17" t="s">
        <v>159</v>
      </c>
      <c r="BM232" s="182" t="s">
        <v>328</v>
      </c>
    </row>
    <row r="233" s="2" customFormat="1">
      <c r="A233" s="36"/>
      <c r="B233" s="37"/>
      <c r="C233" s="36"/>
      <c r="D233" s="184" t="s">
        <v>161</v>
      </c>
      <c r="E233" s="36"/>
      <c r="F233" s="185" t="s">
        <v>329</v>
      </c>
      <c r="G233" s="36"/>
      <c r="H233" s="36"/>
      <c r="I233" s="186"/>
      <c r="J233" s="36"/>
      <c r="K233" s="36"/>
      <c r="L233" s="37"/>
      <c r="M233" s="187"/>
      <c r="N233" s="188"/>
      <c r="O233" s="75"/>
      <c r="P233" s="75"/>
      <c r="Q233" s="75"/>
      <c r="R233" s="75"/>
      <c r="S233" s="75"/>
      <c r="T233" s="7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7" t="s">
        <v>161</v>
      </c>
      <c r="AU233" s="17" t="s">
        <v>84</v>
      </c>
    </row>
    <row r="234" s="2" customFormat="1">
      <c r="A234" s="36"/>
      <c r="B234" s="37"/>
      <c r="C234" s="36"/>
      <c r="D234" s="197" t="s">
        <v>170</v>
      </c>
      <c r="E234" s="36"/>
      <c r="F234" s="198" t="s">
        <v>330</v>
      </c>
      <c r="G234" s="36"/>
      <c r="H234" s="36"/>
      <c r="I234" s="186"/>
      <c r="J234" s="36"/>
      <c r="K234" s="36"/>
      <c r="L234" s="37"/>
      <c r="M234" s="187"/>
      <c r="N234" s="188"/>
      <c r="O234" s="75"/>
      <c r="P234" s="75"/>
      <c r="Q234" s="75"/>
      <c r="R234" s="75"/>
      <c r="S234" s="75"/>
      <c r="T234" s="7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7" t="s">
        <v>170</v>
      </c>
      <c r="AU234" s="17" t="s">
        <v>84</v>
      </c>
    </row>
    <row r="235" s="13" customFormat="1">
      <c r="A235" s="13"/>
      <c r="B235" s="189"/>
      <c r="C235" s="13"/>
      <c r="D235" s="184" t="s">
        <v>163</v>
      </c>
      <c r="E235" s="190" t="s">
        <v>1</v>
      </c>
      <c r="F235" s="191" t="s">
        <v>113</v>
      </c>
      <c r="G235" s="13"/>
      <c r="H235" s="192">
        <v>50.280000000000001</v>
      </c>
      <c r="I235" s="193"/>
      <c r="J235" s="13"/>
      <c r="K235" s="13"/>
      <c r="L235" s="189"/>
      <c r="M235" s="194"/>
      <c r="N235" s="195"/>
      <c r="O235" s="195"/>
      <c r="P235" s="195"/>
      <c r="Q235" s="195"/>
      <c r="R235" s="195"/>
      <c r="S235" s="195"/>
      <c r="T235" s="19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0" t="s">
        <v>163</v>
      </c>
      <c r="AU235" s="190" t="s">
        <v>84</v>
      </c>
      <c r="AV235" s="13" t="s">
        <v>84</v>
      </c>
      <c r="AW235" s="13" t="s">
        <v>31</v>
      </c>
      <c r="AX235" s="13" t="s">
        <v>82</v>
      </c>
      <c r="AY235" s="190" t="s">
        <v>153</v>
      </c>
    </row>
    <row r="236" s="2" customFormat="1" ht="22.2" customHeight="1">
      <c r="A236" s="36"/>
      <c r="B236" s="170"/>
      <c r="C236" s="171" t="s">
        <v>331</v>
      </c>
      <c r="D236" s="171" t="s">
        <v>155</v>
      </c>
      <c r="E236" s="172" t="s">
        <v>332</v>
      </c>
      <c r="F236" s="173" t="s">
        <v>333</v>
      </c>
      <c r="G236" s="174" t="s">
        <v>158</v>
      </c>
      <c r="H236" s="175">
        <v>134.94399999999999</v>
      </c>
      <c r="I236" s="176"/>
      <c r="J236" s="177">
        <f>ROUND(I236*H236,2)</f>
        <v>0</v>
      </c>
      <c r="K236" s="173" t="s">
        <v>167</v>
      </c>
      <c r="L236" s="37"/>
      <c r="M236" s="178" t="s">
        <v>1</v>
      </c>
      <c r="N236" s="179" t="s">
        <v>39</v>
      </c>
      <c r="O236" s="75"/>
      <c r="P236" s="180">
        <f>O236*H236</f>
        <v>0</v>
      </c>
      <c r="Q236" s="180">
        <v>0.15826000000000001</v>
      </c>
      <c r="R236" s="180">
        <f>Q236*H236</f>
        <v>21.356237440000001</v>
      </c>
      <c r="S236" s="180">
        <v>0</v>
      </c>
      <c r="T236" s="18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2" t="s">
        <v>159</v>
      </c>
      <c r="AT236" s="182" t="s">
        <v>155</v>
      </c>
      <c r="AU236" s="182" t="s">
        <v>84</v>
      </c>
      <c r="AY236" s="17" t="s">
        <v>153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7" t="s">
        <v>82</v>
      </c>
      <c r="BK236" s="183">
        <f>ROUND(I236*H236,2)</f>
        <v>0</v>
      </c>
      <c r="BL236" s="17" t="s">
        <v>159</v>
      </c>
      <c r="BM236" s="182" t="s">
        <v>334</v>
      </c>
    </row>
    <row r="237" s="2" customFormat="1">
      <c r="A237" s="36"/>
      <c r="B237" s="37"/>
      <c r="C237" s="36"/>
      <c r="D237" s="184" t="s">
        <v>161</v>
      </c>
      <c r="E237" s="36"/>
      <c r="F237" s="185" t="s">
        <v>335</v>
      </c>
      <c r="G237" s="36"/>
      <c r="H237" s="36"/>
      <c r="I237" s="186"/>
      <c r="J237" s="36"/>
      <c r="K237" s="36"/>
      <c r="L237" s="37"/>
      <c r="M237" s="187"/>
      <c r="N237" s="188"/>
      <c r="O237" s="75"/>
      <c r="P237" s="75"/>
      <c r="Q237" s="75"/>
      <c r="R237" s="75"/>
      <c r="S237" s="75"/>
      <c r="T237" s="7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7" t="s">
        <v>161</v>
      </c>
      <c r="AU237" s="17" t="s">
        <v>84</v>
      </c>
    </row>
    <row r="238" s="2" customFormat="1">
      <c r="A238" s="36"/>
      <c r="B238" s="37"/>
      <c r="C238" s="36"/>
      <c r="D238" s="197" t="s">
        <v>170</v>
      </c>
      <c r="E238" s="36"/>
      <c r="F238" s="198" t="s">
        <v>336</v>
      </c>
      <c r="G238" s="36"/>
      <c r="H238" s="36"/>
      <c r="I238" s="186"/>
      <c r="J238" s="36"/>
      <c r="K238" s="36"/>
      <c r="L238" s="37"/>
      <c r="M238" s="187"/>
      <c r="N238" s="188"/>
      <c r="O238" s="75"/>
      <c r="P238" s="75"/>
      <c r="Q238" s="75"/>
      <c r="R238" s="75"/>
      <c r="S238" s="75"/>
      <c r="T238" s="7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7" t="s">
        <v>170</v>
      </c>
      <c r="AU238" s="17" t="s">
        <v>84</v>
      </c>
    </row>
    <row r="239" s="2" customFormat="1">
      <c r="A239" s="36"/>
      <c r="B239" s="37"/>
      <c r="C239" s="36"/>
      <c r="D239" s="184" t="s">
        <v>192</v>
      </c>
      <c r="E239" s="36"/>
      <c r="F239" s="199" t="s">
        <v>337</v>
      </c>
      <c r="G239" s="36"/>
      <c r="H239" s="36"/>
      <c r="I239" s="186"/>
      <c r="J239" s="36"/>
      <c r="K239" s="36"/>
      <c r="L239" s="37"/>
      <c r="M239" s="187"/>
      <c r="N239" s="188"/>
      <c r="O239" s="75"/>
      <c r="P239" s="75"/>
      <c r="Q239" s="75"/>
      <c r="R239" s="75"/>
      <c r="S239" s="75"/>
      <c r="T239" s="7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7" t="s">
        <v>192</v>
      </c>
      <c r="AU239" s="17" t="s">
        <v>84</v>
      </c>
    </row>
    <row r="240" s="13" customFormat="1">
      <c r="A240" s="13"/>
      <c r="B240" s="189"/>
      <c r="C240" s="13"/>
      <c r="D240" s="184" t="s">
        <v>163</v>
      </c>
      <c r="E240" s="190" t="s">
        <v>1</v>
      </c>
      <c r="F240" s="191" t="s">
        <v>338</v>
      </c>
      <c r="G240" s="13"/>
      <c r="H240" s="192">
        <v>134.94399999999999</v>
      </c>
      <c r="I240" s="193"/>
      <c r="J240" s="13"/>
      <c r="K240" s="13"/>
      <c r="L240" s="189"/>
      <c r="M240" s="194"/>
      <c r="N240" s="195"/>
      <c r="O240" s="195"/>
      <c r="P240" s="195"/>
      <c r="Q240" s="195"/>
      <c r="R240" s="195"/>
      <c r="S240" s="195"/>
      <c r="T240" s="19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0" t="s">
        <v>163</v>
      </c>
      <c r="AU240" s="190" t="s">
        <v>84</v>
      </c>
      <c r="AV240" s="13" t="s">
        <v>84</v>
      </c>
      <c r="AW240" s="13" t="s">
        <v>31</v>
      </c>
      <c r="AX240" s="13" t="s">
        <v>82</v>
      </c>
      <c r="AY240" s="190" t="s">
        <v>153</v>
      </c>
    </row>
    <row r="241" s="2" customFormat="1" ht="30" customHeight="1">
      <c r="A241" s="36"/>
      <c r="B241" s="170"/>
      <c r="C241" s="171" t="s">
        <v>339</v>
      </c>
      <c r="D241" s="171" t="s">
        <v>155</v>
      </c>
      <c r="E241" s="172" t="s">
        <v>340</v>
      </c>
      <c r="F241" s="173" t="s">
        <v>341</v>
      </c>
      <c r="G241" s="174" t="s">
        <v>158</v>
      </c>
      <c r="H241" s="175">
        <v>674.72000000000003</v>
      </c>
      <c r="I241" s="176"/>
      <c r="J241" s="177">
        <f>ROUND(I241*H241,2)</f>
        <v>0</v>
      </c>
      <c r="K241" s="173" t="s">
        <v>1</v>
      </c>
      <c r="L241" s="37"/>
      <c r="M241" s="178" t="s">
        <v>1</v>
      </c>
      <c r="N241" s="179" t="s">
        <v>39</v>
      </c>
      <c r="O241" s="75"/>
      <c r="P241" s="180">
        <f>O241*H241</f>
        <v>0</v>
      </c>
      <c r="Q241" s="180">
        <v>0.015400000000000001</v>
      </c>
      <c r="R241" s="180">
        <f>Q241*H241</f>
        <v>10.390688000000001</v>
      </c>
      <c r="S241" s="180">
        <v>0</v>
      </c>
      <c r="T241" s="18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2" t="s">
        <v>159</v>
      </c>
      <c r="AT241" s="182" t="s">
        <v>155</v>
      </c>
      <c r="AU241" s="182" t="s">
        <v>84</v>
      </c>
      <c r="AY241" s="17" t="s">
        <v>153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7" t="s">
        <v>82</v>
      </c>
      <c r="BK241" s="183">
        <f>ROUND(I241*H241,2)</f>
        <v>0</v>
      </c>
      <c r="BL241" s="17" t="s">
        <v>159</v>
      </c>
      <c r="BM241" s="182" t="s">
        <v>342</v>
      </c>
    </row>
    <row r="242" s="2" customFormat="1">
      <c r="A242" s="36"/>
      <c r="B242" s="37"/>
      <c r="C242" s="36"/>
      <c r="D242" s="184" t="s">
        <v>161</v>
      </c>
      <c r="E242" s="36"/>
      <c r="F242" s="185" t="s">
        <v>343</v>
      </c>
      <c r="G242" s="36"/>
      <c r="H242" s="36"/>
      <c r="I242" s="186"/>
      <c r="J242" s="36"/>
      <c r="K242" s="36"/>
      <c r="L242" s="37"/>
      <c r="M242" s="187"/>
      <c r="N242" s="188"/>
      <c r="O242" s="75"/>
      <c r="P242" s="75"/>
      <c r="Q242" s="75"/>
      <c r="R242" s="75"/>
      <c r="S242" s="75"/>
      <c r="T242" s="7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7" t="s">
        <v>161</v>
      </c>
      <c r="AU242" s="17" t="s">
        <v>84</v>
      </c>
    </row>
    <row r="243" s="2" customFormat="1">
      <c r="A243" s="36"/>
      <c r="B243" s="37"/>
      <c r="C243" s="36"/>
      <c r="D243" s="184" t="s">
        <v>192</v>
      </c>
      <c r="E243" s="36"/>
      <c r="F243" s="199" t="s">
        <v>344</v>
      </c>
      <c r="G243" s="36"/>
      <c r="H243" s="36"/>
      <c r="I243" s="186"/>
      <c r="J243" s="36"/>
      <c r="K243" s="36"/>
      <c r="L243" s="37"/>
      <c r="M243" s="187"/>
      <c r="N243" s="188"/>
      <c r="O243" s="75"/>
      <c r="P243" s="75"/>
      <c r="Q243" s="75"/>
      <c r="R243" s="75"/>
      <c r="S243" s="75"/>
      <c r="T243" s="7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7" t="s">
        <v>192</v>
      </c>
      <c r="AU243" s="17" t="s">
        <v>84</v>
      </c>
    </row>
    <row r="244" s="13" customFormat="1">
      <c r="A244" s="13"/>
      <c r="B244" s="189"/>
      <c r="C244" s="13"/>
      <c r="D244" s="184" t="s">
        <v>163</v>
      </c>
      <c r="E244" s="190" t="s">
        <v>1</v>
      </c>
      <c r="F244" s="191" t="s">
        <v>94</v>
      </c>
      <c r="G244" s="13"/>
      <c r="H244" s="192">
        <v>674.72000000000003</v>
      </c>
      <c r="I244" s="193"/>
      <c r="J244" s="13"/>
      <c r="K244" s="13"/>
      <c r="L244" s="189"/>
      <c r="M244" s="194"/>
      <c r="N244" s="195"/>
      <c r="O244" s="195"/>
      <c r="P244" s="195"/>
      <c r="Q244" s="195"/>
      <c r="R244" s="195"/>
      <c r="S244" s="195"/>
      <c r="T244" s="19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0" t="s">
        <v>163</v>
      </c>
      <c r="AU244" s="190" t="s">
        <v>84</v>
      </c>
      <c r="AV244" s="13" t="s">
        <v>84</v>
      </c>
      <c r="AW244" s="13" t="s">
        <v>31</v>
      </c>
      <c r="AX244" s="13" t="s">
        <v>82</v>
      </c>
      <c r="AY244" s="190" t="s">
        <v>153</v>
      </c>
    </row>
    <row r="245" s="2" customFormat="1" ht="14.4" customHeight="1">
      <c r="A245" s="36"/>
      <c r="B245" s="170"/>
      <c r="C245" s="171" t="s">
        <v>345</v>
      </c>
      <c r="D245" s="171" t="s">
        <v>155</v>
      </c>
      <c r="E245" s="172" t="s">
        <v>346</v>
      </c>
      <c r="F245" s="173" t="s">
        <v>347</v>
      </c>
      <c r="G245" s="174" t="s">
        <v>158</v>
      </c>
      <c r="H245" s="175">
        <v>239.72</v>
      </c>
      <c r="I245" s="176"/>
      <c r="J245" s="177">
        <f>ROUND(I245*H245,2)</f>
        <v>0</v>
      </c>
      <c r="K245" s="173" t="s">
        <v>1</v>
      </c>
      <c r="L245" s="37"/>
      <c r="M245" s="178" t="s">
        <v>1</v>
      </c>
      <c r="N245" s="179" t="s">
        <v>39</v>
      </c>
      <c r="O245" s="75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2" t="s">
        <v>159</v>
      </c>
      <c r="AT245" s="182" t="s">
        <v>155</v>
      </c>
      <c r="AU245" s="182" t="s">
        <v>84</v>
      </c>
      <c r="AY245" s="17" t="s">
        <v>153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7" t="s">
        <v>82</v>
      </c>
      <c r="BK245" s="183">
        <f>ROUND(I245*H245,2)</f>
        <v>0</v>
      </c>
      <c r="BL245" s="17" t="s">
        <v>159</v>
      </c>
      <c r="BM245" s="182" t="s">
        <v>348</v>
      </c>
    </row>
    <row r="246" s="2" customFormat="1">
      <c r="A246" s="36"/>
      <c r="B246" s="37"/>
      <c r="C246" s="36"/>
      <c r="D246" s="184" t="s">
        <v>161</v>
      </c>
      <c r="E246" s="36"/>
      <c r="F246" s="185" t="s">
        <v>347</v>
      </c>
      <c r="G246" s="36"/>
      <c r="H246" s="36"/>
      <c r="I246" s="186"/>
      <c r="J246" s="36"/>
      <c r="K246" s="36"/>
      <c r="L246" s="37"/>
      <c r="M246" s="187"/>
      <c r="N246" s="188"/>
      <c r="O246" s="75"/>
      <c r="P246" s="75"/>
      <c r="Q246" s="75"/>
      <c r="R246" s="75"/>
      <c r="S246" s="75"/>
      <c r="T246" s="7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7" t="s">
        <v>161</v>
      </c>
      <c r="AU246" s="17" t="s">
        <v>84</v>
      </c>
    </row>
    <row r="247" s="13" customFormat="1">
      <c r="A247" s="13"/>
      <c r="B247" s="189"/>
      <c r="C247" s="13"/>
      <c r="D247" s="184" t="s">
        <v>163</v>
      </c>
      <c r="E247" s="190" t="s">
        <v>1</v>
      </c>
      <c r="F247" s="191" t="s">
        <v>349</v>
      </c>
      <c r="G247" s="13"/>
      <c r="H247" s="192">
        <v>239.72</v>
      </c>
      <c r="I247" s="193"/>
      <c r="J247" s="13"/>
      <c r="K247" s="13"/>
      <c r="L247" s="189"/>
      <c r="M247" s="194"/>
      <c r="N247" s="195"/>
      <c r="O247" s="195"/>
      <c r="P247" s="195"/>
      <c r="Q247" s="195"/>
      <c r="R247" s="195"/>
      <c r="S247" s="195"/>
      <c r="T247" s="19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0" t="s">
        <v>163</v>
      </c>
      <c r="AU247" s="190" t="s">
        <v>84</v>
      </c>
      <c r="AV247" s="13" t="s">
        <v>84</v>
      </c>
      <c r="AW247" s="13" t="s">
        <v>31</v>
      </c>
      <c r="AX247" s="13" t="s">
        <v>82</v>
      </c>
      <c r="AY247" s="190" t="s">
        <v>153</v>
      </c>
    </row>
    <row r="248" s="2" customFormat="1" ht="22.2" customHeight="1">
      <c r="A248" s="36"/>
      <c r="B248" s="170"/>
      <c r="C248" s="171" t="s">
        <v>350</v>
      </c>
      <c r="D248" s="171" t="s">
        <v>155</v>
      </c>
      <c r="E248" s="172" t="s">
        <v>351</v>
      </c>
      <c r="F248" s="173" t="s">
        <v>352</v>
      </c>
      <c r="G248" s="174" t="s">
        <v>197</v>
      </c>
      <c r="H248" s="175">
        <v>500</v>
      </c>
      <c r="I248" s="176"/>
      <c r="J248" s="177">
        <f>ROUND(I248*H248,2)</f>
        <v>0</v>
      </c>
      <c r="K248" s="173" t="s">
        <v>167</v>
      </c>
      <c r="L248" s="37"/>
      <c r="M248" s="178" t="s">
        <v>1</v>
      </c>
      <c r="N248" s="179" t="s">
        <v>39</v>
      </c>
      <c r="O248" s="75"/>
      <c r="P248" s="180">
        <f>O248*H248</f>
        <v>0</v>
      </c>
      <c r="Q248" s="180">
        <v>1.0000000000000001E-05</v>
      </c>
      <c r="R248" s="180">
        <f>Q248*H248</f>
        <v>0.0050000000000000001</v>
      </c>
      <c r="S248" s="180">
        <v>0</v>
      </c>
      <c r="T248" s="18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2" t="s">
        <v>159</v>
      </c>
      <c r="AT248" s="182" t="s">
        <v>155</v>
      </c>
      <c r="AU248" s="182" t="s">
        <v>84</v>
      </c>
      <c r="AY248" s="17" t="s">
        <v>153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7" t="s">
        <v>82</v>
      </c>
      <c r="BK248" s="183">
        <f>ROUND(I248*H248,2)</f>
        <v>0</v>
      </c>
      <c r="BL248" s="17" t="s">
        <v>159</v>
      </c>
      <c r="BM248" s="182" t="s">
        <v>353</v>
      </c>
    </row>
    <row r="249" s="2" customFormat="1">
      <c r="A249" s="36"/>
      <c r="B249" s="37"/>
      <c r="C249" s="36"/>
      <c r="D249" s="184" t="s">
        <v>161</v>
      </c>
      <c r="E249" s="36"/>
      <c r="F249" s="185" t="s">
        <v>354</v>
      </c>
      <c r="G249" s="36"/>
      <c r="H249" s="36"/>
      <c r="I249" s="186"/>
      <c r="J249" s="36"/>
      <c r="K249" s="36"/>
      <c r="L249" s="37"/>
      <c r="M249" s="187"/>
      <c r="N249" s="188"/>
      <c r="O249" s="75"/>
      <c r="P249" s="75"/>
      <c r="Q249" s="75"/>
      <c r="R249" s="75"/>
      <c r="S249" s="75"/>
      <c r="T249" s="7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7" t="s">
        <v>161</v>
      </c>
      <c r="AU249" s="17" t="s">
        <v>84</v>
      </c>
    </row>
    <row r="250" s="2" customFormat="1">
      <c r="A250" s="36"/>
      <c r="B250" s="37"/>
      <c r="C250" s="36"/>
      <c r="D250" s="197" t="s">
        <v>170</v>
      </c>
      <c r="E250" s="36"/>
      <c r="F250" s="198" t="s">
        <v>355</v>
      </c>
      <c r="G250" s="36"/>
      <c r="H250" s="36"/>
      <c r="I250" s="186"/>
      <c r="J250" s="36"/>
      <c r="K250" s="36"/>
      <c r="L250" s="37"/>
      <c r="M250" s="187"/>
      <c r="N250" s="188"/>
      <c r="O250" s="75"/>
      <c r="P250" s="75"/>
      <c r="Q250" s="75"/>
      <c r="R250" s="75"/>
      <c r="S250" s="75"/>
      <c r="T250" s="7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7" t="s">
        <v>170</v>
      </c>
      <c r="AU250" s="17" t="s">
        <v>84</v>
      </c>
    </row>
    <row r="251" s="2" customFormat="1">
      <c r="A251" s="36"/>
      <c r="B251" s="37"/>
      <c r="C251" s="36"/>
      <c r="D251" s="184" t="s">
        <v>192</v>
      </c>
      <c r="E251" s="36"/>
      <c r="F251" s="199" t="s">
        <v>223</v>
      </c>
      <c r="G251" s="36"/>
      <c r="H251" s="36"/>
      <c r="I251" s="186"/>
      <c r="J251" s="36"/>
      <c r="K251" s="36"/>
      <c r="L251" s="37"/>
      <c r="M251" s="187"/>
      <c r="N251" s="188"/>
      <c r="O251" s="75"/>
      <c r="P251" s="75"/>
      <c r="Q251" s="75"/>
      <c r="R251" s="75"/>
      <c r="S251" s="75"/>
      <c r="T251" s="7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7" t="s">
        <v>192</v>
      </c>
      <c r="AU251" s="17" t="s">
        <v>84</v>
      </c>
    </row>
    <row r="252" s="2" customFormat="1" ht="14.4" customHeight="1">
      <c r="A252" s="36"/>
      <c r="B252" s="170"/>
      <c r="C252" s="171" t="s">
        <v>356</v>
      </c>
      <c r="D252" s="171" t="s">
        <v>155</v>
      </c>
      <c r="E252" s="172" t="s">
        <v>357</v>
      </c>
      <c r="F252" s="173" t="s">
        <v>358</v>
      </c>
      <c r="G252" s="174" t="s">
        <v>158</v>
      </c>
      <c r="H252" s="175">
        <v>93</v>
      </c>
      <c r="I252" s="176"/>
      <c r="J252" s="177">
        <f>ROUND(I252*H252,2)</f>
        <v>0</v>
      </c>
      <c r="K252" s="173" t="s">
        <v>1</v>
      </c>
      <c r="L252" s="37"/>
      <c r="M252" s="178" t="s">
        <v>1</v>
      </c>
      <c r="N252" s="179" t="s">
        <v>39</v>
      </c>
      <c r="O252" s="75"/>
      <c r="P252" s="180">
        <f>O252*H252</f>
        <v>0</v>
      </c>
      <c r="Q252" s="180">
        <v>0</v>
      </c>
      <c r="R252" s="180">
        <f>Q252*H252</f>
        <v>0</v>
      </c>
      <c r="S252" s="180">
        <v>0</v>
      </c>
      <c r="T252" s="18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2" t="s">
        <v>159</v>
      </c>
      <c r="AT252" s="182" t="s">
        <v>155</v>
      </c>
      <c r="AU252" s="182" t="s">
        <v>84</v>
      </c>
      <c r="AY252" s="17" t="s">
        <v>153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7" t="s">
        <v>82</v>
      </c>
      <c r="BK252" s="183">
        <f>ROUND(I252*H252,2)</f>
        <v>0</v>
      </c>
      <c r="BL252" s="17" t="s">
        <v>159</v>
      </c>
      <c r="BM252" s="182" t="s">
        <v>359</v>
      </c>
    </row>
    <row r="253" s="2" customFormat="1">
      <c r="A253" s="36"/>
      <c r="B253" s="37"/>
      <c r="C253" s="36"/>
      <c r="D253" s="184" t="s">
        <v>161</v>
      </c>
      <c r="E253" s="36"/>
      <c r="F253" s="185" t="s">
        <v>360</v>
      </c>
      <c r="G253" s="36"/>
      <c r="H253" s="36"/>
      <c r="I253" s="186"/>
      <c r="J253" s="36"/>
      <c r="K253" s="36"/>
      <c r="L253" s="37"/>
      <c r="M253" s="187"/>
      <c r="N253" s="188"/>
      <c r="O253" s="75"/>
      <c r="P253" s="75"/>
      <c r="Q253" s="75"/>
      <c r="R253" s="75"/>
      <c r="S253" s="75"/>
      <c r="T253" s="7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7" t="s">
        <v>161</v>
      </c>
      <c r="AU253" s="17" t="s">
        <v>84</v>
      </c>
    </row>
    <row r="254" s="13" customFormat="1">
      <c r="A254" s="13"/>
      <c r="B254" s="189"/>
      <c r="C254" s="13"/>
      <c r="D254" s="184" t="s">
        <v>163</v>
      </c>
      <c r="E254" s="190" t="s">
        <v>1</v>
      </c>
      <c r="F254" s="191" t="s">
        <v>361</v>
      </c>
      <c r="G254" s="13"/>
      <c r="H254" s="192">
        <v>93</v>
      </c>
      <c r="I254" s="193"/>
      <c r="J254" s="13"/>
      <c r="K254" s="13"/>
      <c r="L254" s="189"/>
      <c r="M254" s="194"/>
      <c r="N254" s="195"/>
      <c r="O254" s="195"/>
      <c r="P254" s="195"/>
      <c r="Q254" s="195"/>
      <c r="R254" s="195"/>
      <c r="S254" s="195"/>
      <c r="T254" s="19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0" t="s">
        <v>163</v>
      </c>
      <c r="AU254" s="190" t="s">
        <v>84</v>
      </c>
      <c r="AV254" s="13" t="s">
        <v>84</v>
      </c>
      <c r="AW254" s="13" t="s">
        <v>31</v>
      </c>
      <c r="AX254" s="13" t="s">
        <v>82</v>
      </c>
      <c r="AY254" s="190" t="s">
        <v>153</v>
      </c>
    </row>
    <row r="255" s="2" customFormat="1" ht="30" customHeight="1">
      <c r="A255" s="36"/>
      <c r="B255" s="170"/>
      <c r="C255" s="171" t="s">
        <v>362</v>
      </c>
      <c r="D255" s="171" t="s">
        <v>155</v>
      </c>
      <c r="E255" s="172" t="s">
        <v>363</v>
      </c>
      <c r="F255" s="173" t="s">
        <v>364</v>
      </c>
      <c r="G255" s="174" t="s">
        <v>158</v>
      </c>
      <c r="H255" s="175">
        <v>50.280000000000001</v>
      </c>
      <c r="I255" s="176"/>
      <c r="J255" s="177">
        <f>ROUND(I255*H255,2)</f>
        <v>0</v>
      </c>
      <c r="K255" s="173" t="s">
        <v>167</v>
      </c>
      <c r="L255" s="37"/>
      <c r="M255" s="178" t="s">
        <v>1</v>
      </c>
      <c r="N255" s="179" t="s">
        <v>39</v>
      </c>
      <c r="O255" s="75"/>
      <c r="P255" s="180">
        <f>O255*H255</f>
        <v>0</v>
      </c>
      <c r="Q255" s="180">
        <v>0.089219999999999994</v>
      </c>
      <c r="R255" s="180">
        <f>Q255*H255</f>
        <v>4.4859815999999997</v>
      </c>
      <c r="S255" s="180">
        <v>0</v>
      </c>
      <c r="T255" s="18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2" t="s">
        <v>159</v>
      </c>
      <c r="AT255" s="182" t="s">
        <v>155</v>
      </c>
      <c r="AU255" s="182" t="s">
        <v>84</v>
      </c>
      <c r="AY255" s="17" t="s">
        <v>153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7" t="s">
        <v>82</v>
      </c>
      <c r="BK255" s="183">
        <f>ROUND(I255*H255,2)</f>
        <v>0</v>
      </c>
      <c r="BL255" s="17" t="s">
        <v>159</v>
      </c>
      <c r="BM255" s="182" t="s">
        <v>365</v>
      </c>
    </row>
    <row r="256" s="2" customFormat="1">
      <c r="A256" s="36"/>
      <c r="B256" s="37"/>
      <c r="C256" s="36"/>
      <c r="D256" s="184" t="s">
        <v>161</v>
      </c>
      <c r="E256" s="36"/>
      <c r="F256" s="185" t="s">
        <v>366</v>
      </c>
      <c r="G256" s="36"/>
      <c r="H256" s="36"/>
      <c r="I256" s="186"/>
      <c r="J256" s="36"/>
      <c r="K256" s="36"/>
      <c r="L256" s="37"/>
      <c r="M256" s="187"/>
      <c r="N256" s="188"/>
      <c r="O256" s="75"/>
      <c r="P256" s="75"/>
      <c r="Q256" s="75"/>
      <c r="R256" s="75"/>
      <c r="S256" s="75"/>
      <c r="T256" s="7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7" t="s">
        <v>161</v>
      </c>
      <c r="AU256" s="17" t="s">
        <v>84</v>
      </c>
    </row>
    <row r="257" s="2" customFormat="1">
      <c r="A257" s="36"/>
      <c r="B257" s="37"/>
      <c r="C257" s="36"/>
      <c r="D257" s="197" t="s">
        <v>170</v>
      </c>
      <c r="E257" s="36"/>
      <c r="F257" s="198" t="s">
        <v>367</v>
      </c>
      <c r="G257" s="36"/>
      <c r="H257" s="36"/>
      <c r="I257" s="186"/>
      <c r="J257" s="36"/>
      <c r="K257" s="36"/>
      <c r="L257" s="37"/>
      <c r="M257" s="187"/>
      <c r="N257" s="188"/>
      <c r="O257" s="75"/>
      <c r="P257" s="75"/>
      <c r="Q257" s="75"/>
      <c r="R257" s="75"/>
      <c r="S257" s="75"/>
      <c r="T257" s="7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7" t="s">
        <v>170</v>
      </c>
      <c r="AU257" s="17" t="s">
        <v>84</v>
      </c>
    </row>
    <row r="258" s="13" customFormat="1">
      <c r="A258" s="13"/>
      <c r="B258" s="189"/>
      <c r="C258" s="13"/>
      <c r="D258" s="184" t="s">
        <v>163</v>
      </c>
      <c r="E258" s="190" t="s">
        <v>113</v>
      </c>
      <c r="F258" s="191" t="s">
        <v>368</v>
      </c>
      <c r="G258" s="13"/>
      <c r="H258" s="192">
        <v>50.280000000000001</v>
      </c>
      <c r="I258" s="193"/>
      <c r="J258" s="13"/>
      <c r="K258" s="13"/>
      <c r="L258" s="189"/>
      <c r="M258" s="194"/>
      <c r="N258" s="195"/>
      <c r="O258" s="195"/>
      <c r="P258" s="195"/>
      <c r="Q258" s="195"/>
      <c r="R258" s="195"/>
      <c r="S258" s="195"/>
      <c r="T258" s="19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0" t="s">
        <v>163</v>
      </c>
      <c r="AU258" s="190" t="s">
        <v>84</v>
      </c>
      <c r="AV258" s="13" t="s">
        <v>84</v>
      </c>
      <c r="AW258" s="13" t="s">
        <v>31</v>
      </c>
      <c r="AX258" s="13" t="s">
        <v>82</v>
      </c>
      <c r="AY258" s="190" t="s">
        <v>153</v>
      </c>
    </row>
    <row r="259" s="2" customFormat="1" ht="19.8" customHeight="1">
      <c r="A259" s="36"/>
      <c r="B259" s="170"/>
      <c r="C259" s="208" t="s">
        <v>369</v>
      </c>
      <c r="D259" s="208" t="s">
        <v>265</v>
      </c>
      <c r="E259" s="209" t="s">
        <v>370</v>
      </c>
      <c r="F259" s="210" t="s">
        <v>371</v>
      </c>
      <c r="G259" s="211" t="s">
        <v>158</v>
      </c>
      <c r="H259" s="212">
        <v>51.787999999999997</v>
      </c>
      <c r="I259" s="213"/>
      <c r="J259" s="214">
        <f>ROUND(I259*H259,2)</f>
        <v>0</v>
      </c>
      <c r="K259" s="210" t="s">
        <v>167</v>
      </c>
      <c r="L259" s="215"/>
      <c r="M259" s="216" t="s">
        <v>1</v>
      </c>
      <c r="N259" s="217" t="s">
        <v>39</v>
      </c>
      <c r="O259" s="75"/>
      <c r="P259" s="180">
        <f>O259*H259</f>
        <v>0</v>
      </c>
      <c r="Q259" s="180">
        <v>0.13100000000000001</v>
      </c>
      <c r="R259" s="180">
        <f>Q259*H259</f>
        <v>6.7842279999999997</v>
      </c>
      <c r="S259" s="180">
        <v>0</v>
      </c>
      <c r="T259" s="18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2" t="s">
        <v>209</v>
      </c>
      <c r="AT259" s="182" t="s">
        <v>265</v>
      </c>
      <c r="AU259" s="182" t="s">
        <v>84</v>
      </c>
      <c r="AY259" s="17" t="s">
        <v>153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7" t="s">
        <v>82</v>
      </c>
      <c r="BK259" s="183">
        <f>ROUND(I259*H259,2)</f>
        <v>0</v>
      </c>
      <c r="BL259" s="17" t="s">
        <v>159</v>
      </c>
      <c r="BM259" s="182" t="s">
        <v>372</v>
      </c>
    </row>
    <row r="260" s="2" customFormat="1">
      <c r="A260" s="36"/>
      <c r="B260" s="37"/>
      <c r="C260" s="36"/>
      <c r="D260" s="184" t="s">
        <v>161</v>
      </c>
      <c r="E260" s="36"/>
      <c r="F260" s="185" t="s">
        <v>371</v>
      </c>
      <c r="G260" s="36"/>
      <c r="H260" s="36"/>
      <c r="I260" s="186"/>
      <c r="J260" s="36"/>
      <c r="K260" s="36"/>
      <c r="L260" s="37"/>
      <c r="M260" s="187"/>
      <c r="N260" s="188"/>
      <c r="O260" s="75"/>
      <c r="P260" s="75"/>
      <c r="Q260" s="75"/>
      <c r="R260" s="75"/>
      <c r="S260" s="75"/>
      <c r="T260" s="7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7" t="s">
        <v>161</v>
      </c>
      <c r="AU260" s="17" t="s">
        <v>84</v>
      </c>
    </row>
    <row r="261" s="13" customFormat="1">
      <c r="A261" s="13"/>
      <c r="B261" s="189"/>
      <c r="C261" s="13"/>
      <c r="D261" s="184" t="s">
        <v>163</v>
      </c>
      <c r="E261" s="190" t="s">
        <v>1</v>
      </c>
      <c r="F261" s="191" t="s">
        <v>373</v>
      </c>
      <c r="G261" s="13"/>
      <c r="H261" s="192">
        <v>51.787999999999997</v>
      </c>
      <c r="I261" s="193"/>
      <c r="J261" s="13"/>
      <c r="K261" s="13"/>
      <c r="L261" s="189"/>
      <c r="M261" s="194"/>
      <c r="N261" s="195"/>
      <c r="O261" s="195"/>
      <c r="P261" s="195"/>
      <c r="Q261" s="195"/>
      <c r="R261" s="195"/>
      <c r="S261" s="195"/>
      <c r="T261" s="19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0" t="s">
        <v>163</v>
      </c>
      <c r="AU261" s="190" t="s">
        <v>84</v>
      </c>
      <c r="AV261" s="13" t="s">
        <v>84</v>
      </c>
      <c r="AW261" s="13" t="s">
        <v>31</v>
      </c>
      <c r="AX261" s="13" t="s">
        <v>82</v>
      </c>
      <c r="AY261" s="190" t="s">
        <v>153</v>
      </c>
    </row>
    <row r="262" s="12" customFormat="1" ht="22.8" customHeight="1">
      <c r="A262" s="12"/>
      <c r="B262" s="157"/>
      <c r="C262" s="12"/>
      <c r="D262" s="158" t="s">
        <v>73</v>
      </c>
      <c r="E262" s="168" t="s">
        <v>194</v>
      </c>
      <c r="F262" s="168" t="s">
        <v>374</v>
      </c>
      <c r="G262" s="12"/>
      <c r="H262" s="12"/>
      <c r="I262" s="160"/>
      <c r="J262" s="169">
        <f>BK262</f>
        <v>0</v>
      </c>
      <c r="K262" s="12"/>
      <c r="L262" s="157"/>
      <c r="M262" s="162"/>
      <c r="N262" s="163"/>
      <c r="O262" s="163"/>
      <c r="P262" s="164">
        <f>SUM(P263:P266)</f>
        <v>0</v>
      </c>
      <c r="Q262" s="163"/>
      <c r="R262" s="164">
        <f>SUM(R263:R266)</f>
        <v>11.687807999999999</v>
      </c>
      <c r="S262" s="163"/>
      <c r="T262" s="165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8" t="s">
        <v>82</v>
      </c>
      <c r="AT262" s="166" t="s">
        <v>73</v>
      </c>
      <c r="AU262" s="166" t="s">
        <v>82</v>
      </c>
      <c r="AY262" s="158" t="s">
        <v>153</v>
      </c>
      <c r="BK262" s="167">
        <f>SUM(BK263:BK266)</f>
        <v>0</v>
      </c>
    </row>
    <row r="263" s="2" customFormat="1" ht="22.2" customHeight="1">
      <c r="A263" s="36"/>
      <c r="B263" s="170"/>
      <c r="C263" s="171" t="s">
        <v>375</v>
      </c>
      <c r="D263" s="171" t="s">
        <v>155</v>
      </c>
      <c r="E263" s="172" t="s">
        <v>376</v>
      </c>
      <c r="F263" s="173" t="s">
        <v>377</v>
      </c>
      <c r="G263" s="174" t="s">
        <v>158</v>
      </c>
      <c r="H263" s="175">
        <v>52.799999999999997</v>
      </c>
      <c r="I263" s="176"/>
      <c r="J263" s="177">
        <f>ROUND(I263*H263,2)</f>
        <v>0</v>
      </c>
      <c r="K263" s="173" t="s">
        <v>167</v>
      </c>
      <c r="L263" s="37"/>
      <c r="M263" s="178" t="s">
        <v>1</v>
      </c>
      <c r="N263" s="179" t="s">
        <v>39</v>
      </c>
      <c r="O263" s="75"/>
      <c r="P263" s="180">
        <f>O263*H263</f>
        <v>0</v>
      </c>
      <c r="Q263" s="180">
        <v>0.22136</v>
      </c>
      <c r="R263" s="180">
        <f>Q263*H263</f>
        <v>11.687807999999999</v>
      </c>
      <c r="S263" s="180">
        <v>0</v>
      </c>
      <c r="T263" s="181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2" t="s">
        <v>159</v>
      </c>
      <c r="AT263" s="182" t="s">
        <v>155</v>
      </c>
      <c r="AU263" s="182" t="s">
        <v>84</v>
      </c>
      <c r="AY263" s="17" t="s">
        <v>153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7" t="s">
        <v>82</v>
      </c>
      <c r="BK263" s="183">
        <f>ROUND(I263*H263,2)</f>
        <v>0</v>
      </c>
      <c r="BL263" s="17" t="s">
        <v>159</v>
      </c>
      <c r="BM263" s="182" t="s">
        <v>378</v>
      </c>
    </row>
    <row r="264" s="2" customFormat="1">
      <c r="A264" s="36"/>
      <c r="B264" s="37"/>
      <c r="C264" s="36"/>
      <c r="D264" s="184" t="s">
        <v>161</v>
      </c>
      <c r="E264" s="36"/>
      <c r="F264" s="185" t="s">
        <v>379</v>
      </c>
      <c r="G264" s="36"/>
      <c r="H264" s="36"/>
      <c r="I264" s="186"/>
      <c r="J264" s="36"/>
      <c r="K264" s="36"/>
      <c r="L264" s="37"/>
      <c r="M264" s="187"/>
      <c r="N264" s="188"/>
      <c r="O264" s="75"/>
      <c r="P264" s="75"/>
      <c r="Q264" s="75"/>
      <c r="R264" s="75"/>
      <c r="S264" s="75"/>
      <c r="T264" s="7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7" t="s">
        <v>161</v>
      </c>
      <c r="AU264" s="17" t="s">
        <v>84</v>
      </c>
    </row>
    <row r="265" s="2" customFormat="1">
      <c r="A265" s="36"/>
      <c r="B265" s="37"/>
      <c r="C265" s="36"/>
      <c r="D265" s="197" t="s">
        <v>170</v>
      </c>
      <c r="E265" s="36"/>
      <c r="F265" s="198" t="s">
        <v>380</v>
      </c>
      <c r="G265" s="36"/>
      <c r="H265" s="36"/>
      <c r="I265" s="186"/>
      <c r="J265" s="36"/>
      <c r="K265" s="36"/>
      <c r="L265" s="37"/>
      <c r="M265" s="187"/>
      <c r="N265" s="188"/>
      <c r="O265" s="75"/>
      <c r="P265" s="75"/>
      <c r="Q265" s="75"/>
      <c r="R265" s="75"/>
      <c r="S265" s="75"/>
      <c r="T265" s="7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7" t="s">
        <v>170</v>
      </c>
      <c r="AU265" s="17" t="s">
        <v>84</v>
      </c>
    </row>
    <row r="266" s="13" customFormat="1">
      <c r="A266" s="13"/>
      <c r="B266" s="189"/>
      <c r="C266" s="13"/>
      <c r="D266" s="184" t="s">
        <v>163</v>
      </c>
      <c r="E266" s="190" t="s">
        <v>1</v>
      </c>
      <c r="F266" s="191" t="s">
        <v>111</v>
      </c>
      <c r="G266" s="13"/>
      <c r="H266" s="192">
        <v>52.799999999999997</v>
      </c>
      <c r="I266" s="193"/>
      <c r="J266" s="13"/>
      <c r="K266" s="13"/>
      <c r="L266" s="189"/>
      <c r="M266" s="194"/>
      <c r="N266" s="195"/>
      <c r="O266" s="195"/>
      <c r="P266" s="195"/>
      <c r="Q266" s="195"/>
      <c r="R266" s="195"/>
      <c r="S266" s="195"/>
      <c r="T266" s="19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0" t="s">
        <v>163</v>
      </c>
      <c r="AU266" s="190" t="s">
        <v>84</v>
      </c>
      <c r="AV266" s="13" t="s">
        <v>84</v>
      </c>
      <c r="AW266" s="13" t="s">
        <v>31</v>
      </c>
      <c r="AX266" s="13" t="s">
        <v>82</v>
      </c>
      <c r="AY266" s="190" t="s">
        <v>153</v>
      </c>
    </row>
    <row r="267" s="12" customFormat="1" ht="22.8" customHeight="1">
      <c r="A267" s="12"/>
      <c r="B267" s="157"/>
      <c r="C267" s="12"/>
      <c r="D267" s="158" t="s">
        <v>73</v>
      </c>
      <c r="E267" s="168" t="s">
        <v>217</v>
      </c>
      <c r="F267" s="168" t="s">
        <v>381</v>
      </c>
      <c r="G267" s="12"/>
      <c r="H267" s="12"/>
      <c r="I267" s="160"/>
      <c r="J267" s="169">
        <f>BK267</f>
        <v>0</v>
      </c>
      <c r="K267" s="12"/>
      <c r="L267" s="157"/>
      <c r="M267" s="162"/>
      <c r="N267" s="163"/>
      <c r="O267" s="163"/>
      <c r="P267" s="164">
        <f>SUM(P268:P296)</f>
        <v>0</v>
      </c>
      <c r="Q267" s="163"/>
      <c r="R267" s="164">
        <f>SUM(R268:R296)</f>
        <v>0</v>
      </c>
      <c r="S267" s="163"/>
      <c r="T267" s="165">
        <f>SUM(T268:T296)</f>
        <v>7.26098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58" t="s">
        <v>82</v>
      </c>
      <c r="AT267" s="166" t="s">
        <v>73</v>
      </c>
      <c r="AU267" s="166" t="s">
        <v>82</v>
      </c>
      <c r="AY267" s="158" t="s">
        <v>153</v>
      </c>
      <c r="BK267" s="167">
        <f>SUM(BK268:BK296)</f>
        <v>0</v>
      </c>
    </row>
    <row r="268" s="2" customFormat="1" ht="14.4" customHeight="1">
      <c r="A268" s="36"/>
      <c r="B268" s="170"/>
      <c r="C268" s="171" t="s">
        <v>382</v>
      </c>
      <c r="D268" s="171" t="s">
        <v>155</v>
      </c>
      <c r="E268" s="172" t="s">
        <v>383</v>
      </c>
      <c r="F268" s="173" t="s">
        <v>384</v>
      </c>
      <c r="G268" s="174" t="s">
        <v>268</v>
      </c>
      <c r="H268" s="175">
        <v>6</v>
      </c>
      <c r="I268" s="176"/>
      <c r="J268" s="177">
        <f>ROUND(I268*H268,2)</f>
        <v>0</v>
      </c>
      <c r="K268" s="173" t="s">
        <v>1</v>
      </c>
      <c r="L268" s="37"/>
      <c r="M268" s="178" t="s">
        <v>1</v>
      </c>
      <c r="N268" s="179" t="s">
        <v>39</v>
      </c>
      <c r="O268" s="75"/>
      <c r="P268" s="180">
        <f>O268*H268</f>
        <v>0</v>
      </c>
      <c r="Q268" s="180">
        <v>0</v>
      </c>
      <c r="R268" s="180">
        <f>Q268*H268</f>
        <v>0</v>
      </c>
      <c r="S268" s="180">
        <v>0</v>
      </c>
      <c r="T268" s="18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2" t="s">
        <v>159</v>
      </c>
      <c r="AT268" s="182" t="s">
        <v>155</v>
      </c>
      <c r="AU268" s="182" t="s">
        <v>84</v>
      </c>
      <c r="AY268" s="17" t="s">
        <v>153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7" t="s">
        <v>82</v>
      </c>
      <c r="BK268" s="183">
        <f>ROUND(I268*H268,2)</f>
        <v>0</v>
      </c>
      <c r="BL268" s="17" t="s">
        <v>159</v>
      </c>
      <c r="BM268" s="182" t="s">
        <v>385</v>
      </c>
    </row>
    <row r="269" s="2" customFormat="1">
      <c r="A269" s="36"/>
      <c r="B269" s="37"/>
      <c r="C269" s="36"/>
      <c r="D269" s="184" t="s">
        <v>161</v>
      </c>
      <c r="E269" s="36"/>
      <c r="F269" s="185" t="s">
        <v>384</v>
      </c>
      <c r="G269" s="36"/>
      <c r="H269" s="36"/>
      <c r="I269" s="186"/>
      <c r="J269" s="36"/>
      <c r="K269" s="36"/>
      <c r="L269" s="37"/>
      <c r="M269" s="187"/>
      <c r="N269" s="188"/>
      <c r="O269" s="75"/>
      <c r="P269" s="75"/>
      <c r="Q269" s="75"/>
      <c r="R269" s="75"/>
      <c r="S269" s="75"/>
      <c r="T269" s="7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7" t="s">
        <v>161</v>
      </c>
      <c r="AU269" s="17" t="s">
        <v>84</v>
      </c>
    </row>
    <row r="270" s="2" customFormat="1" ht="22.2" customHeight="1">
      <c r="A270" s="36"/>
      <c r="B270" s="170"/>
      <c r="C270" s="171" t="s">
        <v>386</v>
      </c>
      <c r="D270" s="171" t="s">
        <v>155</v>
      </c>
      <c r="E270" s="172" t="s">
        <v>387</v>
      </c>
      <c r="F270" s="173" t="s">
        <v>388</v>
      </c>
      <c r="G270" s="174" t="s">
        <v>197</v>
      </c>
      <c r="H270" s="175">
        <v>32.5</v>
      </c>
      <c r="I270" s="176"/>
      <c r="J270" s="177">
        <f>ROUND(I270*H270,2)</f>
        <v>0</v>
      </c>
      <c r="K270" s="173" t="s">
        <v>167</v>
      </c>
      <c r="L270" s="37"/>
      <c r="M270" s="178" t="s">
        <v>1</v>
      </c>
      <c r="N270" s="179" t="s">
        <v>39</v>
      </c>
      <c r="O270" s="75"/>
      <c r="P270" s="180">
        <f>O270*H270</f>
        <v>0</v>
      </c>
      <c r="Q270" s="180">
        <v>0</v>
      </c>
      <c r="R270" s="180">
        <f>Q270*H270</f>
        <v>0</v>
      </c>
      <c r="S270" s="180">
        <v>0.085999999999999993</v>
      </c>
      <c r="T270" s="181">
        <f>S270*H270</f>
        <v>2.7949999999999999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2" t="s">
        <v>159</v>
      </c>
      <c r="AT270" s="182" t="s">
        <v>155</v>
      </c>
      <c r="AU270" s="182" t="s">
        <v>84</v>
      </c>
      <c r="AY270" s="17" t="s">
        <v>153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7" t="s">
        <v>82</v>
      </c>
      <c r="BK270" s="183">
        <f>ROUND(I270*H270,2)</f>
        <v>0</v>
      </c>
      <c r="BL270" s="17" t="s">
        <v>159</v>
      </c>
      <c r="BM270" s="182" t="s">
        <v>389</v>
      </c>
    </row>
    <row r="271" s="2" customFormat="1">
      <c r="A271" s="36"/>
      <c r="B271" s="37"/>
      <c r="C271" s="36"/>
      <c r="D271" s="184" t="s">
        <v>161</v>
      </c>
      <c r="E271" s="36"/>
      <c r="F271" s="185" t="s">
        <v>390</v>
      </c>
      <c r="G271" s="36"/>
      <c r="H271" s="36"/>
      <c r="I271" s="186"/>
      <c r="J271" s="36"/>
      <c r="K271" s="36"/>
      <c r="L271" s="37"/>
      <c r="M271" s="187"/>
      <c r="N271" s="188"/>
      <c r="O271" s="75"/>
      <c r="P271" s="75"/>
      <c r="Q271" s="75"/>
      <c r="R271" s="75"/>
      <c r="S271" s="75"/>
      <c r="T271" s="7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7" t="s">
        <v>161</v>
      </c>
      <c r="AU271" s="17" t="s">
        <v>84</v>
      </c>
    </row>
    <row r="272" s="2" customFormat="1">
      <c r="A272" s="36"/>
      <c r="B272" s="37"/>
      <c r="C272" s="36"/>
      <c r="D272" s="197" t="s">
        <v>170</v>
      </c>
      <c r="E272" s="36"/>
      <c r="F272" s="198" t="s">
        <v>391</v>
      </c>
      <c r="G272" s="36"/>
      <c r="H272" s="36"/>
      <c r="I272" s="186"/>
      <c r="J272" s="36"/>
      <c r="K272" s="36"/>
      <c r="L272" s="37"/>
      <c r="M272" s="187"/>
      <c r="N272" s="188"/>
      <c r="O272" s="75"/>
      <c r="P272" s="75"/>
      <c r="Q272" s="75"/>
      <c r="R272" s="75"/>
      <c r="S272" s="75"/>
      <c r="T272" s="7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7" t="s">
        <v>170</v>
      </c>
      <c r="AU272" s="17" t="s">
        <v>84</v>
      </c>
    </row>
    <row r="273" s="2" customFormat="1" ht="22.2" customHeight="1">
      <c r="A273" s="36"/>
      <c r="B273" s="170"/>
      <c r="C273" s="171" t="s">
        <v>392</v>
      </c>
      <c r="D273" s="171" t="s">
        <v>155</v>
      </c>
      <c r="E273" s="172" t="s">
        <v>393</v>
      </c>
      <c r="F273" s="173" t="s">
        <v>394</v>
      </c>
      <c r="G273" s="174" t="s">
        <v>395</v>
      </c>
      <c r="H273" s="175">
        <v>30</v>
      </c>
      <c r="I273" s="176"/>
      <c r="J273" s="177">
        <f>ROUND(I273*H273,2)</f>
        <v>0</v>
      </c>
      <c r="K273" s="173" t="s">
        <v>167</v>
      </c>
      <c r="L273" s="37"/>
      <c r="M273" s="178" t="s">
        <v>1</v>
      </c>
      <c r="N273" s="179" t="s">
        <v>39</v>
      </c>
      <c r="O273" s="75"/>
      <c r="P273" s="180">
        <f>O273*H273</f>
        <v>0</v>
      </c>
      <c r="Q273" s="180">
        <v>0</v>
      </c>
      <c r="R273" s="180">
        <f>Q273*H273</f>
        <v>0</v>
      </c>
      <c r="S273" s="180">
        <v>0</v>
      </c>
      <c r="T273" s="18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2" t="s">
        <v>159</v>
      </c>
      <c r="AT273" s="182" t="s">
        <v>155</v>
      </c>
      <c r="AU273" s="182" t="s">
        <v>84</v>
      </c>
      <c r="AY273" s="17" t="s">
        <v>153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7" t="s">
        <v>82</v>
      </c>
      <c r="BK273" s="183">
        <f>ROUND(I273*H273,2)</f>
        <v>0</v>
      </c>
      <c r="BL273" s="17" t="s">
        <v>159</v>
      </c>
      <c r="BM273" s="182" t="s">
        <v>396</v>
      </c>
    </row>
    <row r="274" s="2" customFormat="1">
      <c r="A274" s="36"/>
      <c r="B274" s="37"/>
      <c r="C274" s="36"/>
      <c r="D274" s="184" t="s">
        <v>161</v>
      </c>
      <c r="E274" s="36"/>
      <c r="F274" s="185" t="s">
        <v>397</v>
      </c>
      <c r="G274" s="36"/>
      <c r="H274" s="36"/>
      <c r="I274" s="186"/>
      <c r="J274" s="36"/>
      <c r="K274" s="36"/>
      <c r="L274" s="37"/>
      <c r="M274" s="187"/>
      <c r="N274" s="188"/>
      <c r="O274" s="75"/>
      <c r="P274" s="75"/>
      <c r="Q274" s="75"/>
      <c r="R274" s="75"/>
      <c r="S274" s="75"/>
      <c r="T274" s="7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7" t="s">
        <v>161</v>
      </c>
      <c r="AU274" s="17" t="s">
        <v>84</v>
      </c>
    </row>
    <row r="275" s="2" customFormat="1">
      <c r="A275" s="36"/>
      <c r="B275" s="37"/>
      <c r="C275" s="36"/>
      <c r="D275" s="197" t="s">
        <v>170</v>
      </c>
      <c r="E275" s="36"/>
      <c r="F275" s="198" t="s">
        <v>398</v>
      </c>
      <c r="G275" s="36"/>
      <c r="H275" s="36"/>
      <c r="I275" s="186"/>
      <c r="J275" s="36"/>
      <c r="K275" s="36"/>
      <c r="L275" s="37"/>
      <c r="M275" s="187"/>
      <c r="N275" s="188"/>
      <c r="O275" s="75"/>
      <c r="P275" s="75"/>
      <c r="Q275" s="75"/>
      <c r="R275" s="75"/>
      <c r="S275" s="75"/>
      <c r="T275" s="7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7" t="s">
        <v>170</v>
      </c>
      <c r="AU275" s="17" t="s">
        <v>84</v>
      </c>
    </row>
    <row r="276" s="2" customFormat="1">
      <c r="A276" s="36"/>
      <c r="B276" s="37"/>
      <c r="C276" s="36"/>
      <c r="D276" s="184" t="s">
        <v>192</v>
      </c>
      <c r="E276" s="36"/>
      <c r="F276" s="199" t="s">
        <v>399</v>
      </c>
      <c r="G276" s="36"/>
      <c r="H276" s="36"/>
      <c r="I276" s="186"/>
      <c r="J276" s="36"/>
      <c r="K276" s="36"/>
      <c r="L276" s="37"/>
      <c r="M276" s="187"/>
      <c r="N276" s="188"/>
      <c r="O276" s="75"/>
      <c r="P276" s="75"/>
      <c r="Q276" s="75"/>
      <c r="R276" s="75"/>
      <c r="S276" s="75"/>
      <c r="T276" s="7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7" t="s">
        <v>192</v>
      </c>
      <c r="AU276" s="17" t="s">
        <v>84</v>
      </c>
    </row>
    <row r="277" s="2" customFormat="1" ht="14.4" customHeight="1">
      <c r="A277" s="36"/>
      <c r="B277" s="170"/>
      <c r="C277" s="171" t="s">
        <v>400</v>
      </c>
      <c r="D277" s="171" t="s">
        <v>155</v>
      </c>
      <c r="E277" s="172" t="s">
        <v>401</v>
      </c>
      <c r="F277" s="173" t="s">
        <v>402</v>
      </c>
      <c r="G277" s="174" t="s">
        <v>268</v>
      </c>
      <c r="H277" s="175">
        <v>2</v>
      </c>
      <c r="I277" s="176"/>
      <c r="J277" s="177">
        <f>ROUND(I277*H277,2)</f>
        <v>0</v>
      </c>
      <c r="K277" s="173" t="s">
        <v>1</v>
      </c>
      <c r="L277" s="37"/>
      <c r="M277" s="178" t="s">
        <v>1</v>
      </c>
      <c r="N277" s="179" t="s">
        <v>39</v>
      </c>
      <c r="O277" s="75"/>
      <c r="P277" s="180">
        <f>O277*H277</f>
        <v>0</v>
      </c>
      <c r="Q277" s="180">
        <v>0</v>
      </c>
      <c r="R277" s="180">
        <f>Q277*H277</f>
        <v>0</v>
      </c>
      <c r="S277" s="180">
        <v>0.074999999999999997</v>
      </c>
      <c r="T277" s="181">
        <f>S277*H277</f>
        <v>0.14999999999999999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2" t="s">
        <v>159</v>
      </c>
      <c r="AT277" s="182" t="s">
        <v>155</v>
      </c>
      <c r="AU277" s="182" t="s">
        <v>84</v>
      </c>
      <c r="AY277" s="17" t="s">
        <v>153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7" t="s">
        <v>82</v>
      </c>
      <c r="BK277" s="183">
        <f>ROUND(I277*H277,2)</f>
        <v>0</v>
      </c>
      <c r="BL277" s="17" t="s">
        <v>159</v>
      </c>
      <c r="BM277" s="182" t="s">
        <v>403</v>
      </c>
    </row>
    <row r="278" s="2" customFormat="1">
      <c r="A278" s="36"/>
      <c r="B278" s="37"/>
      <c r="C278" s="36"/>
      <c r="D278" s="184" t="s">
        <v>161</v>
      </c>
      <c r="E278" s="36"/>
      <c r="F278" s="185" t="s">
        <v>404</v>
      </c>
      <c r="G278" s="36"/>
      <c r="H278" s="36"/>
      <c r="I278" s="186"/>
      <c r="J278" s="36"/>
      <c r="K278" s="36"/>
      <c r="L278" s="37"/>
      <c r="M278" s="187"/>
      <c r="N278" s="188"/>
      <c r="O278" s="75"/>
      <c r="P278" s="75"/>
      <c r="Q278" s="75"/>
      <c r="R278" s="75"/>
      <c r="S278" s="75"/>
      <c r="T278" s="7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7" t="s">
        <v>161</v>
      </c>
      <c r="AU278" s="17" t="s">
        <v>84</v>
      </c>
    </row>
    <row r="279" s="2" customFormat="1" ht="14.4" customHeight="1">
      <c r="A279" s="36"/>
      <c r="B279" s="170"/>
      <c r="C279" s="171" t="s">
        <v>405</v>
      </c>
      <c r="D279" s="171" t="s">
        <v>155</v>
      </c>
      <c r="E279" s="172" t="s">
        <v>406</v>
      </c>
      <c r="F279" s="173" t="s">
        <v>407</v>
      </c>
      <c r="G279" s="174" t="s">
        <v>268</v>
      </c>
      <c r="H279" s="175">
        <v>2</v>
      </c>
      <c r="I279" s="176"/>
      <c r="J279" s="177">
        <f>ROUND(I279*H279,2)</f>
        <v>0</v>
      </c>
      <c r="K279" s="173" t="s">
        <v>1</v>
      </c>
      <c r="L279" s="37"/>
      <c r="M279" s="178" t="s">
        <v>1</v>
      </c>
      <c r="N279" s="179" t="s">
        <v>39</v>
      </c>
      <c r="O279" s="75"/>
      <c r="P279" s="180">
        <f>O279*H279</f>
        <v>0</v>
      </c>
      <c r="Q279" s="180">
        <v>0</v>
      </c>
      <c r="R279" s="180">
        <f>Q279*H279</f>
        <v>0</v>
      </c>
      <c r="S279" s="180">
        <v>0.074999999999999997</v>
      </c>
      <c r="T279" s="181">
        <f>S279*H279</f>
        <v>0.14999999999999999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2" t="s">
        <v>159</v>
      </c>
      <c r="AT279" s="182" t="s">
        <v>155</v>
      </c>
      <c r="AU279" s="182" t="s">
        <v>84</v>
      </c>
      <c r="AY279" s="17" t="s">
        <v>153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7" t="s">
        <v>82</v>
      </c>
      <c r="BK279" s="183">
        <f>ROUND(I279*H279,2)</f>
        <v>0</v>
      </c>
      <c r="BL279" s="17" t="s">
        <v>159</v>
      </c>
      <c r="BM279" s="182" t="s">
        <v>408</v>
      </c>
    </row>
    <row r="280" s="2" customFormat="1">
      <c r="A280" s="36"/>
      <c r="B280" s="37"/>
      <c r="C280" s="36"/>
      <c r="D280" s="184" t="s">
        <v>161</v>
      </c>
      <c r="E280" s="36"/>
      <c r="F280" s="185" t="s">
        <v>407</v>
      </c>
      <c r="G280" s="36"/>
      <c r="H280" s="36"/>
      <c r="I280" s="186"/>
      <c r="J280" s="36"/>
      <c r="K280" s="36"/>
      <c r="L280" s="37"/>
      <c r="M280" s="187"/>
      <c r="N280" s="188"/>
      <c r="O280" s="75"/>
      <c r="P280" s="75"/>
      <c r="Q280" s="75"/>
      <c r="R280" s="75"/>
      <c r="S280" s="75"/>
      <c r="T280" s="7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7" t="s">
        <v>161</v>
      </c>
      <c r="AU280" s="17" t="s">
        <v>84</v>
      </c>
    </row>
    <row r="281" s="2" customFormat="1" ht="14.4" customHeight="1">
      <c r="A281" s="36"/>
      <c r="B281" s="170"/>
      <c r="C281" s="171" t="s">
        <v>409</v>
      </c>
      <c r="D281" s="171" t="s">
        <v>155</v>
      </c>
      <c r="E281" s="172" t="s">
        <v>410</v>
      </c>
      <c r="F281" s="173" t="s">
        <v>411</v>
      </c>
      <c r="G281" s="174" t="s">
        <v>268</v>
      </c>
      <c r="H281" s="175">
        <v>2</v>
      </c>
      <c r="I281" s="176"/>
      <c r="J281" s="177">
        <f>ROUND(I281*H281,2)</f>
        <v>0</v>
      </c>
      <c r="K281" s="173" t="s">
        <v>1</v>
      </c>
      <c r="L281" s="37"/>
      <c r="M281" s="178" t="s">
        <v>1</v>
      </c>
      <c r="N281" s="179" t="s">
        <v>39</v>
      </c>
      <c r="O281" s="75"/>
      <c r="P281" s="180">
        <f>O281*H281</f>
        <v>0</v>
      </c>
      <c r="Q281" s="180">
        <v>0</v>
      </c>
      <c r="R281" s="180">
        <f>Q281*H281</f>
        <v>0</v>
      </c>
      <c r="S281" s="180">
        <v>0.074999999999999997</v>
      </c>
      <c r="T281" s="181">
        <f>S281*H281</f>
        <v>0.14999999999999999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2" t="s">
        <v>159</v>
      </c>
      <c r="AT281" s="182" t="s">
        <v>155</v>
      </c>
      <c r="AU281" s="182" t="s">
        <v>84</v>
      </c>
      <c r="AY281" s="17" t="s">
        <v>153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7" t="s">
        <v>82</v>
      </c>
      <c r="BK281" s="183">
        <f>ROUND(I281*H281,2)</f>
        <v>0</v>
      </c>
      <c r="BL281" s="17" t="s">
        <v>159</v>
      </c>
      <c r="BM281" s="182" t="s">
        <v>412</v>
      </c>
    </row>
    <row r="282" s="2" customFormat="1">
      <c r="A282" s="36"/>
      <c r="B282" s="37"/>
      <c r="C282" s="36"/>
      <c r="D282" s="184" t="s">
        <v>161</v>
      </c>
      <c r="E282" s="36"/>
      <c r="F282" s="185" t="s">
        <v>411</v>
      </c>
      <c r="G282" s="36"/>
      <c r="H282" s="36"/>
      <c r="I282" s="186"/>
      <c r="J282" s="36"/>
      <c r="K282" s="36"/>
      <c r="L282" s="37"/>
      <c r="M282" s="187"/>
      <c r="N282" s="188"/>
      <c r="O282" s="75"/>
      <c r="P282" s="75"/>
      <c r="Q282" s="75"/>
      <c r="R282" s="75"/>
      <c r="S282" s="75"/>
      <c r="T282" s="7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7" t="s">
        <v>161</v>
      </c>
      <c r="AU282" s="17" t="s">
        <v>84</v>
      </c>
    </row>
    <row r="283" s="2" customFormat="1" ht="14.4" customHeight="1">
      <c r="A283" s="36"/>
      <c r="B283" s="170"/>
      <c r="C283" s="171" t="s">
        <v>413</v>
      </c>
      <c r="D283" s="171" t="s">
        <v>155</v>
      </c>
      <c r="E283" s="172" t="s">
        <v>414</v>
      </c>
      <c r="F283" s="173" t="s">
        <v>415</v>
      </c>
      <c r="G283" s="174" t="s">
        <v>212</v>
      </c>
      <c r="H283" s="175">
        <v>1.4039999999999999</v>
      </c>
      <c r="I283" s="176"/>
      <c r="J283" s="177">
        <f>ROUND(I283*H283,2)</f>
        <v>0</v>
      </c>
      <c r="K283" s="173" t="s">
        <v>167</v>
      </c>
      <c r="L283" s="37"/>
      <c r="M283" s="178" t="s">
        <v>1</v>
      </c>
      <c r="N283" s="179" t="s">
        <v>39</v>
      </c>
      <c r="O283" s="75"/>
      <c r="P283" s="180">
        <f>O283*H283</f>
        <v>0</v>
      </c>
      <c r="Q283" s="180">
        <v>0</v>
      </c>
      <c r="R283" s="180">
        <f>Q283*H283</f>
        <v>0</v>
      </c>
      <c r="S283" s="180">
        <v>2.6000000000000001</v>
      </c>
      <c r="T283" s="181">
        <f>S283*H283</f>
        <v>3.6503999999999999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2" t="s">
        <v>159</v>
      </c>
      <c r="AT283" s="182" t="s">
        <v>155</v>
      </c>
      <c r="AU283" s="182" t="s">
        <v>84</v>
      </c>
      <c r="AY283" s="17" t="s">
        <v>153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7" t="s">
        <v>82</v>
      </c>
      <c r="BK283" s="183">
        <f>ROUND(I283*H283,2)</f>
        <v>0</v>
      </c>
      <c r="BL283" s="17" t="s">
        <v>159</v>
      </c>
      <c r="BM283" s="182" t="s">
        <v>416</v>
      </c>
    </row>
    <row r="284" s="2" customFormat="1">
      <c r="A284" s="36"/>
      <c r="B284" s="37"/>
      <c r="C284" s="36"/>
      <c r="D284" s="184" t="s">
        <v>161</v>
      </c>
      <c r="E284" s="36"/>
      <c r="F284" s="185" t="s">
        <v>417</v>
      </c>
      <c r="G284" s="36"/>
      <c r="H284" s="36"/>
      <c r="I284" s="186"/>
      <c r="J284" s="36"/>
      <c r="K284" s="36"/>
      <c r="L284" s="37"/>
      <c r="M284" s="187"/>
      <c r="N284" s="188"/>
      <c r="O284" s="75"/>
      <c r="P284" s="75"/>
      <c r="Q284" s="75"/>
      <c r="R284" s="75"/>
      <c r="S284" s="75"/>
      <c r="T284" s="7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7" t="s">
        <v>161</v>
      </c>
      <c r="AU284" s="17" t="s">
        <v>84</v>
      </c>
    </row>
    <row r="285" s="2" customFormat="1">
      <c r="A285" s="36"/>
      <c r="B285" s="37"/>
      <c r="C285" s="36"/>
      <c r="D285" s="197" t="s">
        <v>170</v>
      </c>
      <c r="E285" s="36"/>
      <c r="F285" s="198" t="s">
        <v>418</v>
      </c>
      <c r="G285" s="36"/>
      <c r="H285" s="36"/>
      <c r="I285" s="186"/>
      <c r="J285" s="36"/>
      <c r="K285" s="36"/>
      <c r="L285" s="37"/>
      <c r="M285" s="187"/>
      <c r="N285" s="188"/>
      <c r="O285" s="75"/>
      <c r="P285" s="75"/>
      <c r="Q285" s="75"/>
      <c r="R285" s="75"/>
      <c r="S285" s="75"/>
      <c r="T285" s="7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7" t="s">
        <v>170</v>
      </c>
      <c r="AU285" s="17" t="s">
        <v>84</v>
      </c>
    </row>
    <row r="286" s="13" customFormat="1">
      <c r="A286" s="13"/>
      <c r="B286" s="189"/>
      <c r="C286" s="13"/>
      <c r="D286" s="184" t="s">
        <v>163</v>
      </c>
      <c r="E286" s="190" t="s">
        <v>1</v>
      </c>
      <c r="F286" s="191" t="s">
        <v>419</v>
      </c>
      <c r="G286" s="13"/>
      <c r="H286" s="192">
        <v>1.4039999999999999</v>
      </c>
      <c r="I286" s="193"/>
      <c r="J286" s="13"/>
      <c r="K286" s="13"/>
      <c r="L286" s="189"/>
      <c r="M286" s="194"/>
      <c r="N286" s="195"/>
      <c r="O286" s="195"/>
      <c r="P286" s="195"/>
      <c r="Q286" s="195"/>
      <c r="R286" s="195"/>
      <c r="S286" s="195"/>
      <c r="T286" s="19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0" t="s">
        <v>163</v>
      </c>
      <c r="AU286" s="190" t="s">
        <v>84</v>
      </c>
      <c r="AV286" s="13" t="s">
        <v>84</v>
      </c>
      <c r="AW286" s="13" t="s">
        <v>31</v>
      </c>
      <c r="AX286" s="13" t="s">
        <v>82</v>
      </c>
      <c r="AY286" s="190" t="s">
        <v>153</v>
      </c>
    </row>
    <row r="287" s="2" customFormat="1" ht="22.2" customHeight="1">
      <c r="A287" s="36"/>
      <c r="B287" s="170"/>
      <c r="C287" s="171" t="s">
        <v>420</v>
      </c>
      <c r="D287" s="171" t="s">
        <v>155</v>
      </c>
      <c r="E287" s="172" t="s">
        <v>421</v>
      </c>
      <c r="F287" s="173" t="s">
        <v>422</v>
      </c>
      <c r="G287" s="174" t="s">
        <v>197</v>
      </c>
      <c r="H287" s="175">
        <v>84</v>
      </c>
      <c r="I287" s="176"/>
      <c r="J287" s="177">
        <f>ROUND(I287*H287,2)</f>
        <v>0</v>
      </c>
      <c r="K287" s="173" t="s">
        <v>1</v>
      </c>
      <c r="L287" s="37"/>
      <c r="M287" s="178" t="s">
        <v>1</v>
      </c>
      <c r="N287" s="179" t="s">
        <v>39</v>
      </c>
      <c r="O287" s="75"/>
      <c r="P287" s="180">
        <f>O287*H287</f>
        <v>0</v>
      </c>
      <c r="Q287" s="180">
        <v>0</v>
      </c>
      <c r="R287" s="180">
        <f>Q287*H287</f>
        <v>0</v>
      </c>
      <c r="S287" s="180">
        <v>0.00348</v>
      </c>
      <c r="T287" s="181">
        <f>S287*H287</f>
        <v>0.29232000000000002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2" t="s">
        <v>159</v>
      </c>
      <c r="AT287" s="182" t="s">
        <v>155</v>
      </c>
      <c r="AU287" s="182" t="s">
        <v>84</v>
      </c>
      <c r="AY287" s="17" t="s">
        <v>153</v>
      </c>
      <c r="BE287" s="183">
        <f>IF(N287="základní",J287,0)</f>
        <v>0</v>
      </c>
      <c r="BF287" s="183">
        <f>IF(N287="snížená",J287,0)</f>
        <v>0</v>
      </c>
      <c r="BG287" s="183">
        <f>IF(N287="zákl. přenesená",J287,0)</f>
        <v>0</v>
      </c>
      <c r="BH287" s="183">
        <f>IF(N287="sníž. přenesená",J287,0)</f>
        <v>0</v>
      </c>
      <c r="BI287" s="183">
        <f>IF(N287="nulová",J287,0)</f>
        <v>0</v>
      </c>
      <c r="BJ287" s="17" t="s">
        <v>82</v>
      </c>
      <c r="BK287" s="183">
        <f>ROUND(I287*H287,2)</f>
        <v>0</v>
      </c>
      <c r="BL287" s="17" t="s">
        <v>159</v>
      </c>
      <c r="BM287" s="182" t="s">
        <v>423</v>
      </c>
    </row>
    <row r="288" s="2" customFormat="1">
      <c r="A288" s="36"/>
      <c r="B288" s="37"/>
      <c r="C288" s="36"/>
      <c r="D288" s="184" t="s">
        <v>161</v>
      </c>
      <c r="E288" s="36"/>
      <c r="F288" s="185" t="s">
        <v>424</v>
      </c>
      <c r="G288" s="36"/>
      <c r="H288" s="36"/>
      <c r="I288" s="186"/>
      <c r="J288" s="36"/>
      <c r="K288" s="36"/>
      <c r="L288" s="37"/>
      <c r="M288" s="187"/>
      <c r="N288" s="188"/>
      <c r="O288" s="75"/>
      <c r="P288" s="75"/>
      <c r="Q288" s="75"/>
      <c r="R288" s="75"/>
      <c r="S288" s="75"/>
      <c r="T288" s="7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7" t="s">
        <v>161</v>
      </c>
      <c r="AU288" s="17" t="s">
        <v>84</v>
      </c>
    </row>
    <row r="289" s="13" customFormat="1">
      <c r="A289" s="13"/>
      <c r="B289" s="189"/>
      <c r="C289" s="13"/>
      <c r="D289" s="184" t="s">
        <v>163</v>
      </c>
      <c r="E289" s="190" t="s">
        <v>1</v>
      </c>
      <c r="F289" s="191" t="s">
        <v>425</v>
      </c>
      <c r="G289" s="13"/>
      <c r="H289" s="192">
        <v>84</v>
      </c>
      <c r="I289" s="193"/>
      <c r="J289" s="13"/>
      <c r="K289" s="13"/>
      <c r="L289" s="189"/>
      <c r="M289" s="194"/>
      <c r="N289" s="195"/>
      <c r="O289" s="195"/>
      <c r="P289" s="195"/>
      <c r="Q289" s="195"/>
      <c r="R289" s="195"/>
      <c r="S289" s="195"/>
      <c r="T289" s="19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0" t="s">
        <v>163</v>
      </c>
      <c r="AU289" s="190" t="s">
        <v>84</v>
      </c>
      <c r="AV289" s="13" t="s">
        <v>84</v>
      </c>
      <c r="AW289" s="13" t="s">
        <v>31</v>
      </c>
      <c r="AX289" s="13" t="s">
        <v>82</v>
      </c>
      <c r="AY289" s="190" t="s">
        <v>153</v>
      </c>
    </row>
    <row r="290" s="2" customFormat="1" ht="22.2" customHeight="1">
      <c r="A290" s="36"/>
      <c r="B290" s="170"/>
      <c r="C290" s="171" t="s">
        <v>426</v>
      </c>
      <c r="D290" s="171" t="s">
        <v>155</v>
      </c>
      <c r="E290" s="172" t="s">
        <v>427</v>
      </c>
      <c r="F290" s="173" t="s">
        <v>428</v>
      </c>
      <c r="G290" s="174" t="s">
        <v>197</v>
      </c>
      <c r="H290" s="175">
        <v>37</v>
      </c>
      <c r="I290" s="176"/>
      <c r="J290" s="177">
        <f>ROUND(I290*H290,2)</f>
        <v>0</v>
      </c>
      <c r="K290" s="173" t="s">
        <v>167</v>
      </c>
      <c r="L290" s="37"/>
      <c r="M290" s="178" t="s">
        <v>1</v>
      </c>
      <c r="N290" s="179" t="s">
        <v>39</v>
      </c>
      <c r="O290" s="75"/>
      <c r="P290" s="180">
        <f>O290*H290</f>
        <v>0</v>
      </c>
      <c r="Q290" s="180">
        <v>0</v>
      </c>
      <c r="R290" s="180">
        <f>Q290*H290</f>
        <v>0</v>
      </c>
      <c r="S290" s="180">
        <v>0.00198</v>
      </c>
      <c r="T290" s="181">
        <f>S290*H290</f>
        <v>0.073260000000000006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2" t="s">
        <v>159</v>
      </c>
      <c r="AT290" s="182" t="s">
        <v>155</v>
      </c>
      <c r="AU290" s="182" t="s">
        <v>84</v>
      </c>
      <c r="AY290" s="17" t="s">
        <v>153</v>
      </c>
      <c r="BE290" s="183">
        <f>IF(N290="základní",J290,0)</f>
        <v>0</v>
      </c>
      <c r="BF290" s="183">
        <f>IF(N290="snížená",J290,0)</f>
        <v>0</v>
      </c>
      <c r="BG290" s="183">
        <f>IF(N290="zákl. přenesená",J290,0)</f>
        <v>0</v>
      </c>
      <c r="BH290" s="183">
        <f>IF(N290="sníž. přenesená",J290,0)</f>
        <v>0</v>
      </c>
      <c r="BI290" s="183">
        <f>IF(N290="nulová",J290,0)</f>
        <v>0</v>
      </c>
      <c r="BJ290" s="17" t="s">
        <v>82</v>
      </c>
      <c r="BK290" s="183">
        <f>ROUND(I290*H290,2)</f>
        <v>0</v>
      </c>
      <c r="BL290" s="17" t="s">
        <v>159</v>
      </c>
      <c r="BM290" s="182" t="s">
        <v>429</v>
      </c>
    </row>
    <row r="291" s="2" customFormat="1">
      <c r="A291" s="36"/>
      <c r="B291" s="37"/>
      <c r="C291" s="36"/>
      <c r="D291" s="184" t="s">
        <v>161</v>
      </c>
      <c r="E291" s="36"/>
      <c r="F291" s="185" t="s">
        <v>430</v>
      </c>
      <c r="G291" s="36"/>
      <c r="H291" s="36"/>
      <c r="I291" s="186"/>
      <c r="J291" s="36"/>
      <c r="K291" s="36"/>
      <c r="L291" s="37"/>
      <c r="M291" s="187"/>
      <c r="N291" s="188"/>
      <c r="O291" s="75"/>
      <c r="P291" s="75"/>
      <c r="Q291" s="75"/>
      <c r="R291" s="75"/>
      <c r="S291" s="75"/>
      <c r="T291" s="7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7" t="s">
        <v>161</v>
      </c>
      <c r="AU291" s="17" t="s">
        <v>84</v>
      </c>
    </row>
    <row r="292" s="2" customFormat="1">
      <c r="A292" s="36"/>
      <c r="B292" s="37"/>
      <c r="C292" s="36"/>
      <c r="D292" s="197" t="s">
        <v>170</v>
      </c>
      <c r="E292" s="36"/>
      <c r="F292" s="198" t="s">
        <v>431</v>
      </c>
      <c r="G292" s="36"/>
      <c r="H292" s="36"/>
      <c r="I292" s="186"/>
      <c r="J292" s="36"/>
      <c r="K292" s="36"/>
      <c r="L292" s="37"/>
      <c r="M292" s="187"/>
      <c r="N292" s="188"/>
      <c r="O292" s="75"/>
      <c r="P292" s="75"/>
      <c r="Q292" s="75"/>
      <c r="R292" s="75"/>
      <c r="S292" s="75"/>
      <c r="T292" s="7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7" t="s">
        <v>170</v>
      </c>
      <c r="AU292" s="17" t="s">
        <v>84</v>
      </c>
    </row>
    <row r="293" s="2" customFormat="1" ht="19.8" customHeight="1">
      <c r="A293" s="36"/>
      <c r="B293" s="170"/>
      <c r="C293" s="171" t="s">
        <v>432</v>
      </c>
      <c r="D293" s="171" t="s">
        <v>155</v>
      </c>
      <c r="E293" s="172" t="s">
        <v>433</v>
      </c>
      <c r="F293" s="173" t="s">
        <v>434</v>
      </c>
      <c r="G293" s="174" t="s">
        <v>158</v>
      </c>
      <c r="H293" s="175">
        <v>674.72000000000003</v>
      </c>
      <c r="I293" s="176"/>
      <c r="J293" s="177">
        <f>ROUND(I293*H293,2)</f>
        <v>0</v>
      </c>
      <c r="K293" s="173" t="s">
        <v>167</v>
      </c>
      <c r="L293" s="37"/>
      <c r="M293" s="178" t="s">
        <v>1</v>
      </c>
      <c r="N293" s="179" t="s">
        <v>39</v>
      </c>
      <c r="O293" s="75"/>
      <c r="P293" s="180">
        <f>O293*H293</f>
        <v>0</v>
      </c>
      <c r="Q293" s="180">
        <v>0</v>
      </c>
      <c r="R293" s="180">
        <f>Q293*H293</f>
        <v>0</v>
      </c>
      <c r="S293" s="180">
        <v>0</v>
      </c>
      <c r="T293" s="181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2" t="s">
        <v>159</v>
      </c>
      <c r="AT293" s="182" t="s">
        <v>155</v>
      </c>
      <c r="AU293" s="182" t="s">
        <v>84</v>
      </c>
      <c r="AY293" s="17" t="s">
        <v>153</v>
      </c>
      <c r="BE293" s="183">
        <f>IF(N293="základní",J293,0)</f>
        <v>0</v>
      </c>
      <c r="BF293" s="183">
        <f>IF(N293="snížená",J293,0)</f>
        <v>0</v>
      </c>
      <c r="BG293" s="183">
        <f>IF(N293="zákl. přenesená",J293,0)</f>
        <v>0</v>
      </c>
      <c r="BH293" s="183">
        <f>IF(N293="sníž. přenesená",J293,0)</f>
        <v>0</v>
      </c>
      <c r="BI293" s="183">
        <f>IF(N293="nulová",J293,0)</f>
        <v>0</v>
      </c>
      <c r="BJ293" s="17" t="s">
        <v>82</v>
      </c>
      <c r="BK293" s="183">
        <f>ROUND(I293*H293,2)</f>
        <v>0</v>
      </c>
      <c r="BL293" s="17" t="s">
        <v>159</v>
      </c>
      <c r="BM293" s="182" t="s">
        <v>435</v>
      </c>
    </row>
    <row r="294" s="2" customFormat="1">
      <c r="A294" s="36"/>
      <c r="B294" s="37"/>
      <c r="C294" s="36"/>
      <c r="D294" s="184" t="s">
        <v>161</v>
      </c>
      <c r="E294" s="36"/>
      <c r="F294" s="185" t="s">
        <v>434</v>
      </c>
      <c r="G294" s="36"/>
      <c r="H294" s="36"/>
      <c r="I294" s="186"/>
      <c r="J294" s="36"/>
      <c r="K294" s="36"/>
      <c r="L294" s="37"/>
      <c r="M294" s="187"/>
      <c r="N294" s="188"/>
      <c r="O294" s="75"/>
      <c r="P294" s="75"/>
      <c r="Q294" s="75"/>
      <c r="R294" s="75"/>
      <c r="S294" s="75"/>
      <c r="T294" s="7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7" t="s">
        <v>161</v>
      </c>
      <c r="AU294" s="17" t="s">
        <v>84</v>
      </c>
    </row>
    <row r="295" s="2" customFormat="1">
      <c r="A295" s="36"/>
      <c r="B295" s="37"/>
      <c r="C295" s="36"/>
      <c r="D295" s="197" t="s">
        <v>170</v>
      </c>
      <c r="E295" s="36"/>
      <c r="F295" s="198" t="s">
        <v>436</v>
      </c>
      <c r="G295" s="36"/>
      <c r="H295" s="36"/>
      <c r="I295" s="186"/>
      <c r="J295" s="36"/>
      <c r="K295" s="36"/>
      <c r="L295" s="37"/>
      <c r="M295" s="187"/>
      <c r="N295" s="188"/>
      <c r="O295" s="75"/>
      <c r="P295" s="75"/>
      <c r="Q295" s="75"/>
      <c r="R295" s="75"/>
      <c r="S295" s="75"/>
      <c r="T295" s="7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7" t="s">
        <v>170</v>
      </c>
      <c r="AU295" s="17" t="s">
        <v>84</v>
      </c>
    </row>
    <row r="296" s="13" customFormat="1">
      <c r="A296" s="13"/>
      <c r="B296" s="189"/>
      <c r="C296" s="13"/>
      <c r="D296" s="184" t="s">
        <v>163</v>
      </c>
      <c r="E296" s="190" t="s">
        <v>1</v>
      </c>
      <c r="F296" s="191" t="s">
        <v>94</v>
      </c>
      <c r="G296" s="13"/>
      <c r="H296" s="192">
        <v>674.72000000000003</v>
      </c>
      <c r="I296" s="193"/>
      <c r="J296" s="13"/>
      <c r="K296" s="13"/>
      <c r="L296" s="189"/>
      <c r="M296" s="194"/>
      <c r="N296" s="195"/>
      <c r="O296" s="195"/>
      <c r="P296" s="195"/>
      <c r="Q296" s="195"/>
      <c r="R296" s="195"/>
      <c r="S296" s="195"/>
      <c r="T296" s="19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0" t="s">
        <v>163</v>
      </c>
      <c r="AU296" s="190" t="s">
        <v>84</v>
      </c>
      <c r="AV296" s="13" t="s">
        <v>84</v>
      </c>
      <c r="AW296" s="13" t="s">
        <v>31</v>
      </c>
      <c r="AX296" s="13" t="s">
        <v>82</v>
      </c>
      <c r="AY296" s="190" t="s">
        <v>153</v>
      </c>
    </row>
    <row r="297" s="12" customFormat="1" ht="22.8" customHeight="1">
      <c r="A297" s="12"/>
      <c r="B297" s="157"/>
      <c r="C297" s="12"/>
      <c r="D297" s="158" t="s">
        <v>73</v>
      </c>
      <c r="E297" s="168" t="s">
        <v>437</v>
      </c>
      <c r="F297" s="168" t="s">
        <v>438</v>
      </c>
      <c r="G297" s="12"/>
      <c r="H297" s="12"/>
      <c r="I297" s="160"/>
      <c r="J297" s="169">
        <f>BK297</f>
        <v>0</v>
      </c>
      <c r="K297" s="12"/>
      <c r="L297" s="157"/>
      <c r="M297" s="162"/>
      <c r="N297" s="163"/>
      <c r="O297" s="163"/>
      <c r="P297" s="164">
        <f>SUM(P298:P313)</f>
        <v>0</v>
      </c>
      <c r="Q297" s="163"/>
      <c r="R297" s="164">
        <f>SUM(R298:R313)</f>
        <v>0</v>
      </c>
      <c r="S297" s="163"/>
      <c r="T297" s="165">
        <f>SUM(T298:T313)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58" t="s">
        <v>82</v>
      </c>
      <c r="AT297" s="166" t="s">
        <v>73</v>
      </c>
      <c r="AU297" s="166" t="s">
        <v>82</v>
      </c>
      <c r="AY297" s="158" t="s">
        <v>153</v>
      </c>
      <c r="BK297" s="167">
        <f>SUM(BK298:BK313)</f>
        <v>0</v>
      </c>
    </row>
    <row r="298" s="2" customFormat="1" ht="30" customHeight="1">
      <c r="A298" s="36"/>
      <c r="B298" s="170"/>
      <c r="C298" s="171" t="s">
        <v>439</v>
      </c>
      <c r="D298" s="171" t="s">
        <v>155</v>
      </c>
      <c r="E298" s="172" t="s">
        <v>440</v>
      </c>
      <c r="F298" s="173" t="s">
        <v>441</v>
      </c>
      <c r="G298" s="174" t="s">
        <v>442</v>
      </c>
      <c r="H298" s="175">
        <v>12.145</v>
      </c>
      <c r="I298" s="176"/>
      <c r="J298" s="177">
        <f>ROUND(I298*H298,2)</f>
        <v>0</v>
      </c>
      <c r="K298" s="173" t="s">
        <v>167</v>
      </c>
      <c r="L298" s="37"/>
      <c r="M298" s="178" t="s">
        <v>1</v>
      </c>
      <c r="N298" s="179" t="s">
        <v>39</v>
      </c>
      <c r="O298" s="75"/>
      <c r="P298" s="180">
        <f>O298*H298</f>
        <v>0</v>
      </c>
      <c r="Q298" s="180">
        <v>0</v>
      </c>
      <c r="R298" s="180">
        <f>Q298*H298</f>
        <v>0</v>
      </c>
      <c r="S298" s="180">
        <v>0</v>
      </c>
      <c r="T298" s="181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2" t="s">
        <v>159</v>
      </c>
      <c r="AT298" s="182" t="s">
        <v>155</v>
      </c>
      <c r="AU298" s="182" t="s">
        <v>84</v>
      </c>
      <c r="AY298" s="17" t="s">
        <v>153</v>
      </c>
      <c r="BE298" s="183">
        <f>IF(N298="základní",J298,0)</f>
        <v>0</v>
      </c>
      <c r="BF298" s="183">
        <f>IF(N298="snížená",J298,0)</f>
        <v>0</v>
      </c>
      <c r="BG298" s="183">
        <f>IF(N298="zákl. přenesená",J298,0)</f>
        <v>0</v>
      </c>
      <c r="BH298" s="183">
        <f>IF(N298="sníž. přenesená",J298,0)</f>
        <v>0</v>
      </c>
      <c r="BI298" s="183">
        <f>IF(N298="nulová",J298,0)</f>
        <v>0</v>
      </c>
      <c r="BJ298" s="17" t="s">
        <v>82</v>
      </c>
      <c r="BK298" s="183">
        <f>ROUND(I298*H298,2)</f>
        <v>0</v>
      </c>
      <c r="BL298" s="17" t="s">
        <v>159</v>
      </c>
      <c r="BM298" s="182" t="s">
        <v>443</v>
      </c>
    </row>
    <row r="299" s="2" customFormat="1">
      <c r="A299" s="36"/>
      <c r="B299" s="37"/>
      <c r="C299" s="36"/>
      <c r="D299" s="184" t="s">
        <v>161</v>
      </c>
      <c r="E299" s="36"/>
      <c r="F299" s="185" t="s">
        <v>444</v>
      </c>
      <c r="G299" s="36"/>
      <c r="H299" s="36"/>
      <c r="I299" s="186"/>
      <c r="J299" s="36"/>
      <c r="K299" s="36"/>
      <c r="L299" s="37"/>
      <c r="M299" s="187"/>
      <c r="N299" s="188"/>
      <c r="O299" s="75"/>
      <c r="P299" s="75"/>
      <c r="Q299" s="75"/>
      <c r="R299" s="75"/>
      <c r="S299" s="75"/>
      <c r="T299" s="7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7" t="s">
        <v>161</v>
      </c>
      <c r="AU299" s="17" t="s">
        <v>84</v>
      </c>
    </row>
    <row r="300" s="2" customFormat="1">
      <c r="A300" s="36"/>
      <c r="B300" s="37"/>
      <c r="C300" s="36"/>
      <c r="D300" s="197" t="s">
        <v>170</v>
      </c>
      <c r="E300" s="36"/>
      <c r="F300" s="198" t="s">
        <v>445</v>
      </c>
      <c r="G300" s="36"/>
      <c r="H300" s="36"/>
      <c r="I300" s="186"/>
      <c r="J300" s="36"/>
      <c r="K300" s="36"/>
      <c r="L300" s="37"/>
      <c r="M300" s="187"/>
      <c r="N300" s="188"/>
      <c r="O300" s="75"/>
      <c r="P300" s="75"/>
      <c r="Q300" s="75"/>
      <c r="R300" s="75"/>
      <c r="S300" s="75"/>
      <c r="T300" s="7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7" t="s">
        <v>170</v>
      </c>
      <c r="AU300" s="17" t="s">
        <v>84</v>
      </c>
    </row>
    <row r="301" s="2" customFormat="1" ht="19.8" customHeight="1">
      <c r="A301" s="36"/>
      <c r="B301" s="170"/>
      <c r="C301" s="171" t="s">
        <v>446</v>
      </c>
      <c r="D301" s="171" t="s">
        <v>155</v>
      </c>
      <c r="E301" s="172" t="s">
        <v>447</v>
      </c>
      <c r="F301" s="173" t="s">
        <v>448</v>
      </c>
      <c r="G301" s="174" t="s">
        <v>442</v>
      </c>
      <c r="H301" s="175">
        <v>66.429000000000002</v>
      </c>
      <c r="I301" s="176"/>
      <c r="J301" s="177">
        <f>ROUND(I301*H301,2)</f>
        <v>0</v>
      </c>
      <c r="K301" s="173" t="s">
        <v>167</v>
      </c>
      <c r="L301" s="37"/>
      <c r="M301" s="178" t="s">
        <v>1</v>
      </c>
      <c r="N301" s="179" t="s">
        <v>39</v>
      </c>
      <c r="O301" s="75"/>
      <c r="P301" s="180">
        <f>O301*H301</f>
        <v>0</v>
      </c>
      <c r="Q301" s="180">
        <v>0</v>
      </c>
      <c r="R301" s="180">
        <f>Q301*H301</f>
        <v>0</v>
      </c>
      <c r="S301" s="180">
        <v>0</v>
      </c>
      <c r="T301" s="181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2" t="s">
        <v>159</v>
      </c>
      <c r="AT301" s="182" t="s">
        <v>155</v>
      </c>
      <c r="AU301" s="182" t="s">
        <v>84</v>
      </c>
      <c r="AY301" s="17" t="s">
        <v>153</v>
      </c>
      <c r="BE301" s="183">
        <f>IF(N301="základní",J301,0)</f>
        <v>0</v>
      </c>
      <c r="BF301" s="183">
        <f>IF(N301="snížená",J301,0)</f>
        <v>0</v>
      </c>
      <c r="BG301" s="183">
        <f>IF(N301="zákl. přenesená",J301,0)</f>
        <v>0</v>
      </c>
      <c r="BH301" s="183">
        <f>IF(N301="sníž. přenesená",J301,0)</f>
        <v>0</v>
      </c>
      <c r="BI301" s="183">
        <f>IF(N301="nulová",J301,0)</f>
        <v>0</v>
      </c>
      <c r="BJ301" s="17" t="s">
        <v>82</v>
      </c>
      <c r="BK301" s="183">
        <f>ROUND(I301*H301,2)</f>
        <v>0</v>
      </c>
      <c r="BL301" s="17" t="s">
        <v>159</v>
      </c>
      <c r="BM301" s="182" t="s">
        <v>449</v>
      </c>
    </row>
    <row r="302" s="2" customFormat="1">
      <c r="A302" s="36"/>
      <c r="B302" s="37"/>
      <c r="C302" s="36"/>
      <c r="D302" s="184" t="s">
        <v>161</v>
      </c>
      <c r="E302" s="36"/>
      <c r="F302" s="185" t="s">
        <v>450</v>
      </c>
      <c r="G302" s="36"/>
      <c r="H302" s="36"/>
      <c r="I302" s="186"/>
      <c r="J302" s="36"/>
      <c r="K302" s="36"/>
      <c r="L302" s="37"/>
      <c r="M302" s="187"/>
      <c r="N302" s="188"/>
      <c r="O302" s="75"/>
      <c r="P302" s="75"/>
      <c r="Q302" s="75"/>
      <c r="R302" s="75"/>
      <c r="S302" s="75"/>
      <c r="T302" s="7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7" t="s">
        <v>161</v>
      </c>
      <c r="AU302" s="17" t="s">
        <v>84</v>
      </c>
    </row>
    <row r="303" s="2" customFormat="1">
      <c r="A303" s="36"/>
      <c r="B303" s="37"/>
      <c r="C303" s="36"/>
      <c r="D303" s="197" t="s">
        <v>170</v>
      </c>
      <c r="E303" s="36"/>
      <c r="F303" s="198" t="s">
        <v>451</v>
      </c>
      <c r="G303" s="36"/>
      <c r="H303" s="36"/>
      <c r="I303" s="186"/>
      <c r="J303" s="36"/>
      <c r="K303" s="36"/>
      <c r="L303" s="37"/>
      <c r="M303" s="187"/>
      <c r="N303" s="188"/>
      <c r="O303" s="75"/>
      <c r="P303" s="75"/>
      <c r="Q303" s="75"/>
      <c r="R303" s="75"/>
      <c r="S303" s="75"/>
      <c r="T303" s="7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7" t="s">
        <v>170</v>
      </c>
      <c r="AU303" s="17" t="s">
        <v>84</v>
      </c>
    </row>
    <row r="304" s="2" customFormat="1" ht="22.2" customHeight="1">
      <c r="A304" s="36"/>
      <c r="B304" s="170"/>
      <c r="C304" s="171" t="s">
        <v>452</v>
      </c>
      <c r="D304" s="171" t="s">
        <v>155</v>
      </c>
      <c r="E304" s="172" t="s">
        <v>453</v>
      </c>
      <c r="F304" s="173" t="s">
        <v>454</v>
      </c>
      <c r="G304" s="174" t="s">
        <v>442</v>
      </c>
      <c r="H304" s="175">
        <v>930.00599999999997</v>
      </c>
      <c r="I304" s="176"/>
      <c r="J304" s="177">
        <f>ROUND(I304*H304,2)</f>
        <v>0</v>
      </c>
      <c r="K304" s="173" t="s">
        <v>167</v>
      </c>
      <c r="L304" s="37"/>
      <c r="M304" s="178" t="s">
        <v>1</v>
      </c>
      <c r="N304" s="179" t="s">
        <v>39</v>
      </c>
      <c r="O304" s="75"/>
      <c r="P304" s="180">
        <f>O304*H304</f>
        <v>0</v>
      </c>
      <c r="Q304" s="180">
        <v>0</v>
      </c>
      <c r="R304" s="180">
        <f>Q304*H304</f>
        <v>0</v>
      </c>
      <c r="S304" s="180">
        <v>0</v>
      </c>
      <c r="T304" s="181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2" t="s">
        <v>159</v>
      </c>
      <c r="AT304" s="182" t="s">
        <v>155</v>
      </c>
      <c r="AU304" s="182" t="s">
        <v>84</v>
      </c>
      <c r="AY304" s="17" t="s">
        <v>153</v>
      </c>
      <c r="BE304" s="183">
        <f>IF(N304="základní",J304,0)</f>
        <v>0</v>
      </c>
      <c r="BF304" s="183">
        <f>IF(N304="snížená",J304,0)</f>
        <v>0</v>
      </c>
      <c r="BG304" s="183">
        <f>IF(N304="zákl. přenesená",J304,0)</f>
        <v>0</v>
      </c>
      <c r="BH304" s="183">
        <f>IF(N304="sníž. přenesená",J304,0)</f>
        <v>0</v>
      </c>
      <c r="BI304" s="183">
        <f>IF(N304="nulová",J304,0)</f>
        <v>0</v>
      </c>
      <c r="BJ304" s="17" t="s">
        <v>82</v>
      </c>
      <c r="BK304" s="183">
        <f>ROUND(I304*H304,2)</f>
        <v>0</v>
      </c>
      <c r="BL304" s="17" t="s">
        <v>159</v>
      </c>
      <c r="BM304" s="182" t="s">
        <v>455</v>
      </c>
    </row>
    <row r="305" s="2" customFormat="1">
      <c r="A305" s="36"/>
      <c r="B305" s="37"/>
      <c r="C305" s="36"/>
      <c r="D305" s="184" t="s">
        <v>161</v>
      </c>
      <c r="E305" s="36"/>
      <c r="F305" s="185" t="s">
        <v>456</v>
      </c>
      <c r="G305" s="36"/>
      <c r="H305" s="36"/>
      <c r="I305" s="186"/>
      <c r="J305" s="36"/>
      <c r="K305" s="36"/>
      <c r="L305" s="37"/>
      <c r="M305" s="187"/>
      <c r="N305" s="188"/>
      <c r="O305" s="75"/>
      <c r="P305" s="75"/>
      <c r="Q305" s="75"/>
      <c r="R305" s="75"/>
      <c r="S305" s="75"/>
      <c r="T305" s="7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7" t="s">
        <v>161</v>
      </c>
      <c r="AU305" s="17" t="s">
        <v>84</v>
      </c>
    </row>
    <row r="306" s="2" customFormat="1">
      <c r="A306" s="36"/>
      <c r="B306" s="37"/>
      <c r="C306" s="36"/>
      <c r="D306" s="197" t="s">
        <v>170</v>
      </c>
      <c r="E306" s="36"/>
      <c r="F306" s="198" t="s">
        <v>457</v>
      </c>
      <c r="G306" s="36"/>
      <c r="H306" s="36"/>
      <c r="I306" s="186"/>
      <c r="J306" s="36"/>
      <c r="K306" s="36"/>
      <c r="L306" s="37"/>
      <c r="M306" s="187"/>
      <c r="N306" s="188"/>
      <c r="O306" s="75"/>
      <c r="P306" s="75"/>
      <c r="Q306" s="75"/>
      <c r="R306" s="75"/>
      <c r="S306" s="75"/>
      <c r="T306" s="7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7" t="s">
        <v>170</v>
      </c>
      <c r="AU306" s="17" t="s">
        <v>84</v>
      </c>
    </row>
    <row r="307" s="13" customFormat="1">
      <c r="A307" s="13"/>
      <c r="B307" s="189"/>
      <c r="C307" s="13"/>
      <c r="D307" s="184" t="s">
        <v>163</v>
      </c>
      <c r="E307" s="13"/>
      <c r="F307" s="191" t="s">
        <v>458</v>
      </c>
      <c r="G307" s="13"/>
      <c r="H307" s="192">
        <v>930.00599999999997</v>
      </c>
      <c r="I307" s="193"/>
      <c r="J307" s="13"/>
      <c r="K307" s="13"/>
      <c r="L307" s="189"/>
      <c r="M307" s="194"/>
      <c r="N307" s="195"/>
      <c r="O307" s="195"/>
      <c r="P307" s="195"/>
      <c r="Q307" s="195"/>
      <c r="R307" s="195"/>
      <c r="S307" s="195"/>
      <c r="T307" s="19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0" t="s">
        <v>163</v>
      </c>
      <c r="AU307" s="190" t="s">
        <v>84</v>
      </c>
      <c r="AV307" s="13" t="s">
        <v>84</v>
      </c>
      <c r="AW307" s="13" t="s">
        <v>3</v>
      </c>
      <c r="AX307" s="13" t="s">
        <v>82</v>
      </c>
      <c r="AY307" s="190" t="s">
        <v>153</v>
      </c>
    </row>
    <row r="308" s="2" customFormat="1" ht="34.8" customHeight="1">
      <c r="A308" s="36"/>
      <c r="B308" s="170"/>
      <c r="C308" s="171" t="s">
        <v>459</v>
      </c>
      <c r="D308" s="171" t="s">
        <v>155</v>
      </c>
      <c r="E308" s="172" t="s">
        <v>460</v>
      </c>
      <c r="F308" s="173" t="s">
        <v>461</v>
      </c>
      <c r="G308" s="174" t="s">
        <v>442</v>
      </c>
      <c r="H308" s="175">
        <v>50.659999999999997</v>
      </c>
      <c r="I308" s="176"/>
      <c r="J308" s="177">
        <f>ROUND(I308*H308,2)</f>
        <v>0</v>
      </c>
      <c r="K308" s="173" t="s">
        <v>167</v>
      </c>
      <c r="L308" s="37"/>
      <c r="M308" s="178" t="s">
        <v>1</v>
      </c>
      <c r="N308" s="179" t="s">
        <v>39</v>
      </c>
      <c r="O308" s="75"/>
      <c r="P308" s="180">
        <f>O308*H308</f>
        <v>0</v>
      </c>
      <c r="Q308" s="180">
        <v>0</v>
      </c>
      <c r="R308" s="180">
        <f>Q308*H308</f>
        <v>0</v>
      </c>
      <c r="S308" s="180">
        <v>0</v>
      </c>
      <c r="T308" s="181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2" t="s">
        <v>159</v>
      </c>
      <c r="AT308" s="182" t="s">
        <v>155</v>
      </c>
      <c r="AU308" s="182" t="s">
        <v>84</v>
      </c>
      <c r="AY308" s="17" t="s">
        <v>153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7" t="s">
        <v>82</v>
      </c>
      <c r="BK308" s="183">
        <f>ROUND(I308*H308,2)</f>
        <v>0</v>
      </c>
      <c r="BL308" s="17" t="s">
        <v>159</v>
      </c>
      <c r="BM308" s="182" t="s">
        <v>462</v>
      </c>
    </row>
    <row r="309" s="2" customFormat="1">
      <c r="A309" s="36"/>
      <c r="B309" s="37"/>
      <c r="C309" s="36"/>
      <c r="D309" s="184" t="s">
        <v>161</v>
      </c>
      <c r="E309" s="36"/>
      <c r="F309" s="185" t="s">
        <v>463</v>
      </c>
      <c r="G309" s="36"/>
      <c r="H309" s="36"/>
      <c r="I309" s="186"/>
      <c r="J309" s="36"/>
      <c r="K309" s="36"/>
      <c r="L309" s="37"/>
      <c r="M309" s="187"/>
      <c r="N309" s="188"/>
      <c r="O309" s="75"/>
      <c r="P309" s="75"/>
      <c r="Q309" s="75"/>
      <c r="R309" s="75"/>
      <c r="S309" s="75"/>
      <c r="T309" s="7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7" t="s">
        <v>161</v>
      </c>
      <c r="AU309" s="17" t="s">
        <v>84</v>
      </c>
    </row>
    <row r="310" s="2" customFormat="1">
      <c r="A310" s="36"/>
      <c r="B310" s="37"/>
      <c r="C310" s="36"/>
      <c r="D310" s="197" t="s">
        <v>170</v>
      </c>
      <c r="E310" s="36"/>
      <c r="F310" s="198" t="s">
        <v>464</v>
      </c>
      <c r="G310" s="36"/>
      <c r="H310" s="36"/>
      <c r="I310" s="186"/>
      <c r="J310" s="36"/>
      <c r="K310" s="36"/>
      <c r="L310" s="37"/>
      <c r="M310" s="187"/>
      <c r="N310" s="188"/>
      <c r="O310" s="75"/>
      <c r="P310" s="75"/>
      <c r="Q310" s="75"/>
      <c r="R310" s="75"/>
      <c r="S310" s="75"/>
      <c r="T310" s="7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7" t="s">
        <v>170</v>
      </c>
      <c r="AU310" s="17" t="s">
        <v>84</v>
      </c>
    </row>
    <row r="311" s="2" customFormat="1" ht="40.2" customHeight="1">
      <c r="A311" s="36"/>
      <c r="B311" s="170"/>
      <c r="C311" s="171" t="s">
        <v>465</v>
      </c>
      <c r="D311" s="171" t="s">
        <v>155</v>
      </c>
      <c r="E311" s="172" t="s">
        <v>466</v>
      </c>
      <c r="F311" s="173" t="s">
        <v>467</v>
      </c>
      <c r="G311" s="174" t="s">
        <v>442</v>
      </c>
      <c r="H311" s="175">
        <v>3.6240000000000001</v>
      </c>
      <c r="I311" s="176"/>
      <c r="J311" s="177">
        <f>ROUND(I311*H311,2)</f>
        <v>0</v>
      </c>
      <c r="K311" s="173" t="s">
        <v>167</v>
      </c>
      <c r="L311" s="37"/>
      <c r="M311" s="178" t="s">
        <v>1</v>
      </c>
      <c r="N311" s="179" t="s">
        <v>39</v>
      </c>
      <c r="O311" s="75"/>
      <c r="P311" s="180">
        <f>O311*H311</f>
        <v>0</v>
      </c>
      <c r="Q311" s="180">
        <v>0</v>
      </c>
      <c r="R311" s="180">
        <f>Q311*H311</f>
        <v>0</v>
      </c>
      <c r="S311" s="180">
        <v>0</v>
      </c>
      <c r="T311" s="181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2" t="s">
        <v>159</v>
      </c>
      <c r="AT311" s="182" t="s">
        <v>155</v>
      </c>
      <c r="AU311" s="182" t="s">
        <v>84</v>
      </c>
      <c r="AY311" s="17" t="s">
        <v>153</v>
      </c>
      <c r="BE311" s="183">
        <f>IF(N311="základní",J311,0)</f>
        <v>0</v>
      </c>
      <c r="BF311" s="183">
        <f>IF(N311="snížená",J311,0)</f>
        <v>0</v>
      </c>
      <c r="BG311" s="183">
        <f>IF(N311="zákl. přenesená",J311,0)</f>
        <v>0</v>
      </c>
      <c r="BH311" s="183">
        <f>IF(N311="sníž. přenesená",J311,0)</f>
        <v>0</v>
      </c>
      <c r="BI311" s="183">
        <f>IF(N311="nulová",J311,0)</f>
        <v>0</v>
      </c>
      <c r="BJ311" s="17" t="s">
        <v>82</v>
      </c>
      <c r="BK311" s="183">
        <f>ROUND(I311*H311,2)</f>
        <v>0</v>
      </c>
      <c r="BL311" s="17" t="s">
        <v>159</v>
      </c>
      <c r="BM311" s="182" t="s">
        <v>468</v>
      </c>
    </row>
    <row r="312" s="2" customFormat="1">
      <c r="A312" s="36"/>
      <c r="B312" s="37"/>
      <c r="C312" s="36"/>
      <c r="D312" s="184" t="s">
        <v>161</v>
      </c>
      <c r="E312" s="36"/>
      <c r="F312" s="185" t="s">
        <v>469</v>
      </c>
      <c r="G312" s="36"/>
      <c r="H312" s="36"/>
      <c r="I312" s="186"/>
      <c r="J312" s="36"/>
      <c r="K312" s="36"/>
      <c r="L312" s="37"/>
      <c r="M312" s="187"/>
      <c r="N312" s="188"/>
      <c r="O312" s="75"/>
      <c r="P312" s="75"/>
      <c r="Q312" s="75"/>
      <c r="R312" s="75"/>
      <c r="S312" s="75"/>
      <c r="T312" s="7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7" t="s">
        <v>161</v>
      </c>
      <c r="AU312" s="17" t="s">
        <v>84</v>
      </c>
    </row>
    <row r="313" s="2" customFormat="1">
      <c r="A313" s="36"/>
      <c r="B313" s="37"/>
      <c r="C313" s="36"/>
      <c r="D313" s="197" t="s">
        <v>170</v>
      </c>
      <c r="E313" s="36"/>
      <c r="F313" s="198" t="s">
        <v>470</v>
      </c>
      <c r="G313" s="36"/>
      <c r="H313" s="36"/>
      <c r="I313" s="186"/>
      <c r="J313" s="36"/>
      <c r="K313" s="36"/>
      <c r="L313" s="37"/>
      <c r="M313" s="187"/>
      <c r="N313" s="188"/>
      <c r="O313" s="75"/>
      <c r="P313" s="75"/>
      <c r="Q313" s="75"/>
      <c r="R313" s="75"/>
      <c r="S313" s="75"/>
      <c r="T313" s="7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7" t="s">
        <v>170</v>
      </c>
      <c r="AU313" s="17" t="s">
        <v>84</v>
      </c>
    </row>
    <row r="314" s="12" customFormat="1" ht="22.8" customHeight="1">
      <c r="A314" s="12"/>
      <c r="B314" s="157"/>
      <c r="C314" s="12"/>
      <c r="D314" s="158" t="s">
        <v>73</v>
      </c>
      <c r="E314" s="168" t="s">
        <v>471</v>
      </c>
      <c r="F314" s="168" t="s">
        <v>472</v>
      </c>
      <c r="G314" s="12"/>
      <c r="H314" s="12"/>
      <c r="I314" s="160"/>
      <c r="J314" s="169">
        <f>BK314</f>
        <v>0</v>
      </c>
      <c r="K314" s="12"/>
      <c r="L314" s="157"/>
      <c r="M314" s="162"/>
      <c r="N314" s="163"/>
      <c r="O314" s="163"/>
      <c r="P314" s="164">
        <f>SUM(P315:P317)</f>
        <v>0</v>
      </c>
      <c r="Q314" s="163"/>
      <c r="R314" s="164">
        <f>SUM(R315:R317)</f>
        <v>0</v>
      </c>
      <c r="S314" s="163"/>
      <c r="T314" s="165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58" t="s">
        <v>82</v>
      </c>
      <c r="AT314" s="166" t="s">
        <v>73</v>
      </c>
      <c r="AU314" s="166" t="s">
        <v>82</v>
      </c>
      <c r="AY314" s="158" t="s">
        <v>153</v>
      </c>
      <c r="BK314" s="167">
        <f>SUM(BK315:BK317)</f>
        <v>0</v>
      </c>
    </row>
    <row r="315" s="2" customFormat="1" ht="14.4" customHeight="1">
      <c r="A315" s="36"/>
      <c r="B315" s="170"/>
      <c r="C315" s="171" t="s">
        <v>473</v>
      </c>
      <c r="D315" s="171" t="s">
        <v>155</v>
      </c>
      <c r="E315" s="172" t="s">
        <v>474</v>
      </c>
      <c r="F315" s="173" t="s">
        <v>475</v>
      </c>
      <c r="G315" s="174" t="s">
        <v>442</v>
      </c>
      <c r="H315" s="175">
        <v>80.540999999999997</v>
      </c>
      <c r="I315" s="176"/>
      <c r="J315" s="177">
        <f>ROUND(I315*H315,2)</f>
        <v>0</v>
      </c>
      <c r="K315" s="173" t="s">
        <v>167</v>
      </c>
      <c r="L315" s="37"/>
      <c r="M315" s="178" t="s">
        <v>1</v>
      </c>
      <c r="N315" s="179" t="s">
        <v>39</v>
      </c>
      <c r="O315" s="75"/>
      <c r="P315" s="180">
        <f>O315*H315</f>
        <v>0</v>
      </c>
      <c r="Q315" s="180">
        <v>0</v>
      </c>
      <c r="R315" s="180">
        <f>Q315*H315</f>
        <v>0</v>
      </c>
      <c r="S315" s="180">
        <v>0</v>
      </c>
      <c r="T315" s="181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2" t="s">
        <v>159</v>
      </c>
      <c r="AT315" s="182" t="s">
        <v>155</v>
      </c>
      <c r="AU315" s="182" t="s">
        <v>84</v>
      </c>
      <c r="AY315" s="17" t="s">
        <v>153</v>
      </c>
      <c r="BE315" s="183">
        <f>IF(N315="základní",J315,0)</f>
        <v>0</v>
      </c>
      <c r="BF315" s="183">
        <f>IF(N315="snížená",J315,0)</f>
        <v>0</v>
      </c>
      <c r="BG315" s="183">
        <f>IF(N315="zákl. přenesená",J315,0)</f>
        <v>0</v>
      </c>
      <c r="BH315" s="183">
        <f>IF(N315="sníž. přenesená",J315,0)</f>
        <v>0</v>
      </c>
      <c r="BI315" s="183">
        <f>IF(N315="nulová",J315,0)</f>
        <v>0</v>
      </c>
      <c r="BJ315" s="17" t="s">
        <v>82</v>
      </c>
      <c r="BK315" s="183">
        <f>ROUND(I315*H315,2)</f>
        <v>0</v>
      </c>
      <c r="BL315" s="17" t="s">
        <v>159</v>
      </c>
      <c r="BM315" s="182" t="s">
        <v>476</v>
      </c>
    </row>
    <row r="316" s="2" customFormat="1">
      <c r="A316" s="36"/>
      <c r="B316" s="37"/>
      <c r="C316" s="36"/>
      <c r="D316" s="184" t="s">
        <v>161</v>
      </c>
      <c r="E316" s="36"/>
      <c r="F316" s="185" t="s">
        <v>477</v>
      </c>
      <c r="G316" s="36"/>
      <c r="H316" s="36"/>
      <c r="I316" s="186"/>
      <c r="J316" s="36"/>
      <c r="K316" s="36"/>
      <c r="L316" s="37"/>
      <c r="M316" s="187"/>
      <c r="N316" s="188"/>
      <c r="O316" s="75"/>
      <c r="P316" s="75"/>
      <c r="Q316" s="75"/>
      <c r="R316" s="75"/>
      <c r="S316" s="75"/>
      <c r="T316" s="7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7" t="s">
        <v>161</v>
      </c>
      <c r="AU316" s="17" t="s">
        <v>84</v>
      </c>
    </row>
    <row r="317" s="2" customFormat="1">
      <c r="A317" s="36"/>
      <c r="B317" s="37"/>
      <c r="C317" s="36"/>
      <c r="D317" s="197" t="s">
        <v>170</v>
      </c>
      <c r="E317" s="36"/>
      <c r="F317" s="198" t="s">
        <v>478</v>
      </c>
      <c r="G317" s="36"/>
      <c r="H317" s="36"/>
      <c r="I317" s="186"/>
      <c r="J317" s="36"/>
      <c r="K317" s="36"/>
      <c r="L317" s="37"/>
      <c r="M317" s="187"/>
      <c r="N317" s="188"/>
      <c r="O317" s="75"/>
      <c r="P317" s="75"/>
      <c r="Q317" s="75"/>
      <c r="R317" s="75"/>
      <c r="S317" s="75"/>
      <c r="T317" s="7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7" t="s">
        <v>170</v>
      </c>
      <c r="AU317" s="17" t="s">
        <v>84</v>
      </c>
    </row>
    <row r="318" s="12" customFormat="1" ht="25.92" customHeight="1">
      <c r="A318" s="12"/>
      <c r="B318" s="157"/>
      <c r="C318" s="12"/>
      <c r="D318" s="158" t="s">
        <v>73</v>
      </c>
      <c r="E318" s="159" t="s">
        <v>479</v>
      </c>
      <c r="F318" s="159" t="s">
        <v>480</v>
      </c>
      <c r="G318" s="12"/>
      <c r="H318" s="12"/>
      <c r="I318" s="160"/>
      <c r="J318" s="161">
        <f>BK318</f>
        <v>0</v>
      </c>
      <c r="K318" s="12"/>
      <c r="L318" s="157"/>
      <c r="M318" s="162"/>
      <c r="N318" s="163"/>
      <c r="O318" s="163"/>
      <c r="P318" s="164">
        <f>P319</f>
        <v>0</v>
      </c>
      <c r="Q318" s="163"/>
      <c r="R318" s="164">
        <f>R319</f>
        <v>0.0203155</v>
      </c>
      <c r="S318" s="163"/>
      <c r="T318" s="165">
        <f>T319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58" t="s">
        <v>84</v>
      </c>
      <c r="AT318" s="166" t="s">
        <v>73</v>
      </c>
      <c r="AU318" s="166" t="s">
        <v>74</v>
      </c>
      <c r="AY318" s="158" t="s">
        <v>153</v>
      </c>
      <c r="BK318" s="167">
        <f>BK319</f>
        <v>0</v>
      </c>
    </row>
    <row r="319" s="12" customFormat="1" ht="22.8" customHeight="1">
      <c r="A319" s="12"/>
      <c r="B319" s="157"/>
      <c r="C319" s="12"/>
      <c r="D319" s="158" t="s">
        <v>73</v>
      </c>
      <c r="E319" s="168" t="s">
        <v>481</v>
      </c>
      <c r="F319" s="168" t="s">
        <v>482</v>
      </c>
      <c r="G319" s="12"/>
      <c r="H319" s="12"/>
      <c r="I319" s="160"/>
      <c r="J319" s="169">
        <f>BK319</f>
        <v>0</v>
      </c>
      <c r="K319" s="12"/>
      <c r="L319" s="157"/>
      <c r="M319" s="162"/>
      <c r="N319" s="163"/>
      <c r="O319" s="163"/>
      <c r="P319" s="164">
        <f>SUM(P320:P335)</f>
        <v>0</v>
      </c>
      <c r="Q319" s="163"/>
      <c r="R319" s="164">
        <f>SUM(R320:R335)</f>
        <v>0.0203155</v>
      </c>
      <c r="S319" s="163"/>
      <c r="T319" s="165">
        <f>SUM(T320:T335)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158" t="s">
        <v>84</v>
      </c>
      <c r="AT319" s="166" t="s">
        <v>73</v>
      </c>
      <c r="AU319" s="166" t="s">
        <v>82</v>
      </c>
      <c r="AY319" s="158" t="s">
        <v>153</v>
      </c>
      <c r="BK319" s="167">
        <f>SUM(BK320:BK335)</f>
        <v>0</v>
      </c>
    </row>
    <row r="320" s="2" customFormat="1" ht="22.2" customHeight="1">
      <c r="A320" s="36"/>
      <c r="B320" s="170"/>
      <c r="C320" s="171" t="s">
        <v>483</v>
      </c>
      <c r="D320" s="171" t="s">
        <v>155</v>
      </c>
      <c r="E320" s="172" t="s">
        <v>484</v>
      </c>
      <c r="F320" s="173" t="s">
        <v>485</v>
      </c>
      <c r="G320" s="174" t="s">
        <v>158</v>
      </c>
      <c r="H320" s="175">
        <v>49.549999999999997</v>
      </c>
      <c r="I320" s="176"/>
      <c r="J320" s="177">
        <f>ROUND(I320*H320,2)</f>
        <v>0</v>
      </c>
      <c r="K320" s="173" t="s">
        <v>167</v>
      </c>
      <c r="L320" s="37"/>
      <c r="M320" s="178" t="s">
        <v>1</v>
      </c>
      <c r="N320" s="179" t="s">
        <v>39</v>
      </c>
      <c r="O320" s="75"/>
      <c r="P320" s="180">
        <f>O320*H320</f>
        <v>0</v>
      </c>
      <c r="Q320" s="180">
        <v>0</v>
      </c>
      <c r="R320" s="180">
        <f>Q320*H320</f>
        <v>0</v>
      </c>
      <c r="S320" s="180">
        <v>0</v>
      </c>
      <c r="T320" s="181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2" t="s">
        <v>271</v>
      </c>
      <c r="AT320" s="182" t="s">
        <v>155</v>
      </c>
      <c r="AU320" s="182" t="s">
        <v>84</v>
      </c>
      <c r="AY320" s="17" t="s">
        <v>153</v>
      </c>
      <c r="BE320" s="183">
        <f>IF(N320="základní",J320,0)</f>
        <v>0</v>
      </c>
      <c r="BF320" s="183">
        <f>IF(N320="snížená",J320,0)</f>
        <v>0</v>
      </c>
      <c r="BG320" s="183">
        <f>IF(N320="zákl. přenesená",J320,0)</f>
        <v>0</v>
      </c>
      <c r="BH320" s="183">
        <f>IF(N320="sníž. přenesená",J320,0)</f>
        <v>0</v>
      </c>
      <c r="BI320" s="183">
        <f>IF(N320="nulová",J320,0)</f>
        <v>0</v>
      </c>
      <c r="BJ320" s="17" t="s">
        <v>82</v>
      </c>
      <c r="BK320" s="183">
        <f>ROUND(I320*H320,2)</f>
        <v>0</v>
      </c>
      <c r="BL320" s="17" t="s">
        <v>271</v>
      </c>
      <c r="BM320" s="182" t="s">
        <v>486</v>
      </c>
    </row>
    <row r="321" s="2" customFormat="1">
      <c r="A321" s="36"/>
      <c r="B321" s="37"/>
      <c r="C321" s="36"/>
      <c r="D321" s="184" t="s">
        <v>161</v>
      </c>
      <c r="E321" s="36"/>
      <c r="F321" s="185" t="s">
        <v>487</v>
      </c>
      <c r="G321" s="36"/>
      <c r="H321" s="36"/>
      <c r="I321" s="186"/>
      <c r="J321" s="36"/>
      <c r="K321" s="36"/>
      <c r="L321" s="37"/>
      <c r="M321" s="187"/>
      <c r="N321" s="188"/>
      <c r="O321" s="75"/>
      <c r="P321" s="75"/>
      <c r="Q321" s="75"/>
      <c r="R321" s="75"/>
      <c r="S321" s="75"/>
      <c r="T321" s="7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7" t="s">
        <v>161</v>
      </c>
      <c r="AU321" s="17" t="s">
        <v>84</v>
      </c>
    </row>
    <row r="322" s="2" customFormat="1">
      <c r="A322" s="36"/>
      <c r="B322" s="37"/>
      <c r="C322" s="36"/>
      <c r="D322" s="197" t="s">
        <v>170</v>
      </c>
      <c r="E322" s="36"/>
      <c r="F322" s="198" t="s">
        <v>488</v>
      </c>
      <c r="G322" s="36"/>
      <c r="H322" s="36"/>
      <c r="I322" s="186"/>
      <c r="J322" s="36"/>
      <c r="K322" s="36"/>
      <c r="L322" s="37"/>
      <c r="M322" s="187"/>
      <c r="N322" s="188"/>
      <c r="O322" s="75"/>
      <c r="P322" s="75"/>
      <c r="Q322" s="75"/>
      <c r="R322" s="75"/>
      <c r="S322" s="75"/>
      <c r="T322" s="7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7" t="s">
        <v>170</v>
      </c>
      <c r="AU322" s="17" t="s">
        <v>84</v>
      </c>
    </row>
    <row r="323" s="13" customFormat="1">
      <c r="A323" s="13"/>
      <c r="B323" s="189"/>
      <c r="C323" s="13"/>
      <c r="D323" s="184" t="s">
        <v>163</v>
      </c>
      <c r="E323" s="190" t="s">
        <v>108</v>
      </c>
      <c r="F323" s="191" t="s">
        <v>489</v>
      </c>
      <c r="G323" s="13"/>
      <c r="H323" s="192">
        <v>49.549999999999997</v>
      </c>
      <c r="I323" s="193"/>
      <c r="J323" s="13"/>
      <c r="K323" s="13"/>
      <c r="L323" s="189"/>
      <c r="M323" s="194"/>
      <c r="N323" s="195"/>
      <c r="O323" s="195"/>
      <c r="P323" s="195"/>
      <c r="Q323" s="195"/>
      <c r="R323" s="195"/>
      <c r="S323" s="195"/>
      <c r="T323" s="19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0" t="s">
        <v>163</v>
      </c>
      <c r="AU323" s="190" t="s">
        <v>84</v>
      </c>
      <c r="AV323" s="13" t="s">
        <v>84</v>
      </c>
      <c r="AW323" s="13" t="s">
        <v>31</v>
      </c>
      <c r="AX323" s="13" t="s">
        <v>82</v>
      </c>
      <c r="AY323" s="190" t="s">
        <v>153</v>
      </c>
    </row>
    <row r="324" s="2" customFormat="1" ht="22.2" customHeight="1">
      <c r="A324" s="36"/>
      <c r="B324" s="170"/>
      <c r="C324" s="171" t="s">
        <v>490</v>
      </c>
      <c r="D324" s="171" t="s">
        <v>155</v>
      </c>
      <c r="E324" s="172" t="s">
        <v>491</v>
      </c>
      <c r="F324" s="173" t="s">
        <v>492</v>
      </c>
      <c r="G324" s="174" t="s">
        <v>158</v>
      </c>
      <c r="H324" s="175">
        <v>49.549999999999997</v>
      </c>
      <c r="I324" s="176"/>
      <c r="J324" s="177">
        <f>ROUND(I324*H324,2)</f>
        <v>0</v>
      </c>
      <c r="K324" s="173" t="s">
        <v>167</v>
      </c>
      <c r="L324" s="37"/>
      <c r="M324" s="178" t="s">
        <v>1</v>
      </c>
      <c r="N324" s="179" t="s">
        <v>39</v>
      </c>
      <c r="O324" s="75"/>
      <c r="P324" s="180">
        <f>O324*H324</f>
        <v>0</v>
      </c>
      <c r="Q324" s="180">
        <v>0.00017000000000000001</v>
      </c>
      <c r="R324" s="180">
        <f>Q324*H324</f>
        <v>0.0084235000000000004</v>
      </c>
      <c r="S324" s="180">
        <v>0</v>
      </c>
      <c r="T324" s="181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2" t="s">
        <v>271</v>
      </c>
      <c r="AT324" s="182" t="s">
        <v>155</v>
      </c>
      <c r="AU324" s="182" t="s">
        <v>84</v>
      </c>
      <c r="AY324" s="17" t="s">
        <v>153</v>
      </c>
      <c r="BE324" s="183">
        <f>IF(N324="základní",J324,0)</f>
        <v>0</v>
      </c>
      <c r="BF324" s="183">
        <f>IF(N324="snížená",J324,0)</f>
        <v>0</v>
      </c>
      <c r="BG324" s="183">
        <f>IF(N324="zákl. přenesená",J324,0)</f>
        <v>0</v>
      </c>
      <c r="BH324" s="183">
        <f>IF(N324="sníž. přenesená",J324,0)</f>
        <v>0</v>
      </c>
      <c r="BI324" s="183">
        <f>IF(N324="nulová",J324,0)</f>
        <v>0</v>
      </c>
      <c r="BJ324" s="17" t="s">
        <v>82</v>
      </c>
      <c r="BK324" s="183">
        <f>ROUND(I324*H324,2)</f>
        <v>0</v>
      </c>
      <c r="BL324" s="17" t="s">
        <v>271</v>
      </c>
      <c r="BM324" s="182" t="s">
        <v>493</v>
      </c>
    </row>
    <row r="325" s="2" customFormat="1">
      <c r="A325" s="36"/>
      <c r="B325" s="37"/>
      <c r="C325" s="36"/>
      <c r="D325" s="184" t="s">
        <v>161</v>
      </c>
      <c r="E325" s="36"/>
      <c r="F325" s="185" t="s">
        <v>494</v>
      </c>
      <c r="G325" s="36"/>
      <c r="H325" s="36"/>
      <c r="I325" s="186"/>
      <c r="J325" s="36"/>
      <c r="K325" s="36"/>
      <c r="L325" s="37"/>
      <c r="M325" s="187"/>
      <c r="N325" s="188"/>
      <c r="O325" s="75"/>
      <c r="P325" s="75"/>
      <c r="Q325" s="75"/>
      <c r="R325" s="75"/>
      <c r="S325" s="75"/>
      <c r="T325" s="7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7" t="s">
        <v>161</v>
      </c>
      <c r="AU325" s="17" t="s">
        <v>84</v>
      </c>
    </row>
    <row r="326" s="2" customFormat="1">
      <c r="A326" s="36"/>
      <c r="B326" s="37"/>
      <c r="C326" s="36"/>
      <c r="D326" s="197" t="s">
        <v>170</v>
      </c>
      <c r="E326" s="36"/>
      <c r="F326" s="198" t="s">
        <v>495</v>
      </c>
      <c r="G326" s="36"/>
      <c r="H326" s="36"/>
      <c r="I326" s="186"/>
      <c r="J326" s="36"/>
      <c r="K326" s="36"/>
      <c r="L326" s="37"/>
      <c r="M326" s="187"/>
      <c r="N326" s="188"/>
      <c r="O326" s="75"/>
      <c r="P326" s="75"/>
      <c r="Q326" s="75"/>
      <c r="R326" s="75"/>
      <c r="S326" s="75"/>
      <c r="T326" s="7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7" t="s">
        <v>170</v>
      </c>
      <c r="AU326" s="17" t="s">
        <v>84</v>
      </c>
    </row>
    <row r="327" s="13" customFormat="1">
      <c r="A327" s="13"/>
      <c r="B327" s="189"/>
      <c r="C327" s="13"/>
      <c r="D327" s="184" t="s">
        <v>163</v>
      </c>
      <c r="E327" s="190" t="s">
        <v>1</v>
      </c>
      <c r="F327" s="191" t="s">
        <v>108</v>
      </c>
      <c r="G327" s="13"/>
      <c r="H327" s="192">
        <v>49.549999999999997</v>
      </c>
      <c r="I327" s="193"/>
      <c r="J327" s="13"/>
      <c r="K327" s="13"/>
      <c r="L327" s="189"/>
      <c r="M327" s="194"/>
      <c r="N327" s="195"/>
      <c r="O327" s="195"/>
      <c r="P327" s="195"/>
      <c r="Q327" s="195"/>
      <c r="R327" s="195"/>
      <c r="S327" s="195"/>
      <c r="T327" s="19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0" t="s">
        <v>163</v>
      </c>
      <c r="AU327" s="190" t="s">
        <v>84</v>
      </c>
      <c r="AV327" s="13" t="s">
        <v>84</v>
      </c>
      <c r="AW327" s="13" t="s">
        <v>31</v>
      </c>
      <c r="AX327" s="13" t="s">
        <v>82</v>
      </c>
      <c r="AY327" s="190" t="s">
        <v>153</v>
      </c>
    </row>
    <row r="328" s="2" customFormat="1" ht="22.2" customHeight="1">
      <c r="A328" s="36"/>
      <c r="B328" s="170"/>
      <c r="C328" s="171" t="s">
        <v>496</v>
      </c>
      <c r="D328" s="171" t="s">
        <v>155</v>
      </c>
      <c r="E328" s="172" t="s">
        <v>497</v>
      </c>
      <c r="F328" s="173" t="s">
        <v>498</v>
      </c>
      <c r="G328" s="174" t="s">
        <v>158</v>
      </c>
      <c r="H328" s="175">
        <v>49.549999999999997</v>
      </c>
      <c r="I328" s="176"/>
      <c r="J328" s="177">
        <f>ROUND(I328*H328,2)</f>
        <v>0</v>
      </c>
      <c r="K328" s="173" t="s">
        <v>167</v>
      </c>
      <c r="L328" s="37"/>
      <c r="M328" s="178" t="s">
        <v>1</v>
      </c>
      <c r="N328" s="179" t="s">
        <v>39</v>
      </c>
      <c r="O328" s="75"/>
      <c r="P328" s="180">
        <f>O328*H328</f>
        <v>0</v>
      </c>
      <c r="Q328" s="180">
        <v>0.00012</v>
      </c>
      <c r="R328" s="180">
        <f>Q328*H328</f>
        <v>0.0059459999999999999</v>
      </c>
      <c r="S328" s="180">
        <v>0</v>
      </c>
      <c r="T328" s="181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2" t="s">
        <v>271</v>
      </c>
      <c r="AT328" s="182" t="s">
        <v>155</v>
      </c>
      <c r="AU328" s="182" t="s">
        <v>84</v>
      </c>
      <c r="AY328" s="17" t="s">
        <v>153</v>
      </c>
      <c r="BE328" s="183">
        <f>IF(N328="základní",J328,0)</f>
        <v>0</v>
      </c>
      <c r="BF328" s="183">
        <f>IF(N328="snížená",J328,0)</f>
        <v>0</v>
      </c>
      <c r="BG328" s="183">
        <f>IF(N328="zákl. přenesená",J328,0)</f>
        <v>0</v>
      </c>
      <c r="BH328" s="183">
        <f>IF(N328="sníž. přenesená",J328,0)</f>
        <v>0</v>
      </c>
      <c r="BI328" s="183">
        <f>IF(N328="nulová",J328,0)</f>
        <v>0</v>
      </c>
      <c r="BJ328" s="17" t="s">
        <v>82</v>
      </c>
      <c r="BK328" s="183">
        <f>ROUND(I328*H328,2)</f>
        <v>0</v>
      </c>
      <c r="BL328" s="17" t="s">
        <v>271</v>
      </c>
      <c r="BM328" s="182" t="s">
        <v>499</v>
      </c>
    </row>
    <row r="329" s="2" customFormat="1">
      <c r="A329" s="36"/>
      <c r="B329" s="37"/>
      <c r="C329" s="36"/>
      <c r="D329" s="184" t="s">
        <v>161</v>
      </c>
      <c r="E329" s="36"/>
      <c r="F329" s="185" t="s">
        <v>500</v>
      </c>
      <c r="G329" s="36"/>
      <c r="H329" s="36"/>
      <c r="I329" s="186"/>
      <c r="J329" s="36"/>
      <c r="K329" s="36"/>
      <c r="L329" s="37"/>
      <c r="M329" s="187"/>
      <c r="N329" s="188"/>
      <c r="O329" s="75"/>
      <c r="P329" s="75"/>
      <c r="Q329" s="75"/>
      <c r="R329" s="75"/>
      <c r="S329" s="75"/>
      <c r="T329" s="7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7" t="s">
        <v>161</v>
      </c>
      <c r="AU329" s="17" t="s">
        <v>84</v>
      </c>
    </row>
    <row r="330" s="2" customFormat="1">
      <c r="A330" s="36"/>
      <c r="B330" s="37"/>
      <c r="C330" s="36"/>
      <c r="D330" s="197" t="s">
        <v>170</v>
      </c>
      <c r="E330" s="36"/>
      <c r="F330" s="198" t="s">
        <v>501</v>
      </c>
      <c r="G330" s="36"/>
      <c r="H330" s="36"/>
      <c r="I330" s="186"/>
      <c r="J330" s="36"/>
      <c r="K330" s="36"/>
      <c r="L330" s="37"/>
      <c r="M330" s="187"/>
      <c r="N330" s="188"/>
      <c r="O330" s="75"/>
      <c r="P330" s="75"/>
      <c r="Q330" s="75"/>
      <c r="R330" s="75"/>
      <c r="S330" s="75"/>
      <c r="T330" s="7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7" t="s">
        <v>170</v>
      </c>
      <c r="AU330" s="17" t="s">
        <v>84</v>
      </c>
    </row>
    <row r="331" s="13" customFormat="1">
      <c r="A331" s="13"/>
      <c r="B331" s="189"/>
      <c r="C331" s="13"/>
      <c r="D331" s="184" t="s">
        <v>163</v>
      </c>
      <c r="E331" s="190" t="s">
        <v>1</v>
      </c>
      <c r="F331" s="191" t="s">
        <v>108</v>
      </c>
      <c r="G331" s="13"/>
      <c r="H331" s="192">
        <v>49.549999999999997</v>
      </c>
      <c r="I331" s="193"/>
      <c r="J331" s="13"/>
      <c r="K331" s="13"/>
      <c r="L331" s="189"/>
      <c r="M331" s="194"/>
      <c r="N331" s="195"/>
      <c r="O331" s="195"/>
      <c r="P331" s="195"/>
      <c r="Q331" s="195"/>
      <c r="R331" s="195"/>
      <c r="S331" s="195"/>
      <c r="T331" s="19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0" t="s">
        <v>163</v>
      </c>
      <c r="AU331" s="190" t="s">
        <v>84</v>
      </c>
      <c r="AV331" s="13" t="s">
        <v>84</v>
      </c>
      <c r="AW331" s="13" t="s">
        <v>31</v>
      </c>
      <c r="AX331" s="13" t="s">
        <v>82</v>
      </c>
      <c r="AY331" s="190" t="s">
        <v>153</v>
      </c>
    </row>
    <row r="332" s="2" customFormat="1" ht="22.2" customHeight="1">
      <c r="A332" s="36"/>
      <c r="B332" s="170"/>
      <c r="C332" s="171" t="s">
        <v>502</v>
      </c>
      <c r="D332" s="171" t="s">
        <v>155</v>
      </c>
      <c r="E332" s="172" t="s">
        <v>503</v>
      </c>
      <c r="F332" s="173" t="s">
        <v>504</v>
      </c>
      <c r="G332" s="174" t="s">
        <v>158</v>
      </c>
      <c r="H332" s="175">
        <v>49.549999999999997</v>
      </c>
      <c r="I332" s="176"/>
      <c r="J332" s="177">
        <f>ROUND(I332*H332,2)</f>
        <v>0</v>
      </c>
      <c r="K332" s="173" t="s">
        <v>167</v>
      </c>
      <c r="L332" s="37"/>
      <c r="M332" s="178" t="s">
        <v>1</v>
      </c>
      <c r="N332" s="179" t="s">
        <v>39</v>
      </c>
      <c r="O332" s="75"/>
      <c r="P332" s="180">
        <f>O332*H332</f>
        <v>0</v>
      </c>
      <c r="Q332" s="180">
        <v>0.00012</v>
      </c>
      <c r="R332" s="180">
        <f>Q332*H332</f>
        <v>0.0059459999999999999</v>
      </c>
      <c r="S332" s="180">
        <v>0</v>
      </c>
      <c r="T332" s="181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2" t="s">
        <v>271</v>
      </c>
      <c r="AT332" s="182" t="s">
        <v>155</v>
      </c>
      <c r="AU332" s="182" t="s">
        <v>84</v>
      </c>
      <c r="AY332" s="17" t="s">
        <v>153</v>
      </c>
      <c r="BE332" s="183">
        <f>IF(N332="základní",J332,0)</f>
        <v>0</v>
      </c>
      <c r="BF332" s="183">
        <f>IF(N332="snížená",J332,0)</f>
        <v>0</v>
      </c>
      <c r="BG332" s="183">
        <f>IF(N332="zákl. přenesená",J332,0)</f>
        <v>0</v>
      </c>
      <c r="BH332" s="183">
        <f>IF(N332="sníž. přenesená",J332,0)</f>
        <v>0</v>
      </c>
      <c r="BI332" s="183">
        <f>IF(N332="nulová",J332,0)</f>
        <v>0</v>
      </c>
      <c r="BJ332" s="17" t="s">
        <v>82</v>
      </c>
      <c r="BK332" s="183">
        <f>ROUND(I332*H332,2)</f>
        <v>0</v>
      </c>
      <c r="BL332" s="17" t="s">
        <v>271</v>
      </c>
      <c r="BM332" s="182" t="s">
        <v>505</v>
      </c>
    </row>
    <row r="333" s="2" customFormat="1">
      <c r="A333" s="36"/>
      <c r="B333" s="37"/>
      <c r="C333" s="36"/>
      <c r="D333" s="184" t="s">
        <v>161</v>
      </c>
      <c r="E333" s="36"/>
      <c r="F333" s="185" t="s">
        <v>506</v>
      </c>
      <c r="G333" s="36"/>
      <c r="H333" s="36"/>
      <c r="I333" s="186"/>
      <c r="J333" s="36"/>
      <c r="K333" s="36"/>
      <c r="L333" s="37"/>
      <c r="M333" s="187"/>
      <c r="N333" s="188"/>
      <c r="O333" s="75"/>
      <c r="P333" s="75"/>
      <c r="Q333" s="75"/>
      <c r="R333" s="75"/>
      <c r="S333" s="75"/>
      <c r="T333" s="7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7" t="s">
        <v>161</v>
      </c>
      <c r="AU333" s="17" t="s">
        <v>84</v>
      </c>
    </row>
    <row r="334" s="2" customFormat="1">
      <c r="A334" s="36"/>
      <c r="B334" s="37"/>
      <c r="C334" s="36"/>
      <c r="D334" s="197" t="s">
        <v>170</v>
      </c>
      <c r="E334" s="36"/>
      <c r="F334" s="198" t="s">
        <v>507</v>
      </c>
      <c r="G334" s="36"/>
      <c r="H334" s="36"/>
      <c r="I334" s="186"/>
      <c r="J334" s="36"/>
      <c r="K334" s="36"/>
      <c r="L334" s="37"/>
      <c r="M334" s="187"/>
      <c r="N334" s="188"/>
      <c r="O334" s="75"/>
      <c r="P334" s="75"/>
      <c r="Q334" s="75"/>
      <c r="R334" s="75"/>
      <c r="S334" s="75"/>
      <c r="T334" s="7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7" t="s">
        <v>170</v>
      </c>
      <c r="AU334" s="17" t="s">
        <v>84</v>
      </c>
    </row>
    <row r="335" s="13" customFormat="1">
      <c r="A335" s="13"/>
      <c r="B335" s="189"/>
      <c r="C335" s="13"/>
      <c r="D335" s="184" t="s">
        <v>163</v>
      </c>
      <c r="E335" s="190" t="s">
        <v>1</v>
      </c>
      <c r="F335" s="191" t="s">
        <v>108</v>
      </c>
      <c r="G335" s="13"/>
      <c r="H335" s="192">
        <v>49.549999999999997</v>
      </c>
      <c r="I335" s="193"/>
      <c r="J335" s="13"/>
      <c r="K335" s="13"/>
      <c r="L335" s="189"/>
      <c r="M335" s="194"/>
      <c r="N335" s="195"/>
      <c r="O335" s="195"/>
      <c r="P335" s="195"/>
      <c r="Q335" s="195"/>
      <c r="R335" s="195"/>
      <c r="S335" s="195"/>
      <c r="T335" s="19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0" t="s">
        <v>163</v>
      </c>
      <c r="AU335" s="190" t="s">
        <v>84</v>
      </c>
      <c r="AV335" s="13" t="s">
        <v>84</v>
      </c>
      <c r="AW335" s="13" t="s">
        <v>31</v>
      </c>
      <c r="AX335" s="13" t="s">
        <v>82</v>
      </c>
      <c r="AY335" s="190" t="s">
        <v>153</v>
      </c>
    </row>
    <row r="336" s="12" customFormat="1" ht="25.92" customHeight="1">
      <c r="A336" s="12"/>
      <c r="B336" s="157"/>
      <c r="C336" s="12"/>
      <c r="D336" s="158" t="s">
        <v>73</v>
      </c>
      <c r="E336" s="159" t="s">
        <v>508</v>
      </c>
      <c r="F336" s="159" t="s">
        <v>509</v>
      </c>
      <c r="G336" s="12"/>
      <c r="H336" s="12"/>
      <c r="I336" s="160"/>
      <c r="J336" s="161">
        <f>BK336</f>
        <v>0</v>
      </c>
      <c r="K336" s="12"/>
      <c r="L336" s="157"/>
      <c r="M336" s="162"/>
      <c r="N336" s="163"/>
      <c r="O336" s="163"/>
      <c r="P336" s="164">
        <f>SUM(P337:P339)</f>
        <v>0</v>
      </c>
      <c r="Q336" s="163"/>
      <c r="R336" s="164">
        <f>SUM(R337:R339)</f>
        <v>0</v>
      </c>
      <c r="S336" s="163"/>
      <c r="T336" s="165">
        <f>SUM(T337:T339)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58" t="s">
        <v>159</v>
      </c>
      <c r="AT336" s="166" t="s">
        <v>73</v>
      </c>
      <c r="AU336" s="166" t="s">
        <v>74</v>
      </c>
      <c r="AY336" s="158" t="s">
        <v>153</v>
      </c>
      <c r="BK336" s="167">
        <f>SUM(BK337:BK339)</f>
        <v>0</v>
      </c>
    </row>
    <row r="337" s="2" customFormat="1" ht="14.4" customHeight="1">
      <c r="A337" s="36"/>
      <c r="B337" s="170"/>
      <c r="C337" s="171" t="s">
        <v>510</v>
      </c>
      <c r="D337" s="171" t="s">
        <v>155</v>
      </c>
      <c r="E337" s="172" t="s">
        <v>511</v>
      </c>
      <c r="F337" s="173" t="s">
        <v>512</v>
      </c>
      <c r="G337" s="174" t="s">
        <v>395</v>
      </c>
      <c r="H337" s="175">
        <v>10</v>
      </c>
      <c r="I337" s="176"/>
      <c r="J337" s="177">
        <f>ROUND(I337*H337,2)</f>
        <v>0</v>
      </c>
      <c r="K337" s="173" t="s">
        <v>167</v>
      </c>
      <c r="L337" s="37"/>
      <c r="M337" s="178" t="s">
        <v>1</v>
      </c>
      <c r="N337" s="179" t="s">
        <v>39</v>
      </c>
      <c r="O337" s="75"/>
      <c r="P337" s="180">
        <f>O337*H337</f>
        <v>0</v>
      </c>
      <c r="Q337" s="180">
        <v>0</v>
      </c>
      <c r="R337" s="180">
        <f>Q337*H337</f>
        <v>0</v>
      </c>
      <c r="S337" s="180">
        <v>0</v>
      </c>
      <c r="T337" s="181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2" t="s">
        <v>513</v>
      </c>
      <c r="AT337" s="182" t="s">
        <v>155</v>
      </c>
      <c r="AU337" s="182" t="s">
        <v>82</v>
      </c>
      <c r="AY337" s="17" t="s">
        <v>153</v>
      </c>
      <c r="BE337" s="183">
        <f>IF(N337="základní",J337,0)</f>
        <v>0</v>
      </c>
      <c r="BF337" s="183">
        <f>IF(N337="snížená",J337,0)</f>
        <v>0</v>
      </c>
      <c r="BG337" s="183">
        <f>IF(N337="zákl. přenesená",J337,0)</f>
        <v>0</v>
      </c>
      <c r="BH337" s="183">
        <f>IF(N337="sníž. přenesená",J337,0)</f>
        <v>0</v>
      </c>
      <c r="BI337" s="183">
        <f>IF(N337="nulová",J337,0)</f>
        <v>0</v>
      </c>
      <c r="BJ337" s="17" t="s">
        <v>82</v>
      </c>
      <c r="BK337" s="183">
        <f>ROUND(I337*H337,2)</f>
        <v>0</v>
      </c>
      <c r="BL337" s="17" t="s">
        <v>513</v>
      </c>
      <c r="BM337" s="182" t="s">
        <v>514</v>
      </c>
    </row>
    <row r="338" s="2" customFormat="1">
      <c r="A338" s="36"/>
      <c r="B338" s="37"/>
      <c r="C338" s="36"/>
      <c r="D338" s="184" t="s">
        <v>161</v>
      </c>
      <c r="E338" s="36"/>
      <c r="F338" s="185" t="s">
        <v>515</v>
      </c>
      <c r="G338" s="36"/>
      <c r="H338" s="36"/>
      <c r="I338" s="186"/>
      <c r="J338" s="36"/>
      <c r="K338" s="36"/>
      <c r="L338" s="37"/>
      <c r="M338" s="187"/>
      <c r="N338" s="188"/>
      <c r="O338" s="75"/>
      <c r="P338" s="75"/>
      <c r="Q338" s="75"/>
      <c r="R338" s="75"/>
      <c r="S338" s="75"/>
      <c r="T338" s="7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7" t="s">
        <v>161</v>
      </c>
      <c r="AU338" s="17" t="s">
        <v>82</v>
      </c>
    </row>
    <row r="339" s="2" customFormat="1">
      <c r="A339" s="36"/>
      <c r="B339" s="37"/>
      <c r="C339" s="36"/>
      <c r="D339" s="197" t="s">
        <v>170</v>
      </c>
      <c r="E339" s="36"/>
      <c r="F339" s="198" t="s">
        <v>516</v>
      </c>
      <c r="G339" s="36"/>
      <c r="H339" s="36"/>
      <c r="I339" s="186"/>
      <c r="J339" s="36"/>
      <c r="K339" s="36"/>
      <c r="L339" s="37"/>
      <c r="M339" s="187"/>
      <c r="N339" s="188"/>
      <c r="O339" s="75"/>
      <c r="P339" s="75"/>
      <c r="Q339" s="75"/>
      <c r="R339" s="75"/>
      <c r="S339" s="75"/>
      <c r="T339" s="7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7" t="s">
        <v>170</v>
      </c>
      <c r="AU339" s="17" t="s">
        <v>82</v>
      </c>
    </row>
    <row r="340" s="12" customFormat="1" ht="25.92" customHeight="1">
      <c r="A340" s="12"/>
      <c r="B340" s="157"/>
      <c r="C340" s="12"/>
      <c r="D340" s="158" t="s">
        <v>73</v>
      </c>
      <c r="E340" s="159" t="s">
        <v>517</v>
      </c>
      <c r="F340" s="159" t="s">
        <v>518</v>
      </c>
      <c r="G340" s="12"/>
      <c r="H340" s="12"/>
      <c r="I340" s="160"/>
      <c r="J340" s="161">
        <f>BK340</f>
        <v>0</v>
      </c>
      <c r="K340" s="12"/>
      <c r="L340" s="157"/>
      <c r="M340" s="162"/>
      <c r="N340" s="163"/>
      <c r="O340" s="163"/>
      <c r="P340" s="164">
        <f>P341</f>
        <v>0</v>
      </c>
      <c r="Q340" s="163"/>
      <c r="R340" s="164">
        <f>R341</f>
        <v>0</v>
      </c>
      <c r="S340" s="163"/>
      <c r="T340" s="165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58" t="s">
        <v>186</v>
      </c>
      <c r="AT340" s="166" t="s">
        <v>73</v>
      </c>
      <c r="AU340" s="166" t="s">
        <v>74</v>
      </c>
      <c r="AY340" s="158" t="s">
        <v>153</v>
      </c>
      <c r="BK340" s="167">
        <f>BK341</f>
        <v>0</v>
      </c>
    </row>
    <row r="341" s="12" customFormat="1" ht="22.8" customHeight="1">
      <c r="A341" s="12"/>
      <c r="B341" s="157"/>
      <c r="C341" s="12"/>
      <c r="D341" s="158" t="s">
        <v>73</v>
      </c>
      <c r="E341" s="168" t="s">
        <v>519</v>
      </c>
      <c r="F341" s="168" t="s">
        <v>520</v>
      </c>
      <c r="G341" s="12"/>
      <c r="H341" s="12"/>
      <c r="I341" s="160"/>
      <c r="J341" s="169">
        <f>BK341</f>
        <v>0</v>
      </c>
      <c r="K341" s="12"/>
      <c r="L341" s="157"/>
      <c r="M341" s="162"/>
      <c r="N341" s="163"/>
      <c r="O341" s="163"/>
      <c r="P341" s="164">
        <f>SUM(P342:P344)</f>
        <v>0</v>
      </c>
      <c r="Q341" s="163"/>
      <c r="R341" s="164">
        <f>SUM(R342:R344)</f>
        <v>0</v>
      </c>
      <c r="S341" s="163"/>
      <c r="T341" s="165">
        <f>SUM(T342:T344)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58" t="s">
        <v>186</v>
      </c>
      <c r="AT341" s="166" t="s">
        <v>73</v>
      </c>
      <c r="AU341" s="166" t="s">
        <v>82</v>
      </c>
      <c r="AY341" s="158" t="s">
        <v>153</v>
      </c>
      <c r="BK341" s="167">
        <f>SUM(BK342:BK344)</f>
        <v>0</v>
      </c>
    </row>
    <row r="342" s="2" customFormat="1" ht="14.4" customHeight="1">
      <c r="A342" s="36"/>
      <c r="B342" s="170"/>
      <c r="C342" s="171" t="s">
        <v>521</v>
      </c>
      <c r="D342" s="171" t="s">
        <v>155</v>
      </c>
      <c r="E342" s="172" t="s">
        <v>522</v>
      </c>
      <c r="F342" s="173" t="s">
        <v>520</v>
      </c>
      <c r="G342" s="174" t="s">
        <v>523</v>
      </c>
      <c r="H342" s="175">
        <v>1</v>
      </c>
      <c r="I342" s="176"/>
      <c r="J342" s="177">
        <f>ROUND(I342*H342,2)</f>
        <v>0</v>
      </c>
      <c r="K342" s="173" t="s">
        <v>167</v>
      </c>
      <c r="L342" s="37"/>
      <c r="M342" s="178" t="s">
        <v>1</v>
      </c>
      <c r="N342" s="179" t="s">
        <v>39</v>
      </c>
      <c r="O342" s="75"/>
      <c r="P342" s="180">
        <f>O342*H342</f>
        <v>0</v>
      </c>
      <c r="Q342" s="180">
        <v>0</v>
      </c>
      <c r="R342" s="180">
        <f>Q342*H342</f>
        <v>0</v>
      </c>
      <c r="S342" s="180">
        <v>0</v>
      </c>
      <c r="T342" s="181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2" t="s">
        <v>524</v>
      </c>
      <c r="AT342" s="182" t="s">
        <v>155</v>
      </c>
      <c r="AU342" s="182" t="s">
        <v>84</v>
      </c>
      <c r="AY342" s="17" t="s">
        <v>153</v>
      </c>
      <c r="BE342" s="183">
        <f>IF(N342="základní",J342,0)</f>
        <v>0</v>
      </c>
      <c r="BF342" s="183">
        <f>IF(N342="snížená",J342,0)</f>
        <v>0</v>
      </c>
      <c r="BG342" s="183">
        <f>IF(N342="zákl. přenesená",J342,0)</f>
        <v>0</v>
      </c>
      <c r="BH342" s="183">
        <f>IF(N342="sníž. přenesená",J342,0)</f>
        <v>0</v>
      </c>
      <c r="BI342" s="183">
        <f>IF(N342="nulová",J342,0)</f>
        <v>0</v>
      </c>
      <c r="BJ342" s="17" t="s">
        <v>82</v>
      </c>
      <c r="BK342" s="183">
        <f>ROUND(I342*H342,2)</f>
        <v>0</v>
      </c>
      <c r="BL342" s="17" t="s">
        <v>524</v>
      </c>
      <c r="BM342" s="182" t="s">
        <v>525</v>
      </c>
    </row>
    <row r="343" s="2" customFormat="1">
      <c r="A343" s="36"/>
      <c r="B343" s="37"/>
      <c r="C343" s="36"/>
      <c r="D343" s="184" t="s">
        <v>161</v>
      </c>
      <c r="E343" s="36"/>
      <c r="F343" s="185" t="s">
        <v>520</v>
      </c>
      <c r="G343" s="36"/>
      <c r="H343" s="36"/>
      <c r="I343" s="186"/>
      <c r="J343" s="36"/>
      <c r="K343" s="36"/>
      <c r="L343" s="37"/>
      <c r="M343" s="187"/>
      <c r="N343" s="188"/>
      <c r="O343" s="75"/>
      <c r="P343" s="75"/>
      <c r="Q343" s="75"/>
      <c r="R343" s="75"/>
      <c r="S343" s="75"/>
      <c r="T343" s="7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7" t="s">
        <v>161</v>
      </c>
      <c r="AU343" s="17" t="s">
        <v>84</v>
      </c>
    </row>
    <row r="344" s="2" customFormat="1">
      <c r="A344" s="36"/>
      <c r="B344" s="37"/>
      <c r="C344" s="36"/>
      <c r="D344" s="197" t="s">
        <v>170</v>
      </c>
      <c r="E344" s="36"/>
      <c r="F344" s="198" t="s">
        <v>526</v>
      </c>
      <c r="G344" s="36"/>
      <c r="H344" s="36"/>
      <c r="I344" s="186"/>
      <c r="J344" s="36"/>
      <c r="K344" s="36"/>
      <c r="L344" s="37"/>
      <c r="M344" s="218"/>
      <c r="N344" s="219"/>
      <c r="O344" s="220"/>
      <c r="P344" s="220"/>
      <c r="Q344" s="220"/>
      <c r="R344" s="220"/>
      <c r="S344" s="220"/>
      <c r="T344" s="221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7" t="s">
        <v>170</v>
      </c>
      <c r="AU344" s="17" t="s">
        <v>84</v>
      </c>
    </row>
    <row r="345" s="2" customFormat="1" ht="6.96" customHeight="1">
      <c r="A345" s="36"/>
      <c r="B345" s="58"/>
      <c r="C345" s="59"/>
      <c r="D345" s="59"/>
      <c r="E345" s="59"/>
      <c r="F345" s="59"/>
      <c r="G345" s="59"/>
      <c r="H345" s="59"/>
      <c r="I345" s="59"/>
      <c r="J345" s="59"/>
      <c r="K345" s="59"/>
      <c r="L345" s="37"/>
      <c r="M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</row>
  </sheetData>
  <autoFilter ref="C129:K344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8" r:id="rId1" display="https://podminky.urs.cz/item/CS_URS_2024_01/113106121"/>
    <hyperlink ref="F142" r:id="rId2" display="https://podminky.urs.cz/item/CS_URS_2024_01/113106123"/>
    <hyperlink ref="F146" r:id="rId3" display="https://podminky.urs.cz/item/CS_URS_2024_01/113107111"/>
    <hyperlink ref="F150" r:id="rId4" display="https://podminky.urs.cz/item/CS_URS_2024_01/113107170"/>
    <hyperlink ref="F155" r:id="rId5" display="https://podminky.urs.cz/item/CS_URS_2024_01/113204111"/>
    <hyperlink ref="F159" r:id="rId6" display="https://podminky.urs.cz/item/CS_URS_2024_01/121112003"/>
    <hyperlink ref="F163" r:id="rId7" display="https://podminky.urs.cz/item/CS_URS_2024_01/122211101"/>
    <hyperlink ref="F167" r:id="rId8" display="https://podminky.urs.cz/item/CS_URS_2024_01/132212131"/>
    <hyperlink ref="F172" r:id="rId9" display="https://podminky.urs.cz/item/CS_URS_2024_01/133212811"/>
    <hyperlink ref="F180" r:id="rId10" display="https://podminky.urs.cz/item/CS_URS_2024_01/162351103"/>
    <hyperlink ref="F184" r:id="rId11" display="https://podminky.urs.cz/item/CS_URS_2024_01/171111104"/>
    <hyperlink ref="F189" r:id="rId12" display="https://podminky.urs.cz/item/CS_URS_2024_01/275313711"/>
    <hyperlink ref="F195" r:id="rId13" display="https://podminky.urs.cz/item/CS_URS_2024_01/339921132"/>
    <hyperlink ref="F205" r:id="rId14" display="https://podminky.urs.cz/item/CS_URS_2024_01/348401120"/>
    <hyperlink ref="F211" r:id="rId15" display="https://podminky.urs.cz/item/CS_URS_2024_01/348401140"/>
    <hyperlink ref="F218" r:id="rId16" display="https://podminky.urs.cz/item/CS_URS_2024_01/348401350"/>
    <hyperlink ref="F226" r:id="rId17" display="https://podminky.urs.cz/item/CS_URS_2024_01/564231011"/>
    <hyperlink ref="F230" r:id="rId18" display="https://podminky.urs.cz/item/CS_URS_2024_01/564231012"/>
    <hyperlink ref="F234" r:id="rId19" display="https://podminky.urs.cz/item/CS_URS_2024_01/564750001"/>
    <hyperlink ref="F238" r:id="rId20" display="https://podminky.urs.cz/item/CS_URS_2024_01/565141111"/>
    <hyperlink ref="F250" r:id="rId21" display="https://podminky.urs.cz/item/CS_URS_2024_01/579291111"/>
    <hyperlink ref="F257" r:id="rId22" display="https://podminky.urs.cz/item/CS_URS_2024_01/596211111"/>
    <hyperlink ref="F265" r:id="rId23" display="https://podminky.urs.cz/item/CS_URS_2024_01/637211134"/>
    <hyperlink ref="F272" r:id="rId24" display="https://podminky.urs.cz/item/CS_URS_2024_01/938902201"/>
    <hyperlink ref="F275" r:id="rId25" display="https://podminky.urs.cz/item/CS_URS_2024_01/945421110"/>
    <hyperlink ref="F285" r:id="rId26" display="https://podminky.urs.cz/item/CS_URS_2024_01/966051111"/>
    <hyperlink ref="F292" r:id="rId27" display="https://podminky.urs.cz/item/CS_URS_2024_01/966071821"/>
    <hyperlink ref="F295" r:id="rId28" display="https://podminky.urs.cz/item/CS_URS_2024_01/985131111"/>
    <hyperlink ref="F300" r:id="rId29" display="https://podminky.urs.cz/item/CS_URS_2024_01/997013813"/>
    <hyperlink ref="F303" r:id="rId30" display="https://podminky.urs.cz/item/CS_URS_2024_01/997221551"/>
    <hyperlink ref="F306" r:id="rId31" display="https://podminky.urs.cz/item/CS_URS_2024_01/997221559"/>
    <hyperlink ref="F310" r:id="rId32" display="https://podminky.urs.cz/item/CS_URS_2024_01/997221861"/>
    <hyperlink ref="F313" r:id="rId33" display="https://podminky.urs.cz/item/CS_URS_2024_01/997221873"/>
    <hyperlink ref="F317" r:id="rId34" display="https://podminky.urs.cz/item/CS_URS_2024_01/998222012"/>
    <hyperlink ref="F322" r:id="rId35" display="https://podminky.urs.cz/item/CS_URS_2024_01/783306811"/>
    <hyperlink ref="F326" r:id="rId36" display="https://podminky.urs.cz/item/CS_URS_2024_01/783314201"/>
    <hyperlink ref="F330" r:id="rId37" display="https://podminky.urs.cz/item/CS_URS_2024_01/783315101"/>
    <hyperlink ref="F334" r:id="rId38" display="https://podminky.urs.cz/item/CS_URS_2024_01/783317101"/>
    <hyperlink ref="F339" r:id="rId39" display="https://podminky.urs.cz/item/CS_URS_2024_01/HZS1292"/>
    <hyperlink ref="F344" r:id="rId40" display="https://podminky.urs.cz/item/CS_URS_2024_01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  <c r="AZ2" s="118" t="s">
        <v>527</v>
      </c>
      <c r="BA2" s="118" t="s">
        <v>1</v>
      </c>
      <c r="BB2" s="118" t="s">
        <v>1</v>
      </c>
      <c r="BC2" s="118" t="s">
        <v>528</v>
      </c>
      <c r="BD2" s="118" t="s">
        <v>84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118" t="s">
        <v>111</v>
      </c>
      <c r="BA3" s="118" t="s">
        <v>1</v>
      </c>
      <c r="BB3" s="118" t="s">
        <v>1</v>
      </c>
      <c r="BC3" s="118" t="s">
        <v>112</v>
      </c>
      <c r="BD3" s="118" t="s">
        <v>173</v>
      </c>
    </row>
    <row r="4" s="1" customFormat="1" ht="24.96" customHeight="1">
      <c r="B4" s="20"/>
      <c r="D4" s="21" t="s">
        <v>98</v>
      </c>
      <c r="L4" s="20"/>
      <c r="M4" s="119" t="s">
        <v>10</v>
      </c>
      <c r="AT4" s="17" t="s">
        <v>3</v>
      </c>
      <c r="AZ4" s="118" t="s">
        <v>113</v>
      </c>
      <c r="BA4" s="118" t="s">
        <v>1</v>
      </c>
      <c r="BB4" s="118" t="s">
        <v>1</v>
      </c>
      <c r="BC4" s="118" t="s">
        <v>114</v>
      </c>
      <c r="BD4" s="118" t="s">
        <v>173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4.4" customHeight="1">
      <c r="B7" s="20"/>
      <c r="E7" s="120" t="str">
        <f>'Rekapitulace stavby'!K6</f>
        <v>SOŠ veterinární - Oprava venkovního hřiště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107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5.6" customHeight="1">
      <c r="A9" s="36"/>
      <c r="B9" s="37"/>
      <c r="C9" s="36"/>
      <c r="D9" s="36"/>
      <c r="E9" s="65" t="s">
        <v>529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3. 6. 2024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27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27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4.4" customHeight="1">
      <c r="A27" s="121"/>
      <c r="B27" s="122"/>
      <c r="C27" s="121"/>
      <c r="D27" s="121"/>
      <c r="E27" s="34" t="s">
        <v>1</v>
      </c>
      <c r="F27" s="34"/>
      <c r="G27" s="34"/>
      <c r="H27" s="34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4" t="s">
        <v>34</v>
      </c>
      <c r="E30" s="36"/>
      <c r="F30" s="36"/>
      <c r="G30" s="36"/>
      <c r="H30" s="36"/>
      <c r="I30" s="36"/>
      <c r="J30" s="94">
        <f>ROUND(J118,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36</v>
      </c>
      <c r="G32" s="36"/>
      <c r="H32" s="36"/>
      <c r="I32" s="41" t="s">
        <v>35</v>
      </c>
      <c r="J32" s="41" t="s">
        <v>37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5" t="s">
        <v>38</v>
      </c>
      <c r="E33" s="30" t="s">
        <v>39</v>
      </c>
      <c r="F33" s="126">
        <f>ROUND((SUM(BE118:BE153)),  2)</f>
        <v>0</v>
      </c>
      <c r="G33" s="36"/>
      <c r="H33" s="36"/>
      <c r="I33" s="127">
        <v>0.20999999999999999</v>
      </c>
      <c r="J33" s="126">
        <f>ROUND(((SUM(BE118:BE153))*I33),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40</v>
      </c>
      <c r="F34" s="126">
        <f>ROUND((SUM(BF118:BF153)),  2)</f>
        <v>0</v>
      </c>
      <c r="G34" s="36"/>
      <c r="H34" s="36"/>
      <c r="I34" s="127">
        <v>0.12</v>
      </c>
      <c r="J34" s="126">
        <f>ROUND(((SUM(BF118:BF153))*I34),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41</v>
      </c>
      <c r="F35" s="126">
        <f>ROUND((SUM(BG118:BG153)),  2)</f>
        <v>0</v>
      </c>
      <c r="G35" s="36"/>
      <c r="H35" s="36"/>
      <c r="I35" s="127">
        <v>0.20999999999999999</v>
      </c>
      <c r="J35" s="126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42</v>
      </c>
      <c r="F36" s="126">
        <f>ROUND((SUM(BH118:BH153)),  2)</f>
        <v>0</v>
      </c>
      <c r="G36" s="36"/>
      <c r="H36" s="36"/>
      <c r="I36" s="127">
        <v>0.12</v>
      </c>
      <c r="J36" s="126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43</v>
      </c>
      <c r="F37" s="126">
        <f>ROUND((SUM(BI118:BI153)),  2)</f>
        <v>0</v>
      </c>
      <c r="G37" s="36"/>
      <c r="H37" s="36"/>
      <c r="I37" s="127">
        <v>0</v>
      </c>
      <c r="J37" s="126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8"/>
      <c r="D39" s="129" t="s">
        <v>44</v>
      </c>
      <c r="E39" s="79"/>
      <c r="F39" s="79"/>
      <c r="G39" s="130" t="s">
        <v>45</v>
      </c>
      <c r="H39" s="131" t="s">
        <v>46</v>
      </c>
      <c r="I39" s="79"/>
      <c r="J39" s="132">
        <f>SUM(J30:J37)</f>
        <v>0</v>
      </c>
      <c r="K39" s="133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47</v>
      </c>
      <c r="E50" s="55"/>
      <c r="F50" s="55"/>
      <c r="G50" s="54" t="s">
        <v>48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49</v>
      </c>
      <c r="E61" s="39"/>
      <c r="F61" s="134" t="s">
        <v>50</v>
      </c>
      <c r="G61" s="56" t="s">
        <v>49</v>
      </c>
      <c r="H61" s="39"/>
      <c r="I61" s="39"/>
      <c r="J61" s="135" t="s">
        <v>50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51</v>
      </c>
      <c r="E65" s="57"/>
      <c r="F65" s="57"/>
      <c r="G65" s="54" t="s">
        <v>52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49</v>
      </c>
      <c r="E76" s="39"/>
      <c r="F76" s="134" t="s">
        <v>50</v>
      </c>
      <c r="G76" s="56" t="s">
        <v>49</v>
      </c>
      <c r="H76" s="39"/>
      <c r="I76" s="39"/>
      <c r="J76" s="135" t="s">
        <v>50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119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4.4" customHeight="1">
      <c r="A85" s="36"/>
      <c r="B85" s="37"/>
      <c r="C85" s="36"/>
      <c r="D85" s="36"/>
      <c r="E85" s="120" t="str">
        <f>E7</f>
        <v>SOŠ veterinární - Oprava venkovního hřiště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107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6" customHeight="1">
      <c r="A87" s="36"/>
      <c r="B87" s="37"/>
      <c r="C87" s="36"/>
      <c r="D87" s="36"/>
      <c r="E87" s="65" t="str">
        <f>E9</f>
        <v>trava - Travnaté hřiště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Hradec Králové, Pražská 68</v>
      </c>
      <c r="G89" s="36"/>
      <c r="H89" s="36"/>
      <c r="I89" s="30" t="s">
        <v>22</v>
      </c>
      <c r="J89" s="67" t="str">
        <f>IF(J12="","",J12)</f>
        <v>3. 6. 2024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6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30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6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6" t="s">
        <v>120</v>
      </c>
      <c r="D94" s="128"/>
      <c r="E94" s="128"/>
      <c r="F94" s="128"/>
      <c r="G94" s="128"/>
      <c r="H94" s="128"/>
      <c r="I94" s="128"/>
      <c r="J94" s="137" t="s">
        <v>121</v>
      </c>
      <c r="K94" s="12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8" t="s">
        <v>122</v>
      </c>
      <c r="D96" s="36"/>
      <c r="E96" s="36"/>
      <c r="F96" s="36"/>
      <c r="G96" s="36"/>
      <c r="H96" s="36"/>
      <c r="I96" s="36"/>
      <c r="J96" s="94">
        <f>J118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123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125</v>
      </c>
      <c r="E98" s="145"/>
      <c r="F98" s="145"/>
      <c r="G98" s="145"/>
      <c r="H98" s="145"/>
      <c r="I98" s="145"/>
      <c r="J98" s="146">
        <f>J120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138</v>
      </c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4.4" customHeight="1">
      <c r="A108" s="36"/>
      <c r="B108" s="37"/>
      <c r="C108" s="36"/>
      <c r="D108" s="36"/>
      <c r="E108" s="120" t="str">
        <f>E7</f>
        <v>SOŠ veterinární - Oprava venkovního hřiště</v>
      </c>
      <c r="F108" s="30"/>
      <c r="G108" s="30"/>
      <c r="H108" s="30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107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5.6" customHeight="1">
      <c r="A110" s="36"/>
      <c r="B110" s="37"/>
      <c r="C110" s="36"/>
      <c r="D110" s="36"/>
      <c r="E110" s="65" t="str">
        <f>E9</f>
        <v>trava - Travnaté hřiště</v>
      </c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6"/>
      <c r="E112" s="36"/>
      <c r="F112" s="25" t="str">
        <f>F12</f>
        <v>Hradec Králové, Pražská 68</v>
      </c>
      <c r="G112" s="36"/>
      <c r="H112" s="36"/>
      <c r="I112" s="30" t="s">
        <v>22</v>
      </c>
      <c r="J112" s="67" t="str">
        <f>IF(J12="","",J12)</f>
        <v>3. 6. 2024</v>
      </c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6" customHeight="1">
      <c r="A114" s="36"/>
      <c r="B114" s="37"/>
      <c r="C114" s="30" t="s">
        <v>24</v>
      </c>
      <c r="D114" s="36"/>
      <c r="E114" s="36"/>
      <c r="F114" s="25" t="str">
        <f>E15</f>
        <v xml:space="preserve"> </v>
      </c>
      <c r="G114" s="36"/>
      <c r="H114" s="36"/>
      <c r="I114" s="30" t="s">
        <v>30</v>
      </c>
      <c r="J114" s="34" t="str">
        <f>E21</f>
        <v xml:space="preserve"> 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6" customHeight="1">
      <c r="A115" s="36"/>
      <c r="B115" s="37"/>
      <c r="C115" s="30" t="s">
        <v>28</v>
      </c>
      <c r="D115" s="36"/>
      <c r="E115" s="36"/>
      <c r="F115" s="25" t="str">
        <f>IF(E18="","",E18)</f>
        <v>Vyplň údaj</v>
      </c>
      <c r="G115" s="36"/>
      <c r="H115" s="36"/>
      <c r="I115" s="30" t="s">
        <v>32</v>
      </c>
      <c r="J115" s="34" t="str">
        <f>E24</f>
        <v xml:space="preserve"> 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47"/>
      <c r="B117" s="148"/>
      <c r="C117" s="149" t="s">
        <v>139</v>
      </c>
      <c r="D117" s="150" t="s">
        <v>59</v>
      </c>
      <c r="E117" s="150" t="s">
        <v>55</v>
      </c>
      <c r="F117" s="150" t="s">
        <v>56</v>
      </c>
      <c r="G117" s="150" t="s">
        <v>140</v>
      </c>
      <c r="H117" s="150" t="s">
        <v>141</v>
      </c>
      <c r="I117" s="150" t="s">
        <v>142</v>
      </c>
      <c r="J117" s="150" t="s">
        <v>121</v>
      </c>
      <c r="K117" s="151" t="s">
        <v>143</v>
      </c>
      <c r="L117" s="152"/>
      <c r="M117" s="84" t="s">
        <v>1</v>
      </c>
      <c r="N117" s="85" t="s">
        <v>38</v>
      </c>
      <c r="O117" s="85" t="s">
        <v>144</v>
      </c>
      <c r="P117" s="85" t="s">
        <v>145</v>
      </c>
      <c r="Q117" s="85" t="s">
        <v>146</v>
      </c>
      <c r="R117" s="85" t="s">
        <v>147</v>
      </c>
      <c r="S117" s="85" t="s">
        <v>148</v>
      </c>
      <c r="T117" s="86" t="s">
        <v>149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6"/>
      <c r="B118" s="37"/>
      <c r="C118" s="91" t="s">
        <v>150</v>
      </c>
      <c r="D118" s="36"/>
      <c r="E118" s="36"/>
      <c r="F118" s="36"/>
      <c r="G118" s="36"/>
      <c r="H118" s="36"/>
      <c r="I118" s="36"/>
      <c r="J118" s="153">
        <f>BK118</f>
        <v>0</v>
      </c>
      <c r="K118" s="36"/>
      <c r="L118" s="37"/>
      <c r="M118" s="87"/>
      <c r="N118" s="71"/>
      <c r="O118" s="88"/>
      <c r="P118" s="154">
        <f>P119</f>
        <v>0</v>
      </c>
      <c r="Q118" s="88"/>
      <c r="R118" s="154">
        <f>R119</f>
        <v>111.43210000000001</v>
      </c>
      <c r="S118" s="88"/>
      <c r="T118" s="155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7" t="s">
        <v>73</v>
      </c>
      <c r="AU118" s="17" t="s">
        <v>123</v>
      </c>
      <c r="BK118" s="156">
        <f>BK119</f>
        <v>0</v>
      </c>
    </row>
    <row r="119" s="12" customFormat="1" ht="25.92" customHeight="1">
      <c r="A119" s="12"/>
      <c r="B119" s="157"/>
      <c r="C119" s="12"/>
      <c r="D119" s="158" t="s">
        <v>73</v>
      </c>
      <c r="E119" s="159" t="s">
        <v>151</v>
      </c>
      <c r="F119" s="159" t="s">
        <v>152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</f>
        <v>0</v>
      </c>
      <c r="Q119" s="163"/>
      <c r="R119" s="164">
        <f>R120</f>
        <v>111.43210000000001</v>
      </c>
      <c r="S119" s="163"/>
      <c r="T119" s="16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82</v>
      </c>
      <c r="AT119" s="166" t="s">
        <v>73</v>
      </c>
      <c r="AU119" s="166" t="s">
        <v>74</v>
      </c>
      <c r="AY119" s="158" t="s">
        <v>153</v>
      </c>
      <c r="BK119" s="167">
        <f>BK120</f>
        <v>0</v>
      </c>
    </row>
    <row r="120" s="12" customFormat="1" ht="22.8" customHeight="1">
      <c r="A120" s="12"/>
      <c r="B120" s="157"/>
      <c r="C120" s="12"/>
      <c r="D120" s="158" t="s">
        <v>73</v>
      </c>
      <c r="E120" s="168" t="s">
        <v>82</v>
      </c>
      <c r="F120" s="168" t="s">
        <v>154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SUM(P121:P153)</f>
        <v>0</v>
      </c>
      <c r="Q120" s="163"/>
      <c r="R120" s="164">
        <f>SUM(R121:R153)</f>
        <v>111.43210000000001</v>
      </c>
      <c r="S120" s="163"/>
      <c r="T120" s="165">
        <f>SUM(T121:T153)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82</v>
      </c>
      <c r="AT120" s="166" t="s">
        <v>73</v>
      </c>
      <c r="AU120" s="166" t="s">
        <v>82</v>
      </c>
      <c r="AY120" s="158" t="s">
        <v>153</v>
      </c>
      <c r="BK120" s="167">
        <f>SUM(BK121:BK153)</f>
        <v>0</v>
      </c>
    </row>
    <row r="121" s="2" customFormat="1" ht="22.2" customHeight="1">
      <c r="A121" s="36"/>
      <c r="B121" s="170"/>
      <c r="C121" s="171" t="s">
        <v>82</v>
      </c>
      <c r="D121" s="171" t="s">
        <v>155</v>
      </c>
      <c r="E121" s="172" t="s">
        <v>530</v>
      </c>
      <c r="F121" s="173" t="s">
        <v>531</v>
      </c>
      <c r="G121" s="174" t="s">
        <v>158</v>
      </c>
      <c r="H121" s="175">
        <v>682</v>
      </c>
      <c r="I121" s="176"/>
      <c r="J121" s="177">
        <f>ROUND(I121*H121,2)</f>
        <v>0</v>
      </c>
      <c r="K121" s="173" t="s">
        <v>167</v>
      </c>
      <c r="L121" s="37"/>
      <c r="M121" s="178" t="s">
        <v>1</v>
      </c>
      <c r="N121" s="179" t="s">
        <v>39</v>
      </c>
      <c r="O121" s="75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2" t="s">
        <v>159</v>
      </c>
      <c r="AT121" s="182" t="s">
        <v>155</v>
      </c>
      <c r="AU121" s="182" t="s">
        <v>84</v>
      </c>
      <c r="AY121" s="17" t="s">
        <v>153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7" t="s">
        <v>82</v>
      </c>
      <c r="BK121" s="183">
        <f>ROUND(I121*H121,2)</f>
        <v>0</v>
      </c>
      <c r="BL121" s="17" t="s">
        <v>159</v>
      </c>
      <c r="BM121" s="182" t="s">
        <v>532</v>
      </c>
    </row>
    <row r="122" s="2" customFormat="1">
      <c r="A122" s="36"/>
      <c r="B122" s="37"/>
      <c r="C122" s="36"/>
      <c r="D122" s="184" t="s">
        <v>161</v>
      </c>
      <c r="E122" s="36"/>
      <c r="F122" s="185" t="s">
        <v>533</v>
      </c>
      <c r="G122" s="36"/>
      <c r="H122" s="36"/>
      <c r="I122" s="186"/>
      <c r="J122" s="36"/>
      <c r="K122" s="36"/>
      <c r="L122" s="37"/>
      <c r="M122" s="187"/>
      <c r="N122" s="188"/>
      <c r="O122" s="75"/>
      <c r="P122" s="75"/>
      <c r="Q122" s="75"/>
      <c r="R122" s="75"/>
      <c r="S122" s="75"/>
      <c r="T122" s="7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7" t="s">
        <v>161</v>
      </c>
      <c r="AU122" s="17" t="s">
        <v>84</v>
      </c>
    </row>
    <row r="123" s="2" customFormat="1">
      <c r="A123" s="36"/>
      <c r="B123" s="37"/>
      <c r="C123" s="36"/>
      <c r="D123" s="197" t="s">
        <v>170</v>
      </c>
      <c r="E123" s="36"/>
      <c r="F123" s="198" t="s">
        <v>534</v>
      </c>
      <c r="G123" s="36"/>
      <c r="H123" s="36"/>
      <c r="I123" s="186"/>
      <c r="J123" s="36"/>
      <c r="K123" s="36"/>
      <c r="L123" s="37"/>
      <c r="M123" s="187"/>
      <c r="N123" s="188"/>
      <c r="O123" s="75"/>
      <c r="P123" s="75"/>
      <c r="Q123" s="75"/>
      <c r="R123" s="75"/>
      <c r="S123" s="75"/>
      <c r="T123" s="7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170</v>
      </c>
      <c r="AU123" s="17" t="s">
        <v>84</v>
      </c>
    </row>
    <row r="124" s="13" customFormat="1">
      <c r="A124" s="13"/>
      <c r="B124" s="189"/>
      <c r="C124" s="13"/>
      <c r="D124" s="184" t="s">
        <v>163</v>
      </c>
      <c r="E124" s="190" t="s">
        <v>527</v>
      </c>
      <c r="F124" s="191" t="s">
        <v>528</v>
      </c>
      <c r="G124" s="13"/>
      <c r="H124" s="192">
        <v>682</v>
      </c>
      <c r="I124" s="193"/>
      <c r="J124" s="13"/>
      <c r="K124" s="13"/>
      <c r="L124" s="189"/>
      <c r="M124" s="194"/>
      <c r="N124" s="195"/>
      <c r="O124" s="195"/>
      <c r="P124" s="195"/>
      <c r="Q124" s="195"/>
      <c r="R124" s="195"/>
      <c r="S124" s="195"/>
      <c r="T124" s="19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0" t="s">
        <v>163</v>
      </c>
      <c r="AU124" s="190" t="s">
        <v>84</v>
      </c>
      <c r="AV124" s="13" t="s">
        <v>84</v>
      </c>
      <c r="AW124" s="13" t="s">
        <v>31</v>
      </c>
      <c r="AX124" s="13" t="s">
        <v>82</v>
      </c>
      <c r="AY124" s="190" t="s">
        <v>153</v>
      </c>
    </row>
    <row r="125" s="2" customFormat="1" ht="22.2" customHeight="1">
      <c r="A125" s="36"/>
      <c r="B125" s="170"/>
      <c r="C125" s="171" t="s">
        <v>84</v>
      </c>
      <c r="D125" s="171" t="s">
        <v>155</v>
      </c>
      <c r="E125" s="172" t="s">
        <v>535</v>
      </c>
      <c r="F125" s="173" t="s">
        <v>536</v>
      </c>
      <c r="G125" s="174" t="s">
        <v>158</v>
      </c>
      <c r="H125" s="175">
        <v>682</v>
      </c>
      <c r="I125" s="176"/>
      <c r="J125" s="177">
        <f>ROUND(I125*H125,2)</f>
        <v>0</v>
      </c>
      <c r="K125" s="173" t="s">
        <v>167</v>
      </c>
      <c r="L125" s="37"/>
      <c r="M125" s="178" t="s">
        <v>1</v>
      </c>
      <c r="N125" s="179" t="s">
        <v>39</v>
      </c>
      <c r="O125" s="75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2" t="s">
        <v>159</v>
      </c>
      <c r="AT125" s="182" t="s">
        <v>155</v>
      </c>
      <c r="AU125" s="182" t="s">
        <v>84</v>
      </c>
      <c r="AY125" s="17" t="s">
        <v>153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7" t="s">
        <v>82</v>
      </c>
      <c r="BK125" s="183">
        <f>ROUND(I125*H125,2)</f>
        <v>0</v>
      </c>
      <c r="BL125" s="17" t="s">
        <v>159</v>
      </c>
      <c r="BM125" s="182" t="s">
        <v>537</v>
      </c>
    </row>
    <row r="126" s="2" customFormat="1">
      <c r="A126" s="36"/>
      <c r="B126" s="37"/>
      <c r="C126" s="36"/>
      <c r="D126" s="184" t="s">
        <v>161</v>
      </c>
      <c r="E126" s="36"/>
      <c r="F126" s="185" t="s">
        <v>538</v>
      </c>
      <c r="G126" s="36"/>
      <c r="H126" s="36"/>
      <c r="I126" s="186"/>
      <c r="J126" s="36"/>
      <c r="K126" s="36"/>
      <c r="L126" s="37"/>
      <c r="M126" s="187"/>
      <c r="N126" s="188"/>
      <c r="O126" s="75"/>
      <c r="P126" s="75"/>
      <c r="Q126" s="75"/>
      <c r="R126" s="75"/>
      <c r="S126" s="75"/>
      <c r="T126" s="7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161</v>
      </c>
      <c r="AU126" s="17" t="s">
        <v>84</v>
      </c>
    </row>
    <row r="127" s="2" customFormat="1">
      <c r="A127" s="36"/>
      <c r="B127" s="37"/>
      <c r="C127" s="36"/>
      <c r="D127" s="197" t="s">
        <v>170</v>
      </c>
      <c r="E127" s="36"/>
      <c r="F127" s="198" t="s">
        <v>539</v>
      </c>
      <c r="G127" s="36"/>
      <c r="H127" s="36"/>
      <c r="I127" s="186"/>
      <c r="J127" s="36"/>
      <c r="K127" s="36"/>
      <c r="L127" s="37"/>
      <c r="M127" s="187"/>
      <c r="N127" s="188"/>
      <c r="O127" s="75"/>
      <c r="P127" s="75"/>
      <c r="Q127" s="75"/>
      <c r="R127" s="75"/>
      <c r="S127" s="75"/>
      <c r="T127" s="7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170</v>
      </c>
      <c r="AU127" s="17" t="s">
        <v>84</v>
      </c>
    </row>
    <row r="128" s="13" customFormat="1">
      <c r="A128" s="13"/>
      <c r="B128" s="189"/>
      <c r="C128" s="13"/>
      <c r="D128" s="184" t="s">
        <v>163</v>
      </c>
      <c r="E128" s="190" t="s">
        <v>1</v>
      </c>
      <c r="F128" s="191" t="s">
        <v>527</v>
      </c>
      <c r="G128" s="13"/>
      <c r="H128" s="192">
        <v>682</v>
      </c>
      <c r="I128" s="193"/>
      <c r="J128" s="13"/>
      <c r="K128" s="13"/>
      <c r="L128" s="189"/>
      <c r="M128" s="194"/>
      <c r="N128" s="195"/>
      <c r="O128" s="195"/>
      <c r="P128" s="195"/>
      <c r="Q128" s="195"/>
      <c r="R128" s="195"/>
      <c r="S128" s="195"/>
      <c r="T128" s="19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0" t="s">
        <v>163</v>
      </c>
      <c r="AU128" s="190" t="s">
        <v>84</v>
      </c>
      <c r="AV128" s="13" t="s">
        <v>84</v>
      </c>
      <c r="AW128" s="13" t="s">
        <v>31</v>
      </c>
      <c r="AX128" s="13" t="s">
        <v>82</v>
      </c>
      <c r="AY128" s="190" t="s">
        <v>153</v>
      </c>
    </row>
    <row r="129" s="2" customFormat="1" ht="14.4" customHeight="1">
      <c r="A129" s="36"/>
      <c r="B129" s="170"/>
      <c r="C129" s="208" t="s">
        <v>173</v>
      </c>
      <c r="D129" s="208" t="s">
        <v>265</v>
      </c>
      <c r="E129" s="209" t="s">
        <v>540</v>
      </c>
      <c r="F129" s="210" t="s">
        <v>541</v>
      </c>
      <c r="G129" s="211" t="s">
        <v>442</v>
      </c>
      <c r="H129" s="212">
        <v>109.12000000000001</v>
      </c>
      <c r="I129" s="213"/>
      <c r="J129" s="214">
        <f>ROUND(I129*H129,2)</f>
        <v>0</v>
      </c>
      <c r="K129" s="210" t="s">
        <v>167</v>
      </c>
      <c r="L129" s="215"/>
      <c r="M129" s="216" t="s">
        <v>1</v>
      </c>
      <c r="N129" s="217" t="s">
        <v>39</v>
      </c>
      <c r="O129" s="75"/>
      <c r="P129" s="180">
        <f>O129*H129</f>
        <v>0</v>
      </c>
      <c r="Q129" s="180">
        <v>1</v>
      </c>
      <c r="R129" s="180">
        <f>Q129*H129</f>
        <v>109.12000000000001</v>
      </c>
      <c r="S129" s="180">
        <v>0</v>
      </c>
      <c r="T129" s="18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2" t="s">
        <v>209</v>
      </c>
      <c r="AT129" s="182" t="s">
        <v>265</v>
      </c>
      <c r="AU129" s="182" t="s">
        <v>84</v>
      </c>
      <c r="AY129" s="17" t="s">
        <v>153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7" t="s">
        <v>82</v>
      </c>
      <c r="BK129" s="183">
        <f>ROUND(I129*H129,2)</f>
        <v>0</v>
      </c>
      <c r="BL129" s="17" t="s">
        <v>159</v>
      </c>
      <c r="BM129" s="182" t="s">
        <v>542</v>
      </c>
    </row>
    <row r="130" s="2" customFormat="1">
      <c r="A130" s="36"/>
      <c r="B130" s="37"/>
      <c r="C130" s="36"/>
      <c r="D130" s="184" t="s">
        <v>161</v>
      </c>
      <c r="E130" s="36"/>
      <c r="F130" s="185" t="s">
        <v>541</v>
      </c>
      <c r="G130" s="36"/>
      <c r="H130" s="36"/>
      <c r="I130" s="186"/>
      <c r="J130" s="36"/>
      <c r="K130" s="36"/>
      <c r="L130" s="37"/>
      <c r="M130" s="187"/>
      <c r="N130" s="188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161</v>
      </c>
      <c r="AU130" s="17" t="s">
        <v>84</v>
      </c>
    </row>
    <row r="131" s="13" customFormat="1">
      <c r="A131" s="13"/>
      <c r="B131" s="189"/>
      <c r="C131" s="13"/>
      <c r="D131" s="184" t="s">
        <v>163</v>
      </c>
      <c r="E131" s="190" t="s">
        <v>1</v>
      </c>
      <c r="F131" s="191" t="s">
        <v>543</v>
      </c>
      <c r="G131" s="13"/>
      <c r="H131" s="192">
        <v>109.12000000000001</v>
      </c>
      <c r="I131" s="193"/>
      <c r="J131" s="13"/>
      <c r="K131" s="13"/>
      <c r="L131" s="189"/>
      <c r="M131" s="194"/>
      <c r="N131" s="195"/>
      <c r="O131" s="195"/>
      <c r="P131" s="195"/>
      <c r="Q131" s="195"/>
      <c r="R131" s="195"/>
      <c r="S131" s="195"/>
      <c r="T131" s="19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0" t="s">
        <v>163</v>
      </c>
      <c r="AU131" s="190" t="s">
        <v>84</v>
      </c>
      <c r="AV131" s="13" t="s">
        <v>84</v>
      </c>
      <c r="AW131" s="13" t="s">
        <v>31</v>
      </c>
      <c r="AX131" s="13" t="s">
        <v>82</v>
      </c>
      <c r="AY131" s="190" t="s">
        <v>153</v>
      </c>
    </row>
    <row r="132" s="2" customFormat="1" ht="22.2" customHeight="1">
      <c r="A132" s="36"/>
      <c r="B132" s="170"/>
      <c r="C132" s="171" t="s">
        <v>159</v>
      </c>
      <c r="D132" s="171" t="s">
        <v>155</v>
      </c>
      <c r="E132" s="172" t="s">
        <v>544</v>
      </c>
      <c r="F132" s="173" t="s">
        <v>545</v>
      </c>
      <c r="G132" s="174" t="s">
        <v>158</v>
      </c>
      <c r="H132" s="175">
        <v>682</v>
      </c>
      <c r="I132" s="176"/>
      <c r="J132" s="177">
        <f>ROUND(I132*H132,2)</f>
        <v>0</v>
      </c>
      <c r="K132" s="173" t="s">
        <v>167</v>
      </c>
      <c r="L132" s="37"/>
      <c r="M132" s="178" t="s">
        <v>1</v>
      </c>
      <c r="N132" s="179" t="s">
        <v>39</v>
      </c>
      <c r="O132" s="75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2" t="s">
        <v>159</v>
      </c>
      <c r="AT132" s="182" t="s">
        <v>155</v>
      </c>
      <c r="AU132" s="182" t="s">
        <v>84</v>
      </c>
      <c r="AY132" s="17" t="s">
        <v>153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7" t="s">
        <v>82</v>
      </c>
      <c r="BK132" s="183">
        <f>ROUND(I132*H132,2)</f>
        <v>0</v>
      </c>
      <c r="BL132" s="17" t="s">
        <v>159</v>
      </c>
      <c r="BM132" s="182" t="s">
        <v>546</v>
      </c>
    </row>
    <row r="133" s="2" customFormat="1">
      <c r="A133" s="36"/>
      <c r="B133" s="37"/>
      <c r="C133" s="36"/>
      <c r="D133" s="184" t="s">
        <v>161</v>
      </c>
      <c r="E133" s="36"/>
      <c r="F133" s="185" t="s">
        <v>547</v>
      </c>
      <c r="G133" s="36"/>
      <c r="H133" s="36"/>
      <c r="I133" s="186"/>
      <c r="J133" s="36"/>
      <c r="K133" s="36"/>
      <c r="L133" s="37"/>
      <c r="M133" s="187"/>
      <c r="N133" s="188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161</v>
      </c>
      <c r="AU133" s="17" t="s">
        <v>84</v>
      </c>
    </row>
    <row r="134" s="2" customFormat="1">
      <c r="A134" s="36"/>
      <c r="B134" s="37"/>
      <c r="C134" s="36"/>
      <c r="D134" s="197" t="s">
        <v>170</v>
      </c>
      <c r="E134" s="36"/>
      <c r="F134" s="198" t="s">
        <v>548</v>
      </c>
      <c r="G134" s="36"/>
      <c r="H134" s="36"/>
      <c r="I134" s="186"/>
      <c r="J134" s="36"/>
      <c r="K134" s="36"/>
      <c r="L134" s="37"/>
      <c r="M134" s="187"/>
      <c r="N134" s="188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170</v>
      </c>
      <c r="AU134" s="17" t="s">
        <v>84</v>
      </c>
    </row>
    <row r="135" s="13" customFormat="1">
      <c r="A135" s="13"/>
      <c r="B135" s="189"/>
      <c r="C135" s="13"/>
      <c r="D135" s="184" t="s">
        <v>163</v>
      </c>
      <c r="E135" s="190" t="s">
        <v>1</v>
      </c>
      <c r="F135" s="191" t="s">
        <v>527</v>
      </c>
      <c r="G135" s="13"/>
      <c r="H135" s="192">
        <v>682</v>
      </c>
      <c r="I135" s="193"/>
      <c r="J135" s="13"/>
      <c r="K135" s="13"/>
      <c r="L135" s="189"/>
      <c r="M135" s="194"/>
      <c r="N135" s="195"/>
      <c r="O135" s="195"/>
      <c r="P135" s="195"/>
      <c r="Q135" s="195"/>
      <c r="R135" s="195"/>
      <c r="S135" s="195"/>
      <c r="T135" s="19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163</v>
      </c>
      <c r="AU135" s="190" t="s">
        <v>84</v>
      </c>
      <c r="AV135" s="13" t="s">
        <v>84</v>
      </c>
      <c r="AW135" s="13" t="s">
        <v>31</v>
      </c>
      <c r="AX135" s="13" t="s">
        <v>82</v>
      </c>
      <c r="AY135" s="190" t="s">
        <v>153</v>
      </c>
    </row>
    <row r="136" s="2" customFormat="1" ht="14.4" customHeight="1">
      <c r="A136" s="36"/>
      <c r="B136" s="170"/>
      <c r="C136" s="208" t="s">
        <v>186</v>
      </c>
      <c r="D136" s="208" t="s">
        <v>265</v>
      </c>
      <c r="E136" s="209" t="s">
        <v>549</v>
      </c>
      <c r="F136" s="210" t="s">
        <v>550</v>
      </c>
      <c r="G136" s="211" t="s">
        <v>551</v>
      </c>
      <c r="H136" s="212">
        <v>34.100000000000001</v>
      </c>
      <c r="I136" s="213"/>
      <c r="J136" s="214">
        <f>ROUND(I136*H136,2)</f>
        <v>0</v>
      </c>
      <c r="K136" s="210" t="s">
        <v>167</v>
      </c>
      <c r="L136" s="215"/>
      <c r="M136" s="216" t="s">
        <v>1</v>
      </c>
      <c r="N136" s="217" t="s">
        <v>39</v>
      </c>
      <c r="O136" s="75"/>
      <c r="P136" s="180">
        <f>O136*H136</f>
        <v>0</v>
      </c>
      <c r="Q136" s="180">
        <v>0.001</v>
      </c>
      <c r="R136" s="180">
        <f>Q136*H136</f>
        <v>0.034100000000000005</v>
      </c>
      <c r="S136" s="180">
        <v>0</v>
      </c>
      <c r="T136" s="18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2" t="s">
        <v>209</v>
      </c>
      <c r="AT136" s="182" t="s">
        <v>265</v>
      </c>
      <c r="AU136" s="182" t="s">
        <v>84</v>
      </c>
      <c r="AY136" s="17" t="s">
        <v>153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7" t="s">
        <v>82</v>
      </c>
      <c r="BK136" s="183">
        <f>ROUND(I136*H136,2)</f>
        <v>0</v>
      </c>
      <c r="BL136" s="17" t="s">
        <v>159</v>
      </c>
      <c r="BM136" s="182" t="s">
        <v>552</v>
      </c>
    </row>
    <row r="137" s="2" customFormat="1">
      <c r="A137" s="36"/>
      <c r="B137" s="37"/>
      <c r="C137" s="36"/>
      <c r="D137" s="184" t="s">
        <v>161</v>
      </c>
      <c r="E137" s="36"/>
      <c r="F137" s="185" t="s">
        <v>550</v>
      </c>
      <c r="G137" s="36"/>
      <c r="H137" s="36"/>
      <c r="I137" s="186"/>
      <c r="J137" s="36"/>
      <c r="K137" s="36"/>
      <c r="L137" s="37"/>
      <c r="M137" s="187"/>
      <c r="N137" s="188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161</v>
      </c>
      <c r="AU137" s="17" t="s">
        <v>84</v>
      </c>
    </row>
    <row r="138" s="13" customFormat="1">
      <c r="A138" s="13"/>
      <c r="B138" s="189"/>
      <c r="C138" s="13"/>
      <c r="D138" s="184" t="s">
        <v>163</v>
      </c>
      <c r="E138" s="190" t="s">
        <v>1</v>
      </c>
      <c r="F138" s="191" t="s">
        <v>553</v>
      </c>
      <c r="G138" s="13"/>
      <c r="H138" s="192">
        <v>34.100000000000001</v>
      </c>
      <c r="I138" s="193"/>
      <c r="J138" s="13"/>
      <c r="K138" s="13"/>
      <c r="L138" s="189"/>
      <c r="M138" s="194"/>
      <c r="N138" s="195"/>
      <c r="O138" s="195"/>
      <c r="P138" s="195"/>
      <c r="Q138" s="195"/>
      <c r="R138" s="195"/>
      <c r="S138" s="195"/>
      <c r="T138" s="19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0" t="s">
        <v>163</v>
      </c>
      <c r="AU138" s="190" t="s">
        <v>84</v>
      </c>
      <c r="AV138" s="13" t="s">
        <v>84</v>
      </c>
      <c r="AW138" s="13" t="s">
        <v>31</v>
      </c>
      <c r="AX138" s="13" t="s">
        <v>82</v>
      </c>
      <c r="AY138" s="190" t="s">
        <v>153</v>
      </c>
    </row>
    <row r="139" s="2" customFormat="1" ht="22.2" customHeight="1">
      <c r="A139" s="36"/>
      <c r="B139" s="170"/>
      <c r="C139" s="171" t="s">
        <v>194</v>
      </c>
      <c r="D139" s="171" t="s">
        <v>155</v>
      </c>
      <c r="E139" s="172" t="s">
        <v>554</v>
      </c>
      <c r="F139" s="173" t="s">
        <v>555</v>
      </c>
      <c r="G139" s="174" t="s">
        <v>158</v>
      </c>
      <c r="H139" s="175">
        <v>785.08000000000004</v>
      </c>
      <c r="I139" s="176"/>
      <c r="J139" s="177">
        <f>ROUND(I139*H139,2)</f>
        <v>0</v>
      </c>
      <c r="K139" s="173" t="s">
        <v>167</v>
      </c>
      <c r="L139" s="37"/>
      <c r="M139" s="178" t="s">
        <v>1</v>
      </c>
      <c r="N139" s="179" t="s">
        <v>39</v>
      </c>
      <c r="O139" s="75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2" t="s">
        <v>159</v>
      </c>
      <c r="AT139" s="182" t="s">
        <v>155</v>
      </c>
      <c r="AU139" s="182" t="s">
        <v>84</v>
      </c>
      <c r="AY139" s="17" t="s">
        <v>153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7" t="s">
        <v>82</v>
      </c>
      <c r="BK139" s="183">
        <f>ROUND(I139*H139,2)</f>
        <v>0</v>
      </c>
      <c r="BL139" s="17" t="s">
        <v>159</v>
      </c>
      <c r="BM139" s="182" t="s">
        <v>556</v>
      </c>
    </row>
    <row r="140" s="2" customFormat="1">
      <c r="A140" s="36"/>
      <c r="B140" s="37"/>
      <c r="C140" s="36"/>
      <c r="D140" s="184" t="s">
        <v>161</v>
      </c>
      <c r="E140" s="36"/>
      <c r="F140" s="185" t="s">
        <v>557</v>
      </c>
      <c r="G140" s="36"/>
      <c r="H140" s="36"/>
      <c r="I140" s="186"/>
      <c r="J140" s="36"/>
      <c r="K140" s="36"/>
      <c r="L140" s="37"/>
      <c r="M140" s="187"/>
      <c r="N140" s="188"/>
      <c r="O140" s="75"/>
      <c r="P140" s="75"/>
      <c r="Q140" s="75"/>
      <c r="R140" s="75"/>
      <c r="S140" s="75"/>
      <c r="T140" s="7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7" t="s">
        <v>161</v>
      </c>
      <c r="AU140" s="17" t="s">
        <v>84</v>
      </c>
    </row>
    <row r="141" s="2" customFormat="1">
      <c r="A141" s="36"/>
      <c r="B141" s="37"/>
      <c r="C141" s="36"/>
      <c r="D141" s="197" t="s">
        <v>170</v>
      </c>
      <c r="E141" s="36"/>
      <c r="F141" s="198" t="s">
        <v>558</v>
      </c>
      <c r="G141" s="36"/>
      <c r="H141" s="36"/>
      <c r="I141" s="186"/>
      <c r="J141" s="36"/>
      <c r="K141" s="36"/>
      <c r="L141" s="37"/>
      <c r="M141" s="187"/>
      <c r="N141" s="188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170</v>
      </c>
      <c r="AU141" s="17" t="s">
        <v>84</v>
      </c>
    </row>
    <row r="142" s="13" customFormat="1">
      <c r="A142" s="13"/>
      <c r="B142" s="189"/>
      <c r="C142" s="13"/>
      <c r="D142" s="184" t="s">
        <v>163</v>
      </c>
      <c r="E142" s="190" t="s">
        <v>1</v>
      </c>
      <c r="F142" s="191" t="s">
        <v>559</v>
      </c>
      <c r="G142" s="13"/>
      <c r="H142" s="192">
        <v>785.08000000000004</v>
      </c>
      <c r="I142" s="193"/>
      <c r="J142" s="13"/>
      <c r="K142" s="13"/>
      <c r="L142" s="189"/>
      <c r="M142" s="194"/>
      <c r="N142" s="195"/>
      <c r="O142" s="195"/>
      <c r="P142" s="195"/>
      <c r="Q142" s="195"/>
      <c r="R142" s="195"/>
      <c r="S142" s="195"/>
      <c r="T142" s="19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0" t="s">
        <v>163</v>
      </c>
      <c r="AU142" s="190" t="s">
        <v>84</v>
      </c>
      <c r="AV142" s="13" t="s">
        <v>84</v>
      </c>
      <c r="AW142" s="13" t="s">
        <v>31</v>
      </c>
      <c r="AX142" s="13" t="s">
        <v>82</v>
      </c>
      <c r="AY142" s="190" t="s">
        <v>153</v>
      </c>
    </row>
    <row r="143" s="2" customFormat="1" ht="22.2" customHeight="1">
      <c r="A143" s="36"/>
      <c r="B143" s="170"/>
      <c r="C143" s="171" t="s">
        <v>202</v>
      </c>
      <c r="D143" s="171" t="s">
        <v>155</v>
      </c>
      <c r="E143" s="172" t="s">
        <v>560</v>
      </c>
      <c r="F143" s="173" t="s">
        <v>561</v>
      </c>
      <c r="G143" s="174" t="s">
        <v>158</v>
      </c>
      <c r="H143" s="175">
        <v>682</v>
      </c>
      <c r="I143" s="176"/>
      <c r="J143" s="177">
        <f>ROUND(I143*H143,2)</f>
        <v>0</v>
      </c>
      <c r="K143" s="173" t="s">
        <v>167</v>
      </c>
      <c r="L143" s="37"/>
      <c r="M143" s="178" t="s">
        <v>1</v>
      </c>
      <c r="N143" s="179" t="s">
        <v>39</v>
      </c>
      <c r="O143" s="75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2" t="s">
        <v>159</v>
      </c>
      <c r="AT143" s="182" t="s">
        <v>155</v>
      </c>
      <c r="AU143" s="182" t="s">
        <v>84</v>
      </c>
      <c r="AY143" s="17" t="s">
        <v>153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7" t="s">
        <v>82</v>
      </c>
      <c r="BK143" s="183">
        <f>ROUND(I143*H143,2)</f>
        <v>0</v>
      </c>
      <c r="BL143" s="17" t="s">
        <v>159</v>
      </c>
      <c r="BM143" s="182" t="s">
        <v>562</v>
      </c>
    </row>
    <row r="144" s="2" customFormat="1">
      <c r="A144" s="36"/>
      <c r="B144" s="37"/>
      <c r="C144" s="36"/>
      <c r="D144" s="184" t="s">
        <v>161</v>
      </c>
      <c r="E144" s="36"/>
      <c r="F144" s="185" t="s">
        <v>563</v>
      </c>
      <c r="G144" s="36"/>
      <c r="H144" s="36"/>
      <c r="I144" s="186"/>
      <c r="J144" s="36"/>
      <c r="K144" s="36"/>
      <c r="L144" s="37"/>
      <c r="M144" s="187"/>
      <c r="N144" s="188"/>
      <c r="O144" s="75"/>
      <c r="P144" s="75"/>
      <c r="Q144" s="75"/>
      <c r="R144" s="75"/>
      <c r="S144" s="75"/>
      <c r="T144" s="7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161</v>
      </c>
      <c r="AU144" s="17" t="s">
        <v>84</v>
      </c>
    </row>
    <row r="145" s="2" customFormat="1">
      <c r="A145" s="36"/>
      <c r="B145" s="37"/>
      <c r="C145" s="36"/>
      <c r="D145" s="197" t="s">
        <v>170</v>
      </c>
      <c r="E145" s="36"/>
      <c r="F145" s="198" t="s">
        <v>564</v>
      </c>
      <c r="G145" s="36"/>
      <c r="H145" s="36"/>
      <c r="I145" s="186"/>
      <c r="J145" s="36"/>
      <c r="K145" s="36"/>
      <c r="L145" s="37"/>
      <c r="M145" s="187"/>
      <c r="N145" s="188"/>
      <c r="O145" s="75"/>
      <c r="P145" s="75"/>
      <c r="Q145" s="75"/>
      <c r="R145" s="75"/>
      <c r="S145" s="75"/>
      <c r="T145" s="7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170</v>
      </c>
      <c r="AU145" s="17" t="s">
        <v>84</v>
      </c>
    </row>
    <row r="146" s="13" customFormat="1">
      <c r="A146" s="13"/>
      <c r="B146" s="189"/>
      <c r="C146" s="13"/>
      <c r="D146" s="184" t="s">
        <v>163</v>
      </c>
      <c r="E146" s="190" t="s">
        <v>1</v>
      </c>
      <c r="F146" s="191" t="s">
        <v>527</v>
      </c>
      <c r="G146" s="13"/>
      <c r="H146" s="192">
        <v>682</v>
      </c>
      <c r="I146" s="193"/>
      <c r="J146" s="13"/>
      <c r="K146" s="13"/>
      <c r="L146" s="189"/>
      <c r="M146" s="194"/>
      <c r="N146" s="195"/>
      <c r="O146" s="195"/>
      <c r="P146" s="195"/>
      <c r="Q146" s="195"/>
      <c r="R146" s="195"/>
      <c r="S146" s="195"/>
      <c r="T146" s="19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0" t="s">
        <v>163</v>
      </c>
      <c r="AU146" s="190" t="s">
        <v>84</v>
      </c>
      <c r="AV146" s="13" t="s">
        <v>84</v>
      </c>
      <c r="AW146" s="13" t="s">
        <v>31</v>
      </c>
      <c r="AX146" s="13" t="s">
        <v>82</v>
      </c>
      <c r="AY146" s="190" t="s">
        <v>153</v>
      </c>
    </row>
    <row r="147" s="2" customFormat="1" ht="14.4" customHeight="1">
      <c r="A147" s="36"/>
      <c r="B147" s="170"/>
      <c r="C147" s="208" t="s">
        <v>209</v>
      </c>
      <c r="D147" s="208" t="s">
        <v>265</v>
      </c>
      <c r="E147" s="209" t="s">
        <v>565</v>
      </c>
      <c r="F147" s="210" t="s">
        <v>566</v>
      </c>
      <c r="G147" s="211" t="s">
        <v>442</v>
      </c>
      <c r="H147" s="212">
        <v>2.278</v>
      </c>
      <c r="I147" s="213"/>
      <c r="J147" s="214">
        <f>ROUND(I147*H147,2)</f>
        <v>0</v>
      </c>
      <c r="K147" s="210" t="s">
        <v>167</v>
      </c>
      <c r="L147" s="215"/>
      <c r="M147" s="216" t="s">
        <v>1</v>
      </c>
      <c r="N147" s="217" t="s">
        <v>39</v>
      </c>
      <c r="O147" s="75"/>
      <c r="P147" s="180">
        <f>O147*H147</f>
        <v>0</v>
      </c>
      <c r="Q147" s="180">
        <v>1</v>
      </c>
      <c r="R147" s="180">
        <f>Q147*H147</f>
        <v>2.278</v>
      </c>
      <c r="S147" s="180">
        <v>0</v>
      </c>
      <c r="T147" s="18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2" t="s">
        <v>209</v>
      </c>
      <c r="AT147" s="182" t="s">
        <v>265</v>
      </c>
      <c r="AU147" s="182" t="s">
        <v>84</v>
      </c>
      <c r="AY147" s="17" t="s">
        <v>153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7" t="s">
        <v>82</v>
      </c>
      <c r="BK147" s="183">
        <f>ROUND(I147*H147,2)</f>
        <v>0</v>
      </c>
      <c r="BL147" s="17" t="s">
        <v>159</v>
      </c>
      <c r="BM147" s="182" t="s">
        <v>567</v>
      </c>
    </row>
    <row r="148" s="2" customFormat="1">
      <c r="A148" s="36"/>
      <c r="B148" s="37"/>
      <c r="C148" s="36"/>
      <c r="D148" s="184" t="s">
        <v>161</v>
      </c>
      <c r="E148" s="36"/>
      <c r="F148" s="185" t="s">
        <v>566</v>
      </c>
      <c r="G148" s="36"/>
      <c r="H148" s="36"/>
      <c r="I148" s="186"/>
      <c r="J148" s="36"/>
      <c r="K148" s="36"/>
      <c r="L148" s="37"/>
      <c r="M148" s="187"/>
      <c r="N148" s="188"/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161</v>
      </c>
      <c r="AU148" s="17" t="s">
        <v>84</v>
      </c>
    </row>
    <row r="149" s="13" customFormat="1">
      <c r="A149" s="13"/>
      <c r="B149" s="189"/>
      <c r="C149" s="13"/>
      <c r="D149" s="184" t="s">
        <v>163</v>
      </c>
      <c r="E149" s="190" t="s">
        <v>1</v>
      </c>
      <c r="F149" s="191" t="s">
        <v>568</v>
      </c>
      <c r="G149" s="13"/>
      <c r="H149" s="192">
        <v>2.278</v>
      </c>
      <c r="I149" s="193"/>
      <c r="J149" s="13"/>
      <c r="K149" s="13"/>
      <c r="L149" s="189"/>
      <c r="M149" s="194"/>
      <c r="N149" s="195"/>
      <c r="O149" s="195"/>
      <c r="P149" s="195"/>
      <c r="Q149" s="195"/>
      <c r="R149" s="195"/>
      <c r="S149" s="195"/>
      <c r="T149" s="19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0" t="s">
        <v>163</v>
      </c>
      <c r="AU149" s="190" t="s">
        <v>84</v>
      </c>
      <c r="AV149" s="13" t="s">
        <v>84</v>
      </c>
      <c r="AW149" s="13" t="s">
        <v>31</v>
      </c>
      <c r="AX149" s="13" t="s">
        <v>82</v>
      </c>
      <c r="AY149" s="190" t="s">
        <v>153</v>
      </c>
    </row>
    <row r="150" s="2" customFormat="1" ht="30" customHeight="1">
      <c r="A150" s="36"/>
      <c r="B150" s="170"/>
      <c r="C150" s="171" t="s">
        <v>217</v>
      </c>
      <c r="D150" s="171" t="s">
        <v>155</v>
      </c>
      <c r="E150" s="172" t="s">
        <v>569</v>
      </c>
      <c r="F150" s="173" t="s">
        <v>570</v>
      </c>
      <c r="G150" s="174" t="s">
        <v>158</v>
      </c>
      <c r="H150" s="175">
        <v>682</v>
      </c>
      <c r="I150" s="176"/>
      <c r="J150" s="177">
        <f>ROUND(I150*H150,2)</f>
        <v>0</v>
      </c>
      <c r="K150" s="173" t="s">
        <v>167</v>
      </c>
      <c r="L150" s="37"/>
      <c r="M150" s="178" t="s">
        <v>1</v>
      </c>
      <c r="N150" s="179" t="s">
        <v>39</v>
      </c>
      <c r="O150" s="75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2" t="s">
        <v>159</v>
      </c>
      <c r="AT150" s="182" t="s">
        <v>155</v>
      </c>
      <c r="AU150" s="182" t="s">
        <v>84</v>
      </c>
      <c r="AY150" s="17" t="s">
        <v>153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7" t="s">
        <v>82</v>
      </c>
      <c r="BK150" s="183">
        <f>ROUND(I150*H150,2)</f>
        <v>0</v>
      </c>
      <c r="BL150" s="17" t="s">
        <v>159</v>
      </c>
      <c r="BM150" s="182" t="s">
        <v>571</v>
      </c>
    </row>
    <row r="151" s="2" customFormat="1">
      <c r="A151" s="36"/>
      <c r="B151" s="37"/>
      <c r="C151" s="36"/>
      <c r="D151" s="184" t="s">
        <v>161</v>
      </c>
      <c r="E151" s="36"/>
      <c r="F151" s="185" t="s">
        <v>572</v>
      </c>
      <c r="G151" s="36"/>
      <c r="H151" s="36"/>
      <c r="I151" s="186"/>
      <c r="J151" s="36"/>
      <c r="K151" s="36"/>
      <c r="L151" s="37"/>
      <c r="M151" s="187"/>
      <c r="N151" s="188"/>
      <c r="O151" s="75"/>
      <c r="P151" s="75"/>
      <c r="Q151" s="75"/>
      <c r="R151" s="75"/>
      <c r="S151" s="75"/>
      <c r="T151" s="7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161</v>
      </c>
      <c r="AU151" s="17" t="s">
        <v>84</v>
      </c>
    </row>
    <row r="152" s="2" customFormat="1">
      <c r="A152" s="36"/>
      <c r="B152" s="37"/>
      <c r="C152" s="36"/>
      <c r="D152" s="197" t="s">
        <v>170</v>
      </c>
      <c r="E152" s="36"/>
      <c r="F152" s="198" t="s">
        <v>573</v>
      </c>
      <c r="G152" s="36"/>
      <c r="H152" s="36"/>
      <c r="I152" s="186"/>
      <c r="J152" s="36"/>
      <c r="K152" s="36"/>
      <c r="L152" s="37"/>
      <c r="M152" s="187"/>
      <c r="N152" s="188"/>
      <c r="O152" s="75"/>
      <c r="P152" s="75"/>
      <c r="Q152" s="75"/>
      <c r="R152" s="75"/>
      <c r="S152" s="75"/>
      <c r="T152" s="7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7" t="s">
        <v>170</v>
      </c>
      <c r="AU152" s="17" t="s">
        <v>84</v>
      </c>
    </row>
    <row r="153" s="13" customFormat="1">
      <c r="A153" s="13"/>
      <c r="B153" s="189"/>
      <c r="C153" s="13"/>
      <c r="D153" s="184" t="s">
        <v>163</v>
      </c>
      <c r="E153" s="190" t="s">
        <v>1</v>
      </c>
      <c r="F153" s="191" t="s">
        <v>527</v>
      </c>
      <c r="G153" s="13"/>
      <c r="H153" s="192">
        <v>682</v>
      </c>
      <c r="I153" s="193"/>
      <c r="J153" s="13"/>
      <c r="K153" s="13"/>
      <c r="L153" s="189"/>
      <c r="M153" s="222"/>
      <c r="N153" s="223"/>
      <c r="O153" s="223"/>
      <c r="P153" s="223"/>
      <c r="Q153" s="223"/>
      <c r="R153" s="223"/>
      <c r="S153" s="223"/>
      <c r="T153" s="22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0" t="s">
        <v>163</v>
      </c>
      <c r="AU153" s="190" t="s">
        <v>84</v>
      </c>
      <c r="AV153" s="13" t="s">
        <v>84</v>
      </c>
      <c r="AW153" s="13" t="s">
        <v>31</v>
      </c>
      <c r="AX153" s="13" t="s">
        <v>82</v>
      </c>
      <c r="AY153" s="190" t="s">
        <v>153</v>
      </c>
    </row>
    <row r="154" s="2" customFormat="1" ht="6.96" customHeight="1">
      <c r="A154" s="36"/>
      <c r="B154" s="58"/>
      <c r="C154" s="59"/>
      <c r="D154" s="59"/>
      <c r="E154" s="59"/>
      <c r="F154" s="59"/>
      <c r="G154" s="59"/>
      <c r="H154" s="59"/>
      <c r="I154" s="59"/>
      <c r="J154" s="59"/>
      <c r="K154" s="59"/>
      <c r="L154" s="37"/>
      <c r="M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</sheetData>
  <autoFilter ref="C117:K15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3" r:id="rId1" display="https://podminky.urs.cz/item/CS_URS_2024_01/111301111"/>
    <hyperlink ref="F127" r:id="rId2" display="https://podminky.urs.cz/item/CS_URS_2024_01/181351113"/>
    <hyperlink ref="F134" r:id="rId3" display="https://podminky.urs.cz/item/CS_URS_2024_01/181411131"/>
    <hyperlink ref="F141" r:id="rId4" display="https://podminky.urs.cz/item/CS_URS_2024_01/181912112"/>
    <hyperlink ref="F145" r:id="rId5" display="https://podminky.urs.cz/item/CS_URS_2024_01/183451511"/>
    <hyperlink ref="F152" r:id="rId6" display="https://podminky.urs.cz/item/CS_URS_2024_01/1858042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="1" customFormat="1" ht="24.96" customHeight="1">
      <c r="B4" s="20"/>
      <c r="D4" s="21" t="s">
        <v>98</v>
      </c>
      <c r="L4" s="20"/>
      <c r="M4" s="119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4.4" customHeight="1">
      <c r="B7" s="20"/>
      <c r="E7" s="120" t="str">
        <f>'Rekapitulace stavby'!K6</f>
        <v>SOŠ veterinární - Oprava venkovního hřiště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107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5.6" customHeight="1">
      <c r="A9" s="36"/>
      <c r="B9" s="37"/>
      <c r="C9" s="36"/>
      <c r="D9" s="36"/>
      <c r="E9" s="65" t="s">
        <v>574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3. 6. 2024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27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27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4.4" customHeight="1">
      <c r="A27" s="121"/>
      <c r="B27" s="122"/>
      <c r="C27" s="121"/>
      <c r="D27" s="121"/>
      <c r="E27" s="34" t="s">
        <v>1</v>
      </c>
      <c r="F27" s="34"/>
      <c r="G27" s="34"/>
      <c r="H27" s="34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4" t="s">
        <v>34</v>
      </c>
      <c r="E30" s="36"/>
      <c r="F30" s="36"/>
      <c r="G30" s="36"/>
      <c r="H30" s="36"/>
      <c r="I30" s="36"/>
      <c r="J30" s="94">
        <f>ROUND(J120,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36</v>
      </c>
      <c r="G32" s="36"/>
      <c r="H32" s="36"/>
      <c r="I32" s="41" t="s">
        <v>35</v>
      </c>
      <c r="J32" s="41" t="s">
        <v>37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5" t="s">
        <v>38</v>
      </c>
      <c r="E33" s="30" t="s">
        <v>39</v>
      </c>
      <c r="F33" s="126">
        <f>ROUND((SUM(BE120:BE139)),  2)</f>
        <v>0</v>
      </c>
      <c r="G33" s="36"/>
      <c r="H33" s="36"/>
      <c r="I33" s="127">
        <v>0.20999999999999999</v>
      </c>
      <c r="J33" s="126">
        <f>ROUND(((SUM(BE120:BE139))*I33),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40</v>
      </c>
      <c r="F34" s="126">
        <f>ROUND((SUM(BF120:BF139)),  2)</f>
        <v>0</v>
      </c>
      <c r="G34" s="36"/>
      <c r="H34" s="36"/>
      <c r="I34" s="127">
        <v>0.12</v>
      </c>
      <c r="J34" s="126">
        <f>ROUND(((SUM(BF120:BF139))*I34),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41</v>
      </c>
      <c r="F35" s="126">
        <f>ROUND((SUM(BG120:BG139)),  2)</f>
        <v>0</v>
      </c>
      <c r="G35" s="36"/>
      <c r="H35" s="36"/>
      <c r="I35" s="127">
        <v>0.20999999999999999</v>
      </c>
      <c r="J35" s="126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42</v>
      </c>
      <c r="F36" s="126">
        <f>ROUND((SUM(BH120:BH139)),  2)</f>
        <v>0</v>
      </c>
      <c r="G36" s="36"/>
      <c r="H36" s="36"/>
      <c r="I36" s="127">
        <v>0.12</v>
      </c>
      <c r="J36" s="126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43</v>
      </c>
      <c r="F37" s="126">
        <f>ROUND((SUM(BI120:BI139)),  2)</f>
        <v>0</v>
      </c>
      <c r="G37" s="36"/>
      <c r="H37" s="36"/>
      <c r="I37" s="127">
        <v>0</v>
      </c>
      <c r="J37" s="126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8"/>
      <c r="D39" s="129" t="s">
        <v>44</v>
      </c>
      <c r="E39" s="79"/>
      <c r="F39" s="79"/>
      <c r="G39" s="130" t="s">
        <v>45</v>
      </c>
      <c r="H39" s="131" t="s">
        <v>46</v>
      </c>
      <c r="I39" s="79"/>
      <c r="J39" s="132">
        <f>SUM(J30:J37)</f>
        <v>0</v>
      </c>
      <c r="K39" s="133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47</v>
      </c>
      <c r="E50" s="55"/>
      <c r="F50" s="55"/>
      <c r="G50" s="54" t="s">
        <v>48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49</v>
      </c>
      <c r="E61" s="39"/>
      <c r="F61" s="134" t="s">
        <v>50</v>
      </c>
      <c r="G61" s="56" t="s">
        <v>49</v>
      </c>
      <c r="H61" s="39"/>
      <c r="I61" s="39"/>
      <c r="J61" s="135" t="s">
        <v>50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51</v>
      </c>
      <c r="E65" s="57"/>
      <c r="F65" s="57"/>
      <c r="G65" s="54" t="s">
        <v>52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49</v>
      </c>
      <c r="E76" s="39"/>
      <c r="F76" s="134" t="s">
        <v>50</v>
      </c>
      <c r="G76" s="56" t="s">
        <v>49</v>
      </c>
      <c r="H76" s="39"/>
      <c r="I76" s="39"/>
      <c r="J76" s="135" t="s">
        <v>50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119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4.4" customHeight="1">
      <c r="A85" s="36"/>
      <c r="B85" s="37"/>
      <c r="C85" s="36"/>
      <c r="D85" s="36"/>
      <c r="E85" s="120" t="str">
        <f>E7</f>
        <v>SOŠ veterinární - Oprava venkovního hřiště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107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6" customHeight="1">
      <c r="A87" s="36"/>
      <c r="B87" s="37"/>
      <c r="C87" s="36"/>
      <c r="D87" s="36"/>
      <c r="E87" s="65" t="str">
        <f>E9</f>
        <v>vrn - Vedlejší a ostatní náklady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Hradec Králové, Pražská 68</v>
      </c>
      <c r="G89" s="36"/>
      <c r="H89" s="36"/>
      <c r="I89" s="30" t="s">
        <v>22</v>
      </c>
      <c r="J89" s="67" t="str">
        <f>IF(J12="","",J12)</f>
        <v>3. 6. 2024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6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30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6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6" t="s">
        <v>120</v>
      </c>
      <c r="D94" s="128"/>
      <c r="E94" s="128"/>
      <c r="F94" s="128"/>
      <c r="G94" s="128"/>
      <c r="H94" s="128"/>
      <c r="I94" s="128"/>
      <c r="J94" s="137" t="s">
        <v>121</v>
      </c>
      <c r="K94" s="12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8" t="s">
        <v>122</v>
      </c>
      <c r="D96" s="36"/>
      <c r="E96" s="36"/>
      <c r="F96" s="36"/>
      <c r="G96" s="36"/>
      <c r="H96" s="36"/>
      <c r="I96" s="36"/>
      <c r="J96" s="94">
        <f>J120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123</v>
      </c>
    </row>
    <row r="97" s="9" customFormat="1" ht="24.96" customHeight="1">
      <c r="A97" s="9"/>
      <c r="B97" s="139"/>
      <c r="C97" s="9"/>
      <c r="D97" s="140" t="s">
        <v>136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575</v>
      </c>
      <c r="E98" s="145"/>
      <c r="F98" s="145"/>
      <c r="G98" s="145"/>
      <c r="H98" s="145"/>
      <c r="I98" s="145"/>
      <c r="J98" s="146">
        <f>J122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137</v>
      </c>
      <c r="E99" s="145"/>
      <c r="F99" s="145"/>
      <c r="G99" s="145"/>
      <c r="H99" s="145"/>
      <c r="I99" s="145"/>
      <c r="J99" s="146">
        <f>J132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576</v>
      </c>
      <c r="E100" s="145"/>
      <c r="F100" s="145"/>
      <c r="G100" s="145"/>
      <c r="H100" s="145"/>
      <c r="I100" s="145"/>
      <c r="J100" s="146">
        <f>J136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138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4.4" customHeight="1">
      <c r="A110" s="36"/>
      <c r="B110" s="37"/>
      <c r="C110" s="36"/>
      <c r="D110" s="36"/>
      <c r="E110" s="120" t="str">
        <f>E7</f>
        <v>SOŠ veterinární - Oprava venkovního hřiště</v>
      </c>
      <c r="F110" s="30"/>
      <c r="G110" s="30"/>
      <c r="H110" s="30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107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5.6" customHeight="1">
      <c r="A112" s="36"/>
      <c r="B112" s="37"/>
      <c r="C112" s="36"/>
      <c r="D112" s="36"/>
      <c r="E112" s="65" t="str">
        <f>E9</f>
        <v>vrn - Vedlejší a ostatní náklady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6"/>
      <c r="E114" s="36"/>
      <c r="F114" s="25" t="str">
        <f>F12</f>
        <v>Hradec Králové, Pražská 68</v>
      </c>
      <c r="G114" s="36"/>
      <c r="H114" s="36"/>
      <c r="I114" s="30" t="s">
        <v>22</v>
      </c>
      <c r="J114" s="67" t="str">
        <f>IF(J12="","",J12)</f>
        <v>3. 6. 2024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6" customHeight="1">
      <c r="A116" s="36"/>
      <c r="B116" s="37"/>
      <c r="C116" s="30" t="s">
        <v>24</v>
      </c>
      <c r="D116" s="36"/>
      <c r="E116" s="36"/>
      <c r="F116" s="25" t="str">
        <f>E15</f>
        <v xml:space="preserve"> </v>
      </c>
      <c r="G116" s="36"/>
      <c r="H116" s="36"/>
      <c r="I116" s="30" t="s">
        <v>30</v>
      </c>
      <c r="J116" s="34" t="str">
        <f>E21</f>
        <v xml:space="preserve"> 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6" customHeight="1">
      <c r="A117" s="36"/>
      <c r="B117" s="37"/>
      <c r="C117" s="30" t="s">
        <v>28</v>
      </c>
      <c r="D117" s="36"/>
      <c r="E117" s="36"/>
      <c r="F117" s="25" t="str">
        <f>IF(E18="","",E18)</f>
        <v>Vyplň údaj</v>
      </c>
      <c r="G117" s="36"/>
      <c r="H117" s="36"/>
      <c r="I117" s="30" t="s">
        <v>32</v>
      </c>
      <c r="J117" s="34" t="str">
        <f>E24</f>
        <v xml:space="preserve"> 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47"/>
      <c r="B119" s="148"/>
      <c r="C119" s="149" t="s">
        <v>139</v>
      </c>
      <c r="D119" s="150" t="s">
        <v>59</v>
      </c>
      <c r="E119" s="150" t="s">
        <v>55</v>
      </c>
      <c r="F119" s="150" t="s">
        <v>56</v>
      </c>
      <c r="G119" s="150" t="s">
        <v>140</v>
      </c>
      <c r="H119" s="150" t="s">
        <v>141</v>
      </c>
      <c r="I119" s="150" t="s">
        <v>142</v>
      </c>
      <c r="J119" s="150" t="s">
        <v>121</v>
      </c>
      <c r="K119" s="151" t="s">
        <v>143</v>
      </c>
      <c r="L119" s="152"/>
      <c r="M119" s="84" t="s">
        <v>1</v>
      </c>
      <c r="N119" s="85" t="s">
        <v>38</v>
      </c>
      <c r="O119" s="85" t="s">
        <v>144</v>
      </c>
      <c r="P119" s="85" t="s">
        <v>145</v>
      </c>
      <c r="Q119" s="85" t="s">
        <v>146</v>
      </c>
      <c r="R119" s="85" t="s">
        <v>147</v>
      </c>
      <c r="S119" s="85" t="s">
        <v>148</v>
      </c>
      <c r="T119" s="86" t="s">
        <v>149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6"/>
      <c r="B120" s="37"/>
      <c r="C120" s="91" t="s">
        <v>150</v>
      </c>
      <c r="D120" s="36"/>
      <c r="E120" s="36"/>
      <c r="F120" s="36"/>
      <c r="G120" s="36"/>
      <c r="H120" s="36"/>
      <c r="I120" s="36"/>
      <c r="J120" s="153">
        <f>BK120</f>
        <v>0</v>
      </c>
      <c r="K120" s="36"/>
      <c r="L120" s="37"/>
      <c r="M120" s="87"/>
      <c r="N120" s="71"/>
      <c r="O120" s="88"/>
      <c r="P120" s="154">
        <f>P121</f>
        <v>0</v>
      </c>
      <c r="Q120" s="88"/>
      <c r="R120" s="154">
        <f>R121</f>
        <v>0</v>
      </c>
      <c r="S120" s="88"/>
      <c r="T120" s="155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73</v>
      </c>
      <c r="AU120" s="17" t="s">
        <v>123</v>
      </c>
      <c r="BK120" s="156">
        <f>BK121</f>
        <v>0</v>
      </c>
    </row>
    <row r="121" s="12" customFormat="1" ht="25.92" customHeight="1">
      <c r="A121" s="12"/>
      <c r="B121" s="157"/>
      <c r="C121" s="12"/>
      <c r="D121" s="158" t="s">
        <v>73</v>
      </c>
      <c r="E121" s="159" t="s">
        <v>517</v>
      </c>
      <c r="F121" s="159" t="s">
        <v>518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P122+P132+P136</f>
        <v>0</v>
      </c>
      <c r="Q121" s="163"/>
      <c r="R121" s="164">
        <f>R122+R132+R136</f>
        <v>0</v>
      </c>
      <c r="S121" s="163"/>
      <c r="T121" s="165">
        <f>T122+T132+T136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186</v>
      </c>
      <c r="AT121" s="166" t="s">
        <v>73</v>
      </c>
      <c r="AU121" s="166" t="s">
        <v>74</v>
      </c>
      <c r="AY121" s="158" t="s">
        <v>153</v>
      </c>
      <c r="BK121" s="167">
        <f>BK122+BK132+BK136</f>
        <v>0</v>
      </c>
    </row>
    <row r="122" s="12" customFormat="1" ht="22.8" customHeight="1">
      <c r="A122" s="12"/>
      <c r="B122" s="157"/>
      <c r="C122" s="12"/>
      <c r="D122" s="158" t="s">
        <v>73</v>
      </c>
      <c r="E122" s="168" t="s">
        <v>577</v>
      </c>
      <c r="F122" s="168" t="s">
        <v>578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SUM(P123:P131)</f>
        <v>0</v>
      </c>
      <c r="Q122" s="163"/>
      <c r="R122" s="164">
        <f>SUM(R123:R131)</f>
        <v>0</v>
      </c>
      <c r="S122" s="163"/>
      <c r="T122" s="165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186</v>
      </c>
      <c r="AT122" s="166" t="s">
        <v>73</v>
      </c>
      <c r="AU122" s="166" t="s">
        <v>82</v>
      </c>
      <c r="AY122" s="158" t="s">
        <v>153</v>
      </c>
      <c r="BK122" s="167">
        <f>SUM(BK123:BK131)</f>
        <v>0</v>
      </c>
    </row>
    <row r="123" s="2" customFormat="1" ht="14.4" customHeight="1">
      <c r="A123" s="36"/>
      <c r="B123" s="170"/>
      <c r="C123" s="171" t="s">
        <v>82</v>
      </c>
      <c r="D123" s="171" t="s">
        <v>155</v>
      </c>
      <c r="E123" s="172" t="s">
        <v>579</v>
      </c>
      <c r="F123" s="173" t="s">
        <v>580</v>
      </c>
      <c r="G123" s="174" t="s">
        <v>523</v>
      </c>
      <c r="H123" s="175">
        <v>1</v>
      </c>
      <c r="I123" s="176"/>
      <c r="J123" s="177">
        <f>ROUND(I123*H123,2)</f>
        <v>0</v>
      </c>
      <c r="K123" s="173" t="s">
        <v>167</v>
      </c>
      <c r="L123" s="37"/>
      <c r="M123" s="178" t="s">
        <v>1</v>
      </c>
      <c r="N123" s="179" t="s">
        <v>39</v>
      </c>
      <c r="O123" s="75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2" t="s">
        <v>524</v>
      </c>
      <c r="AT123" s="182" t="s">
        <v>155</v>
      </c>
      <c r="AU123" s="182" t="s">
        <v>84</v>
      </c>
      <c r="AY123" s="17" t="s">
        <v>153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7" t="s">
        <v>82</v>
      </c>
      <c r="BK123" s="183">
        <f>ROUND(I123*H123,2)</f>
        <v>0</v>
      </c>
      <c r="BL123" s="17" t="s">
        <v>524</v>
      </c>
      <c r="BM123" s="182" t="s">
        <v>581</v>
      </c>
    </row>
    <row r="124" s="2" customFormat="1">
      <c r="A124" s="36"/>
      <c r="B124" s="37"/>
      <c r="C124" s="36"/>
      <c r="D124" s="184" t="s">
        <v>161</v>
      </c>
      <c r="E124" s="36"/>
      <c r="F124" s="185" t="s">
        <v>580</v>
      </c>
      <c r="G124" s="36"/>
      <c r="H124" s="36"/>
      <c r="I124" s="186"/>
      <c r="J124" s="36"/>
      <c r="K124" s="36"/>
      <c r="L124" s="37"/>
      <c r="M124" s="187"/>
      <c r="N124" s="188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161</v>
      </c>
      <c r="AU124" s="17" t="s">
        <v>84</v>
      </c>
    </row>
    <row r="125" s="2" customFormat="1">
      <c r="A125" s="36"/>
      <c r="B125" s="37"/>
      <c r="C125" s="36"/>
      <c r="D125" s="197" t="s">
        <v>170</v>
      </c>
      <c r="E125" s="36"/>
      <c r="F125" s="198" t="s">
        <v>582</v>
      </c>
      <c r="G125" s="36"/>
      <c r="H125" s="36"/>
      <c r="I125" s="186"/>
      <c r="J125" s="36"/>
      <c r="K125" s="36"/>
      <c r="L125" s="37"/>
      <c r="M125" s="187"/>
      <c r="N125" s="188"/>
      <c r="O125" s="75"/>
      <c r="P125" s="75"/>
      <c r="Q125" s="75"/>
      <c r="R125" s="75"/>
      <c r="S125" s="75"/>
      <c r="T125" s="7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170</v>
      </c>
      <c r="AU125" s="17" t="s">
        <v>84</v>
      </c>
    </row>
    <row r="126" s="2" customFormat="1" ht="14.4" customHeight="1">
      <c r="A126" s="36"/>
      <c r="B126" s="170"/>
      <c r="C126" s="171" t="s">
        <v>84</v>
      </c>
      <c r="D126" s="171" t="s">
        <v>155</v>
      </c>
      <c r="E126" s="172" t="s">
        <v>583</v>
      </c>
      <c r="F126" s="173" t="s">
        <v>584</v>
      </c>
      <c r="G126" s="174" t="s">
        <v>523</v>
      </c>
      <c r="H126" s="175">
        <v>1</v>
      </c>
      <c r="I126" s="176"/>
      <c r="J126" s="177">
        <f>ROUND(I126*H126,2)</f>
        <v>0</v>
      </c>
      <c r="K126" s="173" t="s">
        <v>167</v>
      </c>
      <c r="L126" s="37"/>
      <c r="M126" s="178" t="s">
        <v>1</v>
      </c>
      <c r="N126" s="179" t="s">
        <v>39</v>
      </c>
      <c r="O126" s="75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2" t="s">
        <v>524</v>
      </c>
      <c r="AT126" s="182" t="s">
        <v>155</v>
      </c>
      <c r="AU126" s="182" t="s">
        <v>84</v>
      </c>
      <c r="AY126" s="17" t="s">
        <v>153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7" t="s">
        <v>82</v>
      </c>
      <c r="BK126" s="183">
        <f>ROUND(I126*H126,2)</f>
        <v>0</v>
      </c>
      <c r="BL126" s="17" t="s">
        <v>524</v>
      </c>
      <c r="BM126" s="182" t="s">
        <v>585</v>
      </c>
    </row>
    <row r="127" s="2" customFormat="1">
      <c r="A127" s="36"/>
      <c r="B127" s="37"/>
      <c r="C127" s="36"/>
      <c r="D127" s="184" t="s">
        <v>161</v>
      </c>
      <c r="E127" s="36"/>
      <c r="F127" s="185" t="s">
        <v>584</v>
      </c>
      <c r="G127" s="36"/>
      <c r="H127" s="36"/>
      <c r="I127" s="186"/>
      <c r="J127" s="36"/>
      <c r="K127" s="36"/>
      <c r="L127" s="37"/>
      <c r="M127" s="187"/>
      <c r="N127" s="188"/>
      <c r="O127" s="75"/>
      <c r="P127" s="75"/>
      <c r="Q127" s="75"/>
      <c r="R127" s="75"/>
      <c r="S127" s="75"/>
      <c r="T127" s="7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161</v>
      </c>
      <c r="AU127" s="17" t="s">
        <v>84</v>
      </c>
    </row>
    <row r="128" s="2" customFormat="1">
      <c r="A128" s="36"/>
      <c r="B128" s="37"/>
      <c r="C128" s="36"/>
      <c r="D128" s="197" t="s">
        <v>170</v>
      </c>
      <c r="E128" s="36"/>
      <c r="F128" s="198" t="s">
        <v>586</v>
      </c>
      <c r="G128" s="36"/>
      <c r="H128" s="36"/>
      <c r="I128" s="186"/>
      <c r="J128" s="36"/>
      <c r="K128" s="36"/>
      <c r="L128" s="37"/>
      <c r="M128" s="187"/>
      <c r="N128" s="188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170</v>
      </c>
      <c r="AU128" s="17" t="s">
        <v>84</v>
      </c>
    </row>
    <row r="129" s="2" customFormat="1" ht="14.4" customHeight="1">
      <c r="A129" s="36"/>
      <c r="B129" s="170"/>
      <c r="C129" s="171" t="s">
        <v>173</v>
      </c>
      <c r="D129" s="171" t="s">
        <v>155</v>
      </c>
      <c r="E129" s="172" t="s">
        <v>587</v>
      </c>
      <c r="F129" s="173" t="s">
        <v>588</v>
      </c>
      <c r="G129" s="174" t="s">
        <v>523</v>
      </c>
      <c r="H129" s="175">
        <v>1</v>
      </c>
      <c r="I129" s="176"/>
      <c r="J129" s="177">
        <f>ROUND(I129*H129,2)</f>
        <v>0</v>
      </c>
      <c r="K129" s="173" t="s">
        <v>167</v>
      </c>
      <c r="L129" s="37"/>
      <c r="M129" s="178" t="s">
        <v>1</v>
      </c>
      <c r="N129" s="179" t="s">
        <v>39</v>
      </c>
      <c r="O129" s="75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2" t="s">
        <v>524</v>
      </c>
      <c r="AT129" s="182" t="s">
        <v>155</v>
      </c>
      <c r="AU129" s="182" t="s">
        <v>84</v>
      </c>
      <c r="AY129" s="17" t="s">
        <v>153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7" t="s">
        <v>82</v>
      </c>
      <c r="BK129" s="183">
        <f>ROUND(I129*H129,2)</f>
        <v>0</v>
      </c>
      <c r="BL129" s="17" t="s">
        <v>524</v>
      </c>
      <c r="BM129" s="182" t="s">
        <v>589</v>
      </c>
    </row>
    <row r="130" s="2" customFormat="1">
      <c r="A130" s="36"/>
      <c r="B130" s="37"/>
      <c r="C130" s="36"/>
      <c r="D130" s="184" t="s">
        <v>161</v>
      </c>
      <c r="E130" s="36"/>
      <c r="F130" s="185" t="s">
        <v>588</v>
      </c>
      <c r="G130" s="36"/>
      <c r="H130" s="36"/>
      <c r="I130" s="186"/>
      <c r="J130" s="36"/>
      <c r="K130" s="36"/>
      <c r="L130" s="37"/>
      <c r="M130" s="187"/>
      <c r="N130" s="188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161</v>
      </c>
      <c r="AU130" s="17" t="s">
        <v>84</v>
      </c>
    </row>
    <row r="131" s="2" customFormat="1">
      <c r="A131" s="36"/>
      <c r="B131" s="37"/>
      <c r="C131" s="36"/>
      <c r="D131" s="197" t="s">
        <v>170</v>
      </c>
      <c r="E131" s="36"/>
      <c r="F131" s="198" t="s">
        <v>590</v>
      </c>
      <c r="G131" s="36"/>
      <c r="H131" s="36"/>
      <c r="I131" s="186"/>
      <c r="J131" s="36"/>
      <c r="K131" s="36"/>
      <c r="L131" s="37"/>
      <c r="M131" s="187"/>
      <c r="N131" s="188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170</v>
      </c>
      <c r="AU131" s="17" t="s">
        <v>84</v>
      </c>
    </row>
    <row r="132" s="12" customFormat="1" ht="22.8" customHeight="1">
      <c r="A132" s="12"/>
      <c r="B132" s="157"/>
      <c r="C132" s="12"/>
      <c r="D132" s="158" t="s">
        <v>73</v>
      </c>
      <c r="E132" s="168" t="s">
        <v>519</v>
      </c>
      <c r="F132" s="168" t="s">
        <v>520</v>
      </c>
      <c r="G132" s="12"/>
      <c r="H132" s="12"/>
      <c r="I132" s="160"/>
      <c r="J132" s="169">
        <f>BK132</f>
        <v>0</v>
      </c>
      <c r="K132" s="12"/>
      <c r="L132" s="157"/>
      <c r="M132" s="162"/>
      <c r="N132" s="163"/>
      <c r="O132" s="163"/>
      <c r="P132" s="164">
        <f>SUM(P133:P135)</f>
        <v>0</v>
      </c>
      <c r="Q132" s="163"/>
      <c r="R132" s="164">
        <f>SUM(R133:R135)</f>
        <v>0</v>
      </c>
      <c r="S132" s="163"/>
      <c r="T132" s="165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186</v>
      </c>
      <c r="AT132" s="166" t="s">
        <v>73</v>
      </c>
      <c r="AU132" s="166" t="s">
        <v>82</v>
      </c>
      <c r="AY132" s="158" t="s">
        <v>153</v>
      </c>
      <c r="BK132" s="167">
        <f>SUM(BK133:BK135)</f>
        <v>0</v>
      </c>
    </row>
    <row r="133" s="2" customFormat="1" ht="14.4" customHeight="1">
      <c r="A133" s="36"/>
      <c r="B133" s="170"/>
      <c r="C133" s="171" t="s">
        <v>159</v>
      </c>
      <c r="D133" s="171" t="s">
        <v>155</v>
      </c>
      <c r="E133" s="172" t="s">
        <v>522</v>
      </c>
      <c r="F133" s="173" t="s">
        <v>520</v>
      </c>
      <c r="G133" s="174" t="s">
        <v>523</v>
      </c>
      <c r="H133" s="175">
        <v>1</v>
      </c>
      <c r="I133" s="176"/>
      <c r="J133" s="177">
        <f>ROUND(I133*H133,2)</f>
        <v>0</v>
      </c>
      <c r="K133" s="173" t="s">
        <v>167</v>
      </c>
      <c r="L133" s="37"/>
      <c r="M133" s="178" t="s">
        <v>1</v>
      </c>
      <c r="N133" s="179" t="s">
        <v>39</v>
      </c>
      <c r="O133" s="75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2" t="s">
        <v>524</v>
      </c>
      <c r="AT133" s="182" t="s">
        <v>155</v>
      </c>
      <c r="AU133" s="182" t="s">
        <v>84</v>
      </c>
      <c r="AY133" s="17" t="s">
        <v>153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7" t="s">
        <v>82</v>
      </c>
      <c r="BK133" s="183">
        <f>ROUND(I133*H133,2)</f>
        <v>0</v>
      </c>
      <c r="BL133" s="17" t="s">
        <v>524</v>
      </c>
      <c r="BM133" s="182" t="s">
        <v>591</v>
      </c>
    </row>
    <row r="134" s="2" customFormat="1">
      <c r="A134" s="36"/>
      <c r="B134" s="37"/>
      <c r="C134" s="36"/>
      <c r="D134" s="184" t="s">
        <v>161</v>
      </c>
      <c r="E134" s="36"/>
      <c r="F134" s="185" t="s">
        <v>520</v>
      </c>
      <c r="G134" s="36"/>
      <c r="H134" s="36"/>
      <c r="I134" s="186"/>
      <c r="J134" s="36"/>
      <c r="K134" s="36"/>
      <c r="L134" s="37"/>
      <c r="M134" s="187"/>
      <c r="N134" s="188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161</v>
      </c>
      <c r="AU134" s="17" t="s">
        <v>84</v>
      </c>
    </row>
    <row r="135" s="2" customFormat="1">
      <c r="A135" s="36"/>
      <c r="B135" s="37"/>
      <c r="C135" s="36"/>
      <c r="D135" s="197" t="s">
        <v>170</v>
      </c>
      <c r="E135" s="36"/>
      <c r="F135" s="198" t="s">
        <v>526</v>
      </c>
      <c r="G135" s="36"/>
      <c r="H135" s="36"/>
      <c r="I135" s="186"/>
      <c r="J135" s="36"/>
      <c r="K135" s="36"/>
      <c r="L135" s="37"/>
      <c r="M135" s="187"/>
      <c r="N135" s="188"/>
      <c r="O135" s="75"/>
      <c r="P135" s="75"/>
      <c r="Q135" s="75"/>
      <c r="R135" s="75"/>
      <c r="S135" s="75"/>
      <c r="T135" s="7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170</v>
      </c>
      <c r="AU135" s="17" t="s">
        <v>84</v>
      </c>
    </row>
    <row r="136" s="12" customFormat="1" ht="22.8" customHeight="1">
      <c r="A136" s="12"/>
      <c r="B136" s="157"/>
      <c r="C136" s="12"/>
      <c r="D136" s="158" t="s">
        <v>73</v>
      </c>
      <c r="E136" s="168" t="s">
        <v>592</v>
      </c>
      <c r="F136" s="168" t="s">
        <v>593</v>
      </c>
      <c r="G136" s="12"/>
      <c r="H136" s="12"/>
      <c r="I136" s="160"/>
      <c r="J136" s="169">
        <f>BK136</f>
        <v>0</v>
      </c>
      <c r="K136" s="12"/>
      <c r="L136" s="157"/>
      <c r="M136" s="162"/>
      <c r="N136" s="163"/>
      <c r="O136" s="163"/>
      <c r="P136" s="164">
        <f>SUM(P137:P139)</f>
        <v>0</v>
      </c>
      <c r="Q136" s="163"/>
      <c r="R136" s="164">
        <f>SUM(R137:R139)</f>
        <v>0</v>
      </c>
      <c r="S136" s="163"/>
      <c r="T136" s="165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8" t="s">
        <v>186</v>
      </c>
      <c r="AT136" s="166" t="s">
        <v>73</v>
      </c>
      <c r="AU136" s="166" t="s">
        <v>82</v>
      </c>
      <c r="AY136" s="158" t="s">
        <v>153</v>
      </c>
      <c r="BK136" s="167">
        <f>SUM(BK137:BK139)</f>
        <v>0</v>
      </c>
    </row>
    <row r="137" s="2" customFormat="1" ht="14.4" customHeight="1">
      <c r="A137" s="36"/>
      <c r="B137" s="170"/>
      <c r="C137" s="171" t="s">
        <v>186</v>
      </c>
      <c r="D137" s="171" t="s">
        <v>155</v>
      </c>
      <c r="E137" s="172" t="s">
        <v>594</v>
      </c>
      <c r="F137" s="173" t="s">
        <v>593</v>
      </c>
      <c r="G137" s="174" t="s">
        <v>523</v>
      </c>
      <c r="H137" s="175">
        <v>1</v>
      </c>
      <c r="I137" s="176"/>
      <c r="J137" s="177">
        <f>ROUND(I137*H137,2)</f>
        <v>0</v>
      </c>
      <c r="K137" s="173" t="s">
        <v>167</v>
      </c>
      <c r="L137" s="37"/>
      <c r="M137" s="178" t="s">
        <v>1</v>
      </c>
      <c r="N137" s="179" t="s">
        <v>39</v>
      </c>
      <c r="O137" s="75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2" t="s">
        <v>524</v>
      </c>
      <c r="AT137" s="182" t="s">
        <v>155</v>
      </c>
      <c r="AU137" s="182" t="s">
        <v>84</v>
      </c>
      <c r="AY137" s="17" t="s">
        <v>153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7" t="s">
        <v>82</v>
      </c>
      <c r="BK137" s="183">
        <f>ROUND(I137*H137,2)</f>
        <v>0</v>
      </c>
      <c r="BL137" s="17" t="s">
        <v>524</v>
      </c>
      <c r="BM137" s="182" t="s">
        <v>595</v>
      </c>
    </row>
    <row r="138" s="2" customFormat="1">
      <c r="A138" s="36"/>
      <c r="B138" s="37"/>
      <c r="C138" s="36"/>
      <c r="D138" s="184" t="s">
        <v>161</v>
      </c>
      <c r="E138" s="36"/>
      <c r="F138" s="185" t="s">
        <v>593</v>
      </c>
      <c r="G138" s="36"/>
      <c r="H138" s="36"/>
      <c r="I138" s="186"/>
      <c r="J138" s="36"/>
      <c r="K138" s="36"/>
      <c r="L138" s="37"/>
      <c r="M138" s="187"/>
      <c r="N138" s="188"/>
      <c r="O138" s="75"/>
      <c r="P138" s="75"/>
      <c r="Q138" s="75"/>
      <c r="R138" s="75"/>
      <c r="S138" s="75"/>
      <c r="T138" s="7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161</v>
      </c>
      <c r="AU138" s="17" t="s">
        <v>84</v>
      </c>
    </row>
    <row r="139" s="2" customFormat="1">
      <c r="A139" s="36"/>
      <c r="B139" s="37"/>
      <c r="C139" s="36"/>
      <c r="D139" s="197" t="s">
        <v>170</v>
      </c>
      <c r="E139" s="36"/>
      <c r="F139" s="198" t="s">
        <v>596</v>
      </c>
      <c r="G139" s="36"/>
      <c r="H139" s="36"/>
      <c r="I139" s="186"/>
      <c r="J139" s="36"/>
      <c r="K139" s="36"/>
      <c r="L139" s="37"/>
      <c r="M139" s="218"/>
      <c r="N139" s="219"/>
      <c r="O139" s="220"/>
      <c r="P139" s="220"/>
      <c r="Q139" s="220"/>
      <c r="R139" s="220"/>
      <c r="S139" s="220"/>
      <c r="T139" s="221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170</v>
      </c>
      <c r="AU139" s="17" t="s">
        <v>84</v>
      </c>
    </row>
    <row r="140" s="2" customFormat="1" ht="6.96" customHeight="1">
      <c r="A140" s="36"/>
      <c r="B140" s="58"/>
      <c r="C140" s="59"/>
      <c r="D140" s="59"/>
      <c r="E140" s="59"/>
      <c r="F140" s="59"/>
      <c r="G140" s="59"/>
      <c r="H140" s="59"/>
      <c r="I140" s="59"/>
      <c r="J140" s="59"/>
      <c r="K140" s="59"/>
      <c r="L140" s="37"/>
      <c r="M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</sheetData>
  <autoFilter ref="C119:K13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4_01/012303000"/>
    <hyperlink ref="F128" r:id="rId2" display="https://podminky.urs.cz/item/CS_URS_2024_01/013254000"/>
    <hyperlink ref="F131" r:id="rId3" display="https://podminky.urs.cz/item/CS_URS_2024_01/013294000"/>
    <hyperlink ref="F135" r:id="rId4" display="https://podminky.urs.cz/item/CS_URS_2024_01/030001000"/>
    <hyperlink ref="F139" r:id="rId5" display="https://podminky.urs.cz/item/CS_URS_2024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="1" customFormat="1" ht="24.96" customHeight="1">
      <c r="B4" s="20"/>
      <c r="D4" s="21" t="s">
        <v>98</v>
      </c>
      <c r="L4" s="20"/>
      <c r="M4" s="119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4.4" customHeight="1">
      <c r="B7" s="20"/>
      <c r="E7" s="120" t="str">
        <f>'Rekapitulace stavby'!K6</f>
        <v>SOŠ veterinární - Oprava venkovního hřiště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107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5.6" customHeight="1">
      <c r="A9" s="36"/>
      <c r="B9" s="37"/>
      <c r="C9" s="36"/>
      <c r="D9" s="36"/>
      <c r="E9" s="65" t="s">
        <v>597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3. 6. 2024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27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27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4.4" customHeight="1">
      <c r="A27" s="121"/>
      <c r="B27" s="122"/>
      <c r="C27" s="121"/>
      <c r="D27" s="121"/>
      <c r="E27" s="34" t="s">
        <v>1</v>
      </c>
      <c r="F27" s="34"/>
      <c r="G27" s="34"/>
      <c r="H27" s="34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4" t="s">
        <v>34</v>
      </c>
      <c r="E30" s="36"/>
      <c r="F30" s="36"/>
      <c r="G30" s="36"/>
      <c r="H30" s="36"/>
      <c r="I30" s="36"/>
      <c r="J30" s="94">
        <f>ROUND(J118,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36</v>
      </c>
      <c r="G32" s="36"/>
      <c r="H32" s="36"/>
      <c r="I32" s="41" t="s">
        <v>35</v>
      </c>
      <c r="J32" s="41" t="s">
        <v>37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5" t="s">
        <v>38</v>
      </c>
      <c r="E33" s="30" t="s">
        <v>39</v>
      </c>
      <c r="F33" s="126">
        <f>ROUND((SUM(BE118:BE145)),  2)</f>
        <v>0</v>
      </c>
      <c r="G33" s="36"/>
      <c r="H33" s="36"/>
      <c r="I33" s="127">
        <v>0.20999999999999999</v>
      </c>
      <c r="J33" s="126">
        <f>ROUND(((SUM(BE118:BE145))*I33),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40</v>
      </c>
      <c r="F34" s="126">
        <f>ROUND((SUM(BF118:BF145)),  2)</f>
        <v>0</v>
      </c>
      <c r="G34" s="36"/>
      <c r="H34" s="36"/>
      <c r="I34" s="127">
        <v>0.12</v>
      </c>
      <c r="J34" s="126">
        <f>ROUND(((SUM(BF118:BF145))*I34),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41</v>
      </c>
      <c r="F35" s="126">
        <f>ROUND((SUM(BG118:BG145)),  2)</f>
        <v>0</v>
      </c>
      <c r="G35" s="36"/>
      <c r="H35" s="36"/>
      <c r="I35" s="127">
        <v>0.20999999999999999</v>
      </c>
      <c r="J35" s="126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42</v>
      </c>
      <c r="F36" s="126">
        <f>ROUND((SUM(BH118:BH145)),  2)</f>
        <v>0</v>
      </c>
      <c r="G36" s="36"/>
      <c r="H36" s="36"/>
      <c r="I36" s="127">
        <v>0.12</v>
      </c>
      <c r="J36" s="126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43</v>
      </c>
      <c r="F37" s="126">
        <f>ROUND((SUM(BI118:BI145)),  2)</f>
        <v>0</v>
      </c>
      <c r="G37" s="36"/>
      <c r="H37" s="36"/>
      <c r="I37" s="127">
        <v>0</v>
      </c>
      <c r="J37" s="126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8"/>
      <c r="D39" s="129" t="s">
        <v>44</v>
      </c>
      <c r="E39" s="79"/>
      <c r="F39" s="79"/>
      <c r="G39" s="130" t="s">
        <v>45</v>
      </c>
      <c r="H39" s="131" t="s">
        <v>46</v>
      </c>
      <c r="I39" s="79"/>
      <c r="J39" s="132">
        <f>SUM(J30:J37)</f>
        <v>0</v>
      </c>
      <c r="K39" s="133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47</v>
      </c>
      <c r="E50" s="55"/>
      <c r="F50" s="55"/>
      <c r="G50" s="54" t="s">
        <v>48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49</v>
      </c>
      <c r="E61" s="39"/>
      <c r="F61" s="134" t="s">
        <v>50</v>
      </c>
      <c r="G61" s="56" t="s">
        <v>49</v>
      </c>
      <c r="H61" s="39"/>
      <c r="I61" s="39"/>
      <c r="J61" s="135" t="s">
        <v>50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51</v>
      </c>
      <c r="E65" s="57"/>
      <c r="F65" s="57"/>
      <c r="G65" s="54" t="s">
        <v>52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49</v>
      </c>
      <c r="E76" s="39"/>
      <c r="F76" s="134" t="s">
        <v>50</v>
      </c>
      <c r="G76" s="56" t="s">
        <v>49</v>
      </c>
      <c r="H76" s="39"/>
      <c r="I76" s="39"/>
      <c r="J76" s="135" t="s">
        <v>50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119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4.4" customHeight="1">
      <c r="A85" s="36"/>
      <c r="B85" s="37"/>
      <c r="C85" s="36"/>
      <c r="D85" s="36"/>
      <c r="E85" s="120" t="str">
        <f>E7</f>
        <v>SOŠ veterinární - Oprava venkovního hřiště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107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6" customHeight="1">
      <c r="A87" s="36"/>
      <c r="B87" s="37"/>
      <c r="C87" s="36"/>
      <c r="D87" s="36"/>
      <c r="E87" s="65" t="str">
        <f>E9</f>
        <v>vybavení - Sportovní vybavení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Hradec Králové, Pražská 68</v>
      </c>
      <c r="G89" s="36"/>
      <c r="H89" s="36"/>
      <c r="I89" s="30" t="s">
        <v>22</v>
      </c>
      <c r="J89" s="67" t="str">
        <f>IF(J12="","",J12)</f>
        <v>3. 6. 2024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6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30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6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6" t="s">
        <v>120</v>
      </c>
      <c r="D94" s="128"/>
      <c r="E94" s="128"/>
      <c r="F94" s="128"/>
      <c r="G94" s="128"/>
      <c r="H94" s="128"/>
      <c r="I94" s="128"/>
      <c r="J94" s="137" t="s">
        <v>121</v>
      </c>
      <c r="K94" s="12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8" t="s">
        <v>122</v>
      </c>
      <c r="D96" s="36"/>
      <c r="E96" s="36"/>
      <c r="F96" s="36"/>
      <c r="G96" s="36"/>
      <c r="H96" s="36"/>
      <c r="I96" s="36"/>
      <c r="J96" s="94">
        <f>J118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123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130</v>
      </c>
      <c r="E98" s="145"/>
      <c r="F98" s="145"/>
      <c r="G98" s="145"/>
      <c r="H98" s="145"/>
      <c r="I98" s="145"/>
      <c r="J98" s="146">
        <f>J120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138</v>
      </c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4.4" customHeight="1">
      <c r="A108" s="36"/>
      <c r="B108" s="37"/>
      <c r="C108" s="36"/>
      <c r="D108" s="36"/>
      <c r="E108" s="120" t="str">
        <f>E7</f>
        <v>SOŠ veterinární - Oprava venkovního hřiště</v>
      </c>
      <c r="F108" s="30"/>
      <c r="G108" s="30"/>
      <c r="H108" s="30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107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5.6" customHeight="1">
      <c r="A110" s="36"/>
      <c r="B110" s="37"/>
      <c r="C110" s="36"/>
      <c r="D110" s="36"/>
      <c r="E110" s="65" t="str">
        <f>E9</f>
        <v>vybavení - Sportovní vybavení</v>
      </c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6"/>
      <c r="E112" s="36"/>
      <c r="F112" s="25" t="str">
        <f>F12</f>
        <v>Hradec Králové, Pražská 68</v>
      </c>
      <c r="G112" s="36"/>
      <c r="H112" s="36"/>
      <c r="I112" s="30" t="s">
        <v>22</v>
      </c>
      <c r="J112" s="67" t="str">
        <f>IF(J12="","",J12)</f>
        <v>3. 6. 2024</v>
      </c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6" customHeight="1">
      <c r="A114" s="36"/>
      <c r="B114" s="37"/>
      <c r="C114" s="30" t="s">
        <v>24</v>
      </c>
      <c r="D114" s="36"/>
      <c r="E114" s="36"/>
      <c r="F114" s="25" t="str">
        <f>E15</f>
        <v xml:space="preserve"> </v>
      </c>
      <c r="G114" s="36"/>
      <c r="H114" s="36"/>
      <c r="I114" s="30" t="s">
        <v>30</v>
      </c>
      <c r="J114" s="34" t="str">
        <f>E21</f>
        <v xml:space="preserve"> 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6" customHeight="1">
      <c r="A115" s="36"/>
      <c r="B115" s="37"/>
      <c r="C115" s="30" t="s">
        <v>28</v>
      </c>
      <c r="D115" s="36"/>
      <c r="E115" s="36"/>
      <c r="F115" s="25" t="str">
        <f>IF(E18="","",E18)</f>
        <v>Vyplň údaj</v>
      </c>
      <c r="G115" s="36"/>
      <c r="H115" s="36"/>
      <c r="I115" s="30" t="s">
        <v>32</v>
      </c>
      <c r="J115" s="34" t="str">
        <f>E24</f>
        <v xml:space="preserve"> 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47"/>
      <c r="B117" s="148"/>
      <c r="C117" s="149" t="s">
        <v>139</v>
      </c>
      <c r="D117" s="150" t="s">
        <v>59</v>
      </c>
      <c r="E117" s="150" t="s">
        <v>55</v>
      </c>
      <c r="F117" s="150" t="s">
        <v>56</v>
      </c>
      <c r="G117" s="150" t="s">
        <v>140</v>
      </c>
      <c r="H117" s="150" t="s">
        <v>141</v>
      </c>
      <c r="I117" s="150" t="s">
        <v>142</v>
      </c>
      <c r="J117" s="150" t="s">
        <v>121</v>
      </c>
      <c r="K117" s="151" t="s">
        <v>143</v>
      </c>
      <c r="L117" s="152"/>
      <c r="M117" s="84" t="s">
        <v>1</v>
      </c>
      <c r="N117" s="85" t="s">
        <v>38</v>
      </c>
      <c r="O117" s="85" t="s">
        <v>144</v>
      </c>
      <c r="P117" s="85" t="s">
        <v>145</v>
      </c>
      <c r="Q117" s="85" t="s">
        <v>146</v>
      </c>
      <c r="R117" s="85" t="s">
        <v>147</v>
      </c>
      <c r="S117" s="85" t="s">
        <v>148</v>
      </c>
      <c r="T117" s="86" t="s">
        <v>149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6"/>
      <c r="B118" s="37"/>
      <c r="C118" s="91" t="s">
        <v>150</v>
      </c>
      <c r="D118" s="36"/>
      <c r="E118" s="36"/>
      <c r="F118" s="36"/>
      <c r="G118" s="36"/>
      <c r="H118" s="36"/>
      <c r="I118" s="36"/>
      <c r="J118" s="153">
        <f>BK118</f>
        <v>0</v>
      </c>
      <c r="K118" s="36"/>
      <c r="L118" s="37"/>
      <c r="M118" s="87"/>
      <c r="N118" s="71"/>
      <c r="O118" s="88"/>
      <c r="P118" s="154">
        <f>P119</f>
        <v>0</v>
      </c>
      <c r="Q118" s="88"/>
      <c r="R118" s="154">
        <f>R119</f>
        <v>8.0594199999999994</v>
      </c>
      <c r="S118" s="88"/>
      <c r="T118" s="155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7" t="s">
        <v>73</v>
      </c>
      <c r="AU118" s="17" t="s">
        <v>123</v>
      </c>
      <c r="BK118" s="156">
        <f>BK119</f>
        <v>0</v>
      </c>
    </row>
    <row r="119" s="12" customFormat="1" ht="25.92" customHeight="1">
      <c r="A119" s="12"/>
      <c r="B119" s="157"/>
      <c r="C119" s="12"/>
      <c r="D119" s="158" t="s">
        <v>73</v>
      </c>
      <c r="E119" s="159" t="s">
        <v>151</v>
      </c>
      <c r="F119" s="159" t="s">
        <v>152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</f>
        <v>0</v>
      </c>
      <c r="Q119" s="163"/>
      <c r="R119" s="164">
        <f>R120</f>
        <v>8.0594199999999994</v>
      </c>
      <c r="S119" s="163"/>
      <c r="T119" s="16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82</v>
      </c>
      <c r="AT119" s="166" t="s">
        <v>73</v>
      </c>
      <c r="AU119" s="166" t="s">
        <v>74</v>
      </c>
      <c r="AY119" s="158" t="s">
        <v>153</v>
      </c>
      <c r="BK119" s="167">
        <f>BK120</f>
        <v>0</v>
      </c>
    </row>
    <row r="120" s="12" customFormat="1" ht="22.8" customHeight="1">
      <c r="A120" s="12"/>
      <c r="B120" s="157"/>
      <c r="C120" s="12"/>
      <c r="D120" s="158" t="s">
        <v>73</v>
      </c>
      <c r="E120" s="168" t="s">
        <v>217</v>
      </c>
      <c r="F120" s="168" t="s">
        <v>381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SUM(P121:P145)</f>
        <v>0</v>
      </c>
      <c r="Q120" s="163"/>
      <c r="R120" s="164">
        <f>SUM(R121:R145)</f>
        <v>8.0594199999999994</v>
      </c>
      <c r="S120" s="163"/>
      <c r="T120" s="165">
        <f>SUM(T121:T145)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82</v>
      </c>
      <c r="AT120" s="166" t="s">
        <v>73</v>
      </c>
      <c r="AU120" s="166" t="s">
        <v>82</v>
      </c>
      <c r="AY120" s="158" t="s">
        <v>153</v>
      </c>
      <c r="BK120" s="167">
        <f>SUM(BK121:BK145)</f>
        <v>0</v>
      </c>
    </row>
    <row r="121" s="2" customFormat="1" ht="22.2" customHeight="1">
      <c r="A121" s="36"/>
      <c r="B121" s="170"/>
      <c r="C121" s="171" t="s">
        <v>82</v>
      </c>
      <c r="D121" s="171" t="s">
        <v>155</v>
      </c>
      <c r="E121" s="172" t="s">
        <v>598</v>
      </c>
      <c r="F121" s="173" t="s">
        <v>599</v>
      </c>
      <c r="G121" s="174" t="s">
        <v>268</v>
      </c>
      <c r="H121" s="175">
        <v>2</v>
      </c>
      <c r="I121" s="176"/>
      <c r="J121" s="177">
        <f>ROUND(I121*H121,2)</f>
        <v>0</v>
      </c>
      <c r="K121" s="173" t="s">
        <v>1</v>
      </c>
      <c r="L121" s="37"/>
      <c r="M121" s="178" t="s">
        <v>1</v>
      </c>
      <c r="N121" s="179" t="s">
        <v>39</v>
      </c>
      <c r="O121" s="75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2" t="s">
        <v>159</v>
      </c>
      <c r="AT121" s="182" t="s">
        <v>155</v>
      </c>
      <c r="AU121" s="182" t="s">
        <v>84</v>
      </c>
      <c r="AY121" s="17" t="s">
        <v>153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7" t="s">
        <v>82</v>
      </c>
      <c r="BK121" s="183">
        <f>ROUND(I121*H121,2)</f>
        <v>0</v>
      </c>
      <c r="BL121" s="17" t="s">
        <v>159</v>
      </c>
      <c r="BM121" s="182" t="s">
        <v>600</v>
      </c>
    </row>
    <row r="122" s="2" customFormat="1">
      <c r="A122" s="36"/>
      <c r="B122" s="37"/>
      <c r="C122" s="36"/>
      <c r="D122" s="184" t="s">
        <v>161</v>
      </c>
      <c r="E122" s="36"/>
      <c r="F122" s="185" t="s">
        <v>599</v>
      </c>
      <c r="G122" s="36"/>
      <c r="H122" s="36"/>
      <c r="I122" s="186"/>
      <c r="J122" s="36"/>
      <c r="K122" s="36"/>
      <c r="L122" s="37"/>
      <c r="M122" s="187"/>
      <c r="N122" s="188"/>
      <c r="O122" s="75"/>
      <c r="P122" s="75"/>
      <c r="Q122" s="75"/>
      <c r="R122" s="75"/>
      <c r="S122" s="75"/>
      <c r="T122" s="7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7" t="s">
        <v>161</v>
      </c>
      <c r="AU122" s="17" t="s">
        <v>84</v>
      </c>
    </row>
    <row r="123" s="2" customFormat="1" ht="14.4" customHeight="1">
      <c r="A123" s="36"/>
      <c r="B123" s="170"/>
      <c r="C123" s="171" t="s">
        <v>84</v>
      </c>
      <c r="D123" s="171" t="s">
        <v>155</v>
      </c>
      <c r="E123" s="172" t="s">
        <v>601</v>
      </c>
      <c r="F123" s="173" t="s">
        <v>602</v>
      </c>
      <c r="G123" s="174" t="s">
        <v>212</v>
      </c>
      <c r="H123" s="175">
        <v>4.8259999999999996</v>
      </c>
      <c r="I123" s="176"/>
      <c r="J123" s="177">
        <f>ROUND(I123*H123,2)</f>
        <v>0</v>
      </c>
      <c r="K123" s="173" t="s">
        <v>167</v>
      </c>
      <c r="L123" s="37"/>
      <c r="M123" s="178" t="s">
        <v>1</v>
      </c>
      <c r="N123" s="179" t="s">
        <v>39</v>
      </c>
      <c r="O123" s="75"/>
      <c r="P123" s="180">
        <f>O123*H123</f>
        <v>0</v>
      </c>
      <c r="Q123" s="180">
        <v>1.6699999999999999</v>
      </c>
      <c r="R123" s="180">
        <f>Q123*H123</f>
        <v>8.0594199999999994</v>
      </c>
      <c r="S123" s="180">
        <v>0</v>
      </c>
      <c r="T123" s="18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2" t="s">
        <v>159</v>
      </c>
      <c r="AT123" s="182" t="s">
        <v>155</v>
      </c>
      <c r="AU123" s="182" t="s">
        <v>84</v>
      </c>
      <c r="AY123" s="17" t="s">
        <v>153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7" t="s">
        <v>82</v>
      </c>
      <c r="BK123" s="183">
        <f>ROUND(I123*H123,2)</f>
        <v>0</v>
      </c>
      <c r="BL123" s="17" t="s">
        <v>159</v>
      </c>
      <c r="BM123" s="182" t="s">
        <v>603</v>
      </c>
    </row>
    <row r="124" s="2" customFormat="1">
      <c r="A124" s="36"/>
      <c r="B124" s="37"/>
      <c r="C124" s="36"/>
      <c r="D124" s="184" t="s">
        <v>161</v>
      </c>
      <c r="E124" s="36"/>
      <c r="F124" s="185" t="s">
        <v>602</v>
      </c>
      <c r="G124" s="36"/>
      <c r="H124" s="36"/>
      <c r="I124" s="186"/>
      <c r="J124" s="36"/>
      <c r="K124" s="36"/>
      <c r="L124" s="37"/>
      <c r="M124" s="187"/>
      <c r="N124" s="188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161</v>
      </c>
      <c r="AU124" s="17" t="s">
        <v>84</v>
      </c>
    </row>
    <row r="125" s="2" customFormat="1">
      <c r="A125" s="36"/>
      <c r="B125" s="37"/>
      <c r="C125" s="36"/>
      <c r="D125" s="197" t="s">
        <v>170</v>
      </c>
      <c r="E125" s="36"/>
      <c r="F125" s="198" t="s">
        <v>604</v>
      </c>
      <c r="G125" s="36"/>
      <c r="H125" s="36"/>
      <c r="I125" s="186"/>
      <c r="J125" s="36"/>
      <c r="K125" s="36"/>
      <c r="L125" s="37"/>
      <c r="M125" s="187"/>
      <c r="N125" s="188"/>
      <c r="O125" s="75"/>
      <c r="P125" s="75"/>
      <c r="Q125" s="75"/>
      <c r="R125" s="75"/>
      <c r="S125" s="75"/>
      <c r="T125" s="7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170</v>
      </c>
      <c r="AU125" s="17" t="s">
        <v>84</v>
      </c>
    </row>
    <row r="126" s="2" customFormat="1">
      <c r="A126" s="36"/>
      <c r="B126" s="37"/>
      <c r="C126" s="36"/>
      <c r="D126" s="184" t="s">
        <v>192</v>
      </c>
      <c r="E126" s="36"/>
      <c r="F126" s="199" t="s">
        <v>605</v>
      </c>
      <c r="G126" s="36"/>
      <c r="H126" s="36"/>
      <c r="I126" s="186"/>
      <c r="J126" s="36"/>
      <c r="K126" s="36"/>
      <c r="L126" s="37"/>
      <c r="M126" s="187"/>
      <c r="N126" s="188"/>
      <c r="O126" s="75"/>
      <c r="P126" s="75"/>
      <c r="Q126" s="75"/>
      <c r="R126" s="75"/>
      <c r="S126" s="75"/>
      <c r="T126" s="7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192</v>
      </c>
      <c r="AU126" s="17" t="s">
        <v>84</v>
      </c>
    </row>
    <row r="127" s="13" customFormat="1">
      <c r="A127" s="13"/>
      <c r="B127" s="189"/>
      <c r="C127" s="13"/>
      <c r="D127" s="184" t="s">
        <v>163</v>
      </c>
      <c r="E127" s="190" t="s">
        <v>1</v>
      </c>
      <c r="F127" s="191" t="s">
        <v>606</v>
      </c>
      <c r="G127" s="13"/>
      <c r="H127" s="192">
        <v>4.8259999999999996</v>
      </c>
      <c r="I127" s="193"/>
      <c r="J127" s="13"/>
      <c r="K127" s="13"/>
      <c r="L127" s="189"/>
      <c r="M127" s="194"/>
      <c r="N127" s="195"/>
      <c r="O127" s="195"/>
      <c r="P127" s="195"/>
      <c r="Q127" s="195"/>
      <c r="R127" s="195"/>
      <c r="S127" s="195"/>
      <c r="T127" s="19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0" t="s">
        <v>163</v>
      </c>
      <c r="AU127" s="190" t="s">
        <v>84</v>
      </c>
      <c r="AV127" s="13" t="s">
        <v>84</v>
      </c>
      <c r="AW127" s="13" t="s">
        <v>31</v>
      </c>
      <c r="AX127" s="13" t="s">
        <v>82</v>
      </c>
      <c r="AY127" s="190" t="s">
        <v>153</v>
      </c>
    </row>
    <row r="128" s="2" customFormat="1" ht="14.4" customHeight="1">
      <c r="A128" s="36"/>
      <c r="B128" s="170"/>
      <c r="C128" s="171" t="s">
        <v>173</v>
      </c>
      <c r="D128" s="171" t="s">
        <v>155</v>
      </c>
      <c r="E128" s="172" t="s">
        <v>607</v>
      </c>
      <c r="F128" s="173" t="s">
        <v>608</v>
      </c>
      <c r="G128" s="174" t="s">
        <v>268</v>
      </c>
      <c r="H128" s="175">
        <v>2</v>
      </c>
      <c r="I128" s="176"/>
      <c r="J128" s="177">
        <f>ROUND(I128*H128,2)</f>
        <v>0</v>
      </c>
      <c r="K128" s="173" t="s">
        <v>1</v>
      </c>
      <c r="L128" s="37"/>
      <c r="M128" s="178" t="s">
        <v>1</v>
      </c>
      <c r="N128" s="179" t="s">
        <v>39</v>
      </c>
      <c r="O128" s="75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2" t="s">
        <v>159</v>
      </c>
      <c r="AT128" s="182" t="s">
        <v>155</v>
      </c>
      <c r="AU128" s="182" t="s">
        <v>84</v>
      </c>
      <c r="AY128" s="17" t="s">
        <v>153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7" t="s">
        <v>82</v>
      </c>
      <c r="BK128" s="183">
        <f>ROUND(I128*H128,2)</f>
        <v>0</v>
      </c>
      <c r="BL128" s="17" t="s">
        <v>159</v>
      </c>
      <c r="BM128" s="182" t="s">
        <v>609</v>
      </c>
    </row>
    <row r="129" s="2" customFormat="1">
      <c r="A129" s="36"/>
      <c r="B129" s="37"/>
      <c r="C129" s="36"/>
      <c r="D129" s="184" t="s">
        <v>161</v>
      </c>
      <c r="E129" s="36"/>
      <c r="F129" s="185" t="s">
        <v>608</v>
      </c>
      <c r="G129" s="36"/>
      <c r="H129" s="36"/>
      <c r="I129" s="186"/>
      <c r="J129" s="36"/>
      <c r="K129" s="36"/>
      <c r="L129" s="37"/>
      <c r="M129" s="187"/>
      <c r="N129" s="188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161</v>
      </c>
      <c r="AU129" s="17" t="s">
        <v>84</v>
      </c>
    </row>
    <row r="130" s="2" customFormat="1">
      <c r="A130" s="36"/>
      <c r="B130" s="37"/>
      <c r="C130" s="36"/>
      <c r="D130" s="184" t="s">
        <v>192</v>
      </c>
      <c r="E130" s="36"/>
      <c r="F130" s="199" t="s">
        <v>610</v>
      </c>
      <c r="G130" s="36"/>
      <c r="H130" s="36"/>
      <c r="I130" s="186"/>
      <c r="J130" s="36"/>
      <c r="K130" s="36"/>
      <c r="L130" s="37"/>
      <c r="M130" s="187"/>
      <c r="N130" s="188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192</v>
      </c>
      <c r="AU130" s="17" t="s">
        <v>84</v>
      </c>
    </row>
    <row r="131" s="2" customFormat="1" ht="14.4" customHeight="1">
      <c r="A131" s="36"/>
      <c r="B131" s="170"/>
      <c r="C131" s="171" t="s">
        <v>159</v>
      </c>
      <c r="D131" s="171" t="s">
        <v>155</v>
      </c>
      <c r="E131" s="172" t="s">
        <v>611</v>
      </c>
      <c r="F131" s="173" t="s">
        <v>612</v>
      </c>
      <c r="G131" s="174" t="s">
        <v>268</v>
      </c>
      <c r="H131" s="175">
        <v>2</v>
      </c>
      <c r="I131" s="176"/>
      <c r="J131" s="177">
        <f>ROUND(I131*H131,2)</f>
        <v>0</v>
      </c>
      <c r="K131" s="173" t="s">
        <v>1</v>
      </c>
      <c r="L131" s="37"/>
      <c r="M131" s="178" t="s">
        <v>1</v>
      </c>
      <c r="N131" s="179" t="s">
        <v>39</v>
      </c>
      <c r="O131" s="75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2" t="s">
        <v>159</v>
      </c>
      <c r="AT131" s="182" t="s">
        <v>155</v>
      </c>
      <c r="AU131" s="182" t="s">
        <v>84</v>
      </c>
      <c r="AY131" s="17" t="s">
        <v>153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7" t="s">
        <v>82</v>
      </c>
      <c r="BK131" s="183">
        <f>ROUND(I131*H131,2)</f>
        <v>0</v>
      </c>
      <c r="BL131" s="17" t="s">
        <v>159</v>
      </c>
      <c r="BM131" s="182" t="s">
        <v>613</v>
      </c>
    </row>
    <row r="132" s="2" customFormat="1">
      <c r="A132" s="36"/>
      <c r="B132" s="37"/>
      <c r="C132" s="36"/>
      <c r="D132" s="184" t="s">
        <v>161</v>
      </c>
      <c r="E132" s="36"/>
      <c r="F132" s="185" t="s">
        <v>614</v>
      </c>
      <c r="G132" s="36"/>
      <c r="H132" s="36"/>
      <c r="I132" s="186"/>
      <c r="J132" s="36"/>
      <c r="K132" s="36"/>
      <c r="L132" s="37"/>
      <c r="M132" s="187"/>
      <c r="N132" s="188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161</v>
      </c>
      <c r="AU132" s="17" t="s">
        <v>84</v>
      </c>
    </row>
    <row r="133" s="2" customFormat="1">
      <c r="A133" s="36"/>
      <c r="B133" s="37"/>
      <c r="C133" s="36"/>
      <c r="D133" s="184" t="s">
        <v>192</v>
      </c>
      <c r="E133" s="36"/>
      <c r="F133" s="199" t="s">
        <v>615</v>
      </c>
      <c r="G133" s="36"/>
      <c r="H133" s="36"/>
      <c r="I133" s="186"/>
      <c r="J133" s="36"/>
      <c r="K133" s="36"/>
      <c r="L133" s="37"/>
      <c r="M133" s="187"/>
      <c r="N133" s="188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192</v>
      </c>
      <c r="AU133" s="17" t="s">
        <v>84</v>
      </c>
    </row>
    <row r="134" s="2" customFormat="1" ht="14.4" customHeight="1">
      <c r="A134" s="36"/>
      <c r="B134" s="170"/>
      <c r="C134" s="171" t="s">
        <v>186</v>
      </c>
      <c r="D134" s="171" t="s">
        <v>155</v>
      </c>
      <c r="E134" s="172" t="s">
        <v>616</v>
      </c>
      <c r="F134" s="173" t="s">
        <v>617</v>
      </c>
      <c r="G134" s="174" t="s">
        <v>268</v>
      </c>
      <c r="H134" s="175">
        <v>2</v>
      </c>
      <c r="I134" s="176"/>
      <c r="J134" s="177">
        <f>ROUND(I134*H134,2)</f>
        <v>0</v>
      </c>
      <c r="K134" s="173" t="s">
        <v>1</v>
      </c>
      <c r="L134" s="37"/>
      <c r="M134" s="178" t="s">
        <v>1</v>
      </c>
      <c r="N134" s="179" t="s">
        <v>39</v>
      </c>
      <c r="O134" s="75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2" t="s">
        <v>159</v>
      </c>
      <c r="AT134" s="182" t="s">
        <v>155</v>
      </c>
      <c r="AU134" s="182" t="s">
        <v>84</v>
      </c>
      <c r="AY134" s="17" t="s">
        <v>153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7" t="s">
        <v>82</v>
      </c>
      <c r="BK134" s="183">
        <f>ROUND(I134*H134,2)</f>
        <v>0</v>
      </c>
      <c r="BL134" s="17" t="s">
        <v>159</v>
      </c>
      <c r="BM134" s="182" t="s">
        <v>618</v>
      </c>
    </row>
    <row r="135" s="2" customFormat="1">
      <c r="A135" s="36"/>
      <c r="B135" s="37"/>
      <c r="C135" s="36"/>
      <c r="D135" s="184" t="s">
        <v>161</v>
      </c>
      <c r="E135" s="36"/>
      <c r="F135" s="185" t="s">
        <v>617</v>
      </c>
      <c r="G135" s="36"/>
      <c r="H135" s="36"/>
      <c r="I135" s="186"/>
      <c r="J135" s="36"/>
      <c r="K135" s="36"/>
      <c r="L135" s="37"/>
      <c r="M135" s="187"/>
      <c r="N135" s="188"/>
      <c r="O135" s="75"/>
      <c r="P135" s="75"/>
      <c r="Q135" s="75"/>
      <c r="R135" s="75"/>
      <c r="S135" s="75"/>
      <c r="T135" s="7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161</v>
      </c>
      <c r="AU135" s="17" t="s">
        <v>84</v>
      </c>
    </row>
    <row r="136" s="2" customFormat="1">
      <c r="A136" s="36"/>
      <c r="B136" s="37"/>
      <c r="C136" s="36"/>
      <c r="D136" s="184" t="s">
        <v>192</v>
      </c>
      <c r="E136" s="36"/>
      <c r="F136" s="199" t="s">
        <v>619</v>
      </c>
      <c r="G136" s="36"/>
      <c r="H136" s="36"/>
      <c r="I136" s="186"/>
      <c r="J136" s="36"/>
      <c r="K136" s="36"/>
      <c r="L136" s="37"/>
      <c r="M136" s="187"/>
      <c r="N136" s="188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192</v>
      </c>
      <c r="AU136" s="17" t="s">
        <v>84</v>
      </c>
    </row>
    <row r="137" s="2" customFormat="1" ht="19.8" customHeight="1">
      <c r="A137" s="36"/>
      <c r="B137" s="170"/>
      <c r="C137" s="171" t="s">
        <v>194</v>
      </c>
      <c r="D137" s="171" t="s">
        <v>155</v>
      </c>
      <c r="E137" s="172" t="s">
        <v>620</v>
      </c>
      <c r="F137" s="173" t="s">
        <v>621</v>
      </c>
      <c r="G137" s="174" t="s">
        <v>268</v>
      </c>
      <c r="H137" s="175">
        <v>2</v>
      </c>
      <c r="I137" s="176"/>
      <c r="J137" s="177">
        <f>ROUND(I137*H137,2)</f>
        <v>0</v>
      </c>
      <c r="K137" s="173" t="s">
        <v>1</v>
      </c>
      <c r="L137" s="37"/>
      <c r="M137" s="178" t="s">
        <v>1</v>
      </c>
      <c r="N137" s="179" t="s">
        <v>39</v>
      </c>
      <c r="O137" s="75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2" t="s">
        <v>159</v>
      </c>
      <c r="AT137" s="182" t="s">
        <v>155</v>
      </c>
      <c r="AU137" s="182" t="s">
        <v>84</v>
      </c>
      <c r="AY137" s="17" t="s">
        <v>153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7" t="s">
        <v>82</v>
      </c>
      <c r="BK137" s="183">
        <f>ROUND(I137*H137,2)</f>
        <v>0</v>
      </c>
      <c r="BL137" s="17" t="s">
        <v>159</v>
      </c>
      <c r="BM137" s="182" t="s">
        <v>622</v>
      </c>
    </row>
    <row r="138" s="2" customFormat="1">
      <c r="A138" s="36"/>
      <c r="B138" s="37"/>
      <c r="C138" s="36"/>
      <c r="D138" s="184" t="s">
        <v>161</v>
      </c>
      <c r="E138" s="36"/>
      <c r="F138" s="185" t="s">
        <v>621</v>
      </c>
      <c r="G138" s="36"/>
      <c r="H138" s="36"/>
      <c r="I138" s="186"/>
      <c r="J138" s="36"/>
      <c r="K138" s="36"/>
      <c r="L138" s="37"/>
      <c r="M138" s="187"/>
      <c r="N138" s="188"/>
      <c r="O138" s="75"/>
      <c r="P138" s="75"/>
      <c r="Q138" s="75"/>
      <c r="R138" s="75"/>
      <c r="S138" s="75"/>
      <c r="T138" s="7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161</v>
      </c>
      <c r="AU138" s="17" t="s">
        <v>84</v>
      </c>
    </row>
    <row r="139" s="2" customFormat="1">
      <c r="A139" s="36"/>
      <c r="B139" s="37"/>
      <c r="C139" s="36"/>
      <c r="D139" s="184" t="s">
        <v>192</v>
      </c>
      <c r="E139" s="36"/>
      <c r="F139" s="199" t="s">
        <v>623</v>
      </c>
      <c r="G139" s="36"/>
      <c r="H139" s="36"/>
      <c r="I139" s="186"/>
      <c r="J139" s="36"/>
      <c r="K139" s="36"/>
      <c r="L139" s="37"/>
      <c r="M139" s="187"/>
      <c r="N139" s="188"/>
      <c r="O139" s="75"/>
      <c r="P139" s="75"/>
      <c r="Q139" s="75"/>
      <c r="R139" s="75"/>
      <c r="S139" s="75"/>
      <c r="T139" s="7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192</v>
      </c>
      <c r="AU139" s="17" t="s">
        <v>84</v>
      </c>
    </row>
    <row r="140" s="2" customFormat="1" ht="14.4" customHeight="1">
      <c r="A140" s="36"/>
      <c r="B140" s="170"/>
      <c r="C140" s="171" t="s">
        <v>202</v>
      </c>
      <c r="D140" s="171" t="s">
        <v>155</v>
      </c>
      <c r="E140" s="172" t="s">
        <v>383</v>
      </c>
      <c r="F140" s="173" t="s">
        <v>384</v>
      </c>
      <c r="G140" s="174" t="s">
        <v>268</v>
      </c>
      <c r="H140" s="175">
        <v>6</v>
      </c>
      <c r="I140" s="176"/>
      <c r="J140" s="177">
        <f>ROUND(I140*H140,2)</f>
        <v>0</v>
      </c>
      <c r="K140" s="173" t="s">
        <v>1</v>
      </c>
      <c r="L140" s="37"/>
      <c r="M140" s="178" t="s">
        <v>1</v>
      </c>
      <c r="N140" s="179" t="s">
        <v>39</v>
      </c>
      <c r="O140" s="75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2" t="s">
        <v>159</v>
      </c>
      <c r="AT140" s="182" t="s">
        <v>155</v>
      </c>
      <c r="AU140" s="182" t="s">
        <v>84</v>
      </c>
      <c r="AY140" s="17" t="s">
        <v>153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7" t="s">
        <v>82</v>
      </c>
      <c r="BK140" s="183">
        <f>ROUND(I140*H140,2)</f>
        <v>0</v>
      </c>
      <c r="BL140" s="17" t="s">
        <v>159</v>
      </c>
      <c r="BM140" s="182" t="s">
        <v>624</v>
      </c>
    </row>
    <row r="141" s="2" customFormat="1">
      <c r="A141" s="36"/>
      <c r="B141" s="37"/>
      <c r="C141" s="36"/>
      <c r="D141" s="184" t="s">
        <v>161</v>
      </c>
      <c r="E141" s="36"/>
      <c r="F141" s="185" t="s">
        <v>384</v>
      </c>
      <c r="G141" s="36"/>
      <c r="H141" s="36"/>
      <c r="I141" s="186"/>
      <c r="J141" s="36"/>
      <c r="K141" s="36"/>
      <c r="L141" s="37"/>
      <c r="M141" s="187"/>
      <c r="N141" s="188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161</v>
      </c>
      <c r="AU141" s="17" t="s">
        <v>84</v>
      </c>
    </row>
    <row r="142" s="2" customFormat="1" ht="14.4" customHeight="1">
      <c r="A142" s="36"/>
      <c r="B142" s="170"/>
      <c r="C142" s="171" t="s">
        <v>209</v>
      </c>
      <c r="D142" s="171" t="s">
        <v>155</v>
      </c>
      <c r="E142" s="172" t="s">
        <v>625</v>
      </c>
      <c r="F142" s="173" t="s">
        <v>626</v>
      </c>
      <c r="G142" s="174" t="s">
        <v>268</v>
      </c>
      <c r="H142" s="175">
        <v>6</v>
      </c>
      <c r="I142" s="176"/>
      <c r="J142" s="177">
        <f>ROUND(I142*H142,2)</f>
        <v>0</v>
      </c>
      <c r="K142" s="173" t="s">
        <v>1</v>
      </c>
      <c r="L142" s="37"/>
      <c r="M142" s="178" t="s">
        <v>1</v>
      </c>
      <c r="N142" s="179" t="s">
        <v>39</v>
      </c>
      <c r="O142" s="75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2" t="s">
        <v>159</v>
      </c>
      <c r="AT142" s="182" t="s">
        <v>155</v>
      </c>
      <c r="AU142" s="182" t="s">
        <v>84</v>
      </c>
      <c r="AY142" s="17" t="s">
        <v>153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7" t="s">
        <v>82</v>
      </c>
      <c r="BK142" s="183">
        <f>ROUND(I142*H142,2)</f>
        <v>0</v>
      </c>
      <c r="BL142" s="17" t="s">
        <v>159</v>
      </c>
      <c r="BM142" s="182" t="s">
        <v>627</v>
      </c>
    </row>
    <row r="143" s="2" customFormat="1">
      <c r="A143" s="36"/>
      <c r="B143" s="37"/>
      <c r="C143" s="36"/>
      <c r="D143" s="184" t="s">
        <v>161</v>
      </c>
      <c r="E143" s="36"/>
      <c r="F143" s="185" t="s">
        <v>626</v>
      </c>
      <c r="G143" s="36"/>
      <c r="H143" s="36"/>
      <c r="I143" s="186"/>
      <c r="J143" s="36"/>
      <c r="K143" s="36"/>
      <c r="L143" s="37"/>
      <c r="M143" s="187"/>
      <c r="N143" s="188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161</v>
      </c>
      <c r="AU143" s="17" t="s">
        <v>84</v>
      </c>
    </row>
    <row r="144" s="2" customFormat="1" ht="22.2" customHeight="1">
      <c r="A144" s="36"/>
      <c r="B144" s="170"/>
      <c r="C144" s="171" t="s">
        <v>217</v>
      </c>
      <c r="D144" s="171" t="s">
        <v>155</v>
      </c>
      <c r="E144" s="172" t="s">
        <v>628</v>
      </c>
      <c r="F144" s="173" t="s">
        <v>629</v>
      </c>
      <c r="G144" s="174" t="s">
        <v>268</v>
      </c>
      <c r="H144" s="175">
        <v>1</v>
      </c>
      <c r="I144" s="176"/>
      <c r="J144" s="177">
        <f>ROUND(I144*H144,2)</f>
        <v>0</v>
      </c>
      <c r="K144" s="173" t="s">
        <v>1</v>
      </c>
      <c r="L144" s="37"/>
      <c r="M144" s="178" t="s">
        <v>1</v>
      </c>
      <c r="N144" s="179" t="s">
        <v>39</v>
      </c>
      <c r="O144" s="75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2" t="s">
        <v>159</v>
      </c>
      <c r="AT144" s="182" t="s">
        <v>155</v>
      </c>
      <c r="AU144" s="182" t="s">
        <v>84</v>
      </c>
      <c r="AY144" s="17" t="s">
        <v>153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7" t="s">
        <v>82</v>
      </c>
      <c r="BK144" s="183">
        <f>ROUND(I144*H144,2)</f>
        <v>0</v>
      </c>
      <c r="BL144" s="17" t="s">
        <v>159</v>
      </c>
      <c r="BM144" s="182" t="s">
        <v>630</v>
      </c>
    </row>
    <row r="145" s="2" customFormat="1">
      <c r="A145" s="36"/>
      <c r="B145" s="37"/>
      <c r="C145" s="36"/>
      <c r="D145" s="184" t="s">
        <v>161</v>
      </c>
      <c r="E145" s="36"/>
      <c r="F145" s="185" t="s">
        <v>629</v>
      </c>
      <c r="G145" s="36"/>
      <c r="H145" s="36"/>
      <c r="I145" s="186"/>
      <c r="J145" s="36"/>
      <c r="K145" s="36"/>
      <c r="L145" s="37"/>
      <c r="M145" s="218"/>
      <c r="N145" s="219"/>
      <c r="O145" s="220"/>
      <c r="P145" s="220"/>
      <c r="Q145" s="220"/>
      <c r="R145" s="220"/>
      <c r="S145" s="220"/>
      <c r="T145" s="221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161</v>
      </c>
      <c r="AU145" s="17" t="s">
        <v>84</v>
      </c>
    </row>
    <row r="146" s="2" customFormat="1" ht="6.96" customHeight="1">
      <c r="A146" s="36"/>
      <c r="B146" s="58"/>
      <c r="C146" s="59"/>
      <c r="D146" s="59"/>
      <c r="E146" s="59"/>
      <c r="F146" s="59"/>
      <c r="G146" s="59"/>
      <c r="H146" s="59"/>
      <c r="I146" s="59"/>
      <c r="J146" s="59"/>
      <c r="K146" s="59"/>
      <c r="L146" s="37"/>
      <c r="M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</sheetData>
  <autoFilter ref="C117:K14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5" r:id="rId1" display="https://podminky.urs.cz/item/CS_URS_2024_01/936004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710938" style="1" customWidth="1"/>
    <col min="3" max="3" width="26.71094" style="1" customWidth="1"/>
    <col min="4" max="4" width="81.14063" style="1" customWidth="1"/>
    <col min="5" max="5" width="14.28125" style="1" customWidth="1"/>
    <col min="6" max="6" width="21.42188" style="1" customWidth="1"/>
    <col min="7" max="7" width="1.710938" style="1" customWidth="1"/>
    <col min="8" max="8" width="8.851563" style="1" customWidth="1"/>
  </cols>
  <sheetData>
    <row r="1" s="1" customFormat="1" ht="11.28" customHeight="1"/>
    <row r="2" s="1" customFormat="1" ht="36.96" customHeight="1"/>
    <row r="3" s="1" customFormat="1" ht="6.96" customHeight="1">
      <c r="B3" s="18"/>
      <c r="C3" s="19"/>
      <c r="D3" s="19"/>
      <c r="E3" s="19"/>
      <c r="F3" s="19"/>
      <c r="G3" s="19"/>
      <c r="H3" s="20"/>
    </row>
    <row r="4" s="1" customFormat="1" ht="24.96" customHeight="1">
      <c r="B4" s="20"/>
      <c r="C4" s="21" t="s">
        <v>631</v>
      </c>
      <c r="H4" s="20"/>
    </row>
    <row r="5" s="1" customFormat="1" ht="12" customHeight="1">
      <c r="B5" s="20"/>
      <c r="C5" s="24" t="s">
        <v>13</v>
      </c>
      <c r="D5" s="34" t="s">
        <v>14</v>
      </c>
      <c r="E5" s="1"/>
      <c r="F5" s="1"/>
      <c r="H5" s="20"/>
    </row>
    <row r="6" s="1" customFormat="1" ht="36.96" customHeight="1">
      <c r="B6" s="20"/>
      <c r="C6" s="27" t="s">
        <v>16</v>
      </c>
      <c r="D6" s="28" t="s">
        <v>17</v>
      </c>
      <c r="E6" s="1"/>
      <c r="F6" s="1"/>
      <c r="H6" s="20"/>
    </row>
    <row r="7" s="1" customFormat="1" ht="14.4" customHeight="1">
      <c r="B7" s="20"/>
      <c r="C7" s="30" t="s">
        <v>22</v>
      </c>
      <c r="D7" s="67" t="str">
        <f>'Rekapitulace stavby'!AN8</f>
        <v>3. 6. 2024</v>
      </c>
      <c r="H7" s="20"/>
    </row>
    <row r="8" s="2" customFormat="1" ht="10.8" customHeight="1">
      <c r="A8" s="36"/>
      <c r="B8" s="37"/>
      <c r="C8" s="36"/>
      <c r="D8" s="36"/>
      <c r="E8" s="36"/>
      <c r="F8" s="36"/>
      <c r="G8" s="36"/>
      <c r="H8" s="37"/>
    </row>
    <row r="9" s="11" customFormat="1" ht="29.28" customHeight="1">
      <c r="A9" s="147"/>
      <c r="B9" s="148"/>
      <c r="C9" s="149" t="s">
        <v>55</v>
      </c>
      <c r="D9" s="150" t="s">
        <v>56</v>
      </c>
      <c r="E9" s="150" t="s">
        <v>140</v>
      </c>
      <c r="F9" s="151" t="s">
        <v>632</v>
      </c>
      <c r="G9" s="147"/>
      <c r="H9" s="148"/>
    </row>
    <row r="10" s="2" customFormat="1" ht="26.4" customHeight="1">
      <c r="A10" s="36"/>
      <c r="B10" s="37"/>
      <c r="C10" s="225" t="s">
        <v>79</v>
      </c>
      <c r="D10" s="225" t="s">
        <v>80</v>
      </c>
      <c r="E10" s="36"/>
      <c r="F10" s="36"/>
      <c r="G10" s="36"/>
      <c r="H10" s="37"/>
    </row>
    <row r="11" s="2" customFormat="1" ht="16.8" customHeight="1">
      <c r="A11" s="36"/>
      <c r="B11" s="37"/>
      <c r="C11" s="226" t="s">
        <v>94</v>
      </c>
      <c r="D11" s="227" t="s">
        <v>1</v>
      </c>
      <c r="E11" s="228" t="s">
        <v>1</v>
      </c>
      <c r="F11" s="229">
        <v>674.72000000000003</v>
      </c>
      <c r="G11" s="36"/>
      <c r="H11" s="37"/>
    </row>
    <row r="12" s="2" customFormat="1" ht="16.8" customHeight="1">
      <c r="A12" s="36"/>
      <c r="B12" s="37"/>
      <c r="C12" s="230" t="s">
        <v>94</v>
      </c>
      <c r="D12" s="230" t="s">
        <v>164</v>
      </c>
      <c r="E12" s="17" t="s">
        <v>1</v>
      </c>
      <c r="F12" s="231">
        <v>674.72000000000003</v>
      </c>
      <c r="G12" s="36"/>
      <c r="H12" s="37"/>
    </row>
    <row r="13" s="2" customFormat="1" ht="16.8" customHeight="1">
      <c r="A13" s="36"/>
      <c r="B13" s="37"/>
      <c r="C13" s="232" t="s">
        <v>633</v>
      </c>
      <c r="D13" s="36"/>
      <c r="E13" s="36"/>
      <c r="F13" s="36"/>
      <c r="G13" s="36"/>
      <c r="H13" s="37"/>
    </row>
    <row r="14" s="2" customFormat="1" ht="16.8" customHeight="1">
      <c r="A14" s="36"/>
      <c r="B14" s="37"/>
      <c r="C14" s="230" t="s">
        <v>156</v>
      </c>
      <c r="D14" s="230" t="s">
        <v>157</v>
      </c>
      <c r="E14" s="17" t="s">
        <v>158</v>
      </c>
      <c r="F14" s="231">
        <v>674.72000000000003</v>
      </c>
      <c r="G14" s="36"/>
      <c r="H14" s="37"/>
    </row>
    <row r="15" s="2" customFormat="1" ht="16.8" customHeight="1">
      <c r="A15" s="36"/>
      <c r="B15" s="37"/>
      <c r="C15" s="230" t="s">
        <v>332</v>
      </c>
      <c r="D15" s="230" t="s">
        <v>333</v>
      </c>
      <c r="E15" s="17" t="s">
        <v>158</v>
      </c>
      <c r="F15" s="231">
        <v>134.94399999999999</v>
      </c>
      <c r="G15" s="36"/>
      <c r="H15" s="37"/>
    </row>
    <row r="16" s="2" customFormat="1" ht="16.8" customHeight="1">
      <c r="A16" s="36"/>
      <c r="B16" s="37"/>
      <c r="C16" s="230" t="s">
        <v>340</v>
      </c>
      <c r="D16" s="230" t="s">
        <v>341</v>
      </c>
      <c r="E16" s="17" t="s">
        <v>158</v>
      </c>
      <c r="F16" s="231">
        <v>674.72000000000003</v>
      </c>
      <c r="G16" s="36"/>
      <c r="H16" s="37"/>
    </row>
    <row r="17" s="2" customFormat="1" ht="16.8" customHeight="1">
      <c r="A17" s="36"/>
      <c r="B17" s="37"/>
      <c r="C17" s="230" t="s">
        <v>433</v>
      </c>
      <c r="D17" s="230" t="s">
        <v>434</v>
      </c>
      <c r="E17" s="17" t="s">
        <v>158</v>
      </c>
      <c r="F17" s="231">
        <v>674.72000000000003</v>
      </c>
      <c r="G17" s="36"/>
      <c r="H17" s="37"/>
    </row>
    <row r="18" s="2" customFormat="1" ht="16.8" customHeight="1">
      <c r="A18" s="36"/>
      <c r="B18" s="37"/>
      <c r="C18" s="226" t="s">
        <v>96</v>
      </c>
      <c r="D18" s="227" t="s">
        <v>1</v>
      </c>
      <c r="E18" s="228" t="s">
        <v>1</v>
      </c>
      <c r="F18" s="229">
        <v>84</v>
      </c>
      <c r="G18" s="36"/>
      <c r="H18" s="37"/>
    </row>
    <row r="19" s="2" customFormat="1" ht="16.8" customHeight="1">
      <c r="A19" s="36"/>
      <c r="B19" s="37"/>
      <c r="C19" s="230" t="s">
        <v>96</v>
      </c>
      <c r="D19" s="230" t="s">
        <v>293</v>
      </c>
      <c r="E19" s="17" t="s">
        <v>1</v>
      </c>
      <c r="F19" s="231">
        <v>84</v>
      </c>
      <c r="G19" s="36"/>
      <c r="H19" s="37"/>
    </row>
    <row r="20" s="2" customFormat="1" ht="16.8" customHeight="1">
      <c r="A20" s="36"/>
      <c r="B20" s="37"/>
      <c r="C20" s="232" t="s">
        <v>633</v>
      </c>
      <c r="D20" s="36"/>
      <c r="E20" s="36"/>
      <c r="F20" s="36"/>
      <c r="G20" s="36"/>
      <c r="H20" s="37"/>
    </row>
    <row r="21" s="2" customFormat="1" ht="16.8" customHeight="1">
      <c r="A21" s="36"/>
      <c r="B21" s="37"/>
      <c r="C21" s="230" t="s">
        <v>288</v>
      </c>
      <c r="D21" s="230" t="s">
        <v>289</v>
      </c>
      <c r="E21" s="17" t="s">
        <v>197</v>
      </c>
      <c r="F21" s="231">
        <v>84</v>
      </c>
      <c r="G21" s="36"/>
      <c r="H21" s="37"/>
    </row>
    <row r="22" s="2" customFormat="1" ht="16.8" customHeight="1">
      <c r="A22" s="36"/>
      <c r="B22" s="37"/>
      <c r="C22" s="230" t="s">
        <v>295</v>
      </c>
      <c r="D22" s="230" t="s">
        <v>296</v>
      </c>
      <c r="E22" s="17" t="s">
        <v>158</v>
      </c>
      <c r="F22" s="231">
        <v>88.200000000000003</v>
      </c>
      <c r="G22" s="36"/>
      <c r="H22" s="37"/>
    </row>
    <row r="23" s="2" customFormat="1" ht="16.8" customHeight="1">
      <c r="A23" s="36"/>
      <c r="B23" s="37"/>
      <c r="C23" s="226" t="s">
        <v>99</v>
      </c>
      <c r="D23" s="227" t="s">
        <v>1</v>
      </c>
      <c r="E23" s="228" t="s">
        <v>1</v>
      </c>
      <c r="F23" s="229">
        <v>6.4800000000000004</v>
      </c>
      <c r="G23" s="36"/>
      <c r="H23" s="37"/>
    </row>
    <row r="24" s="2" customFormat="1" ht="16.8" customHeight="1">
      <c r="A24" s="36"/>
      <c r="B24" s="37"/>
      <c r="C24" s="230" t="s">
        <v>1</v>
      </c>
      <c r="D24" s="230" t="s">
        <v>232</v>
      </c>
      <c r="E24" s="17" t="s">
        <v>1</v>
      </c>
      <c r="F24" s="231">
        <v>1.728</v>
      </c>
      <c r="G24" s="36"/>
      <c r="H24" s="37"/>
    </row>
    <row r="25" s="2" customFormat="1" ht="16.8" customHeight="1">
      <c r="A25" s="36"/>
      <c r="B25" s="37"/>
      <c r="C25" s="230" t="s">
        <v>1</v>
      </c>
      <c r="D25" s="230" t="s">
        <v>233</v>
      </c>
      <c r="E25" s="17" t="s">
        <v>1</v>
      </c>
      <c r="F25" s="231">
        <v>1.296</v>
      </c>
      <c r="G25" s="36"/>
      <c r="H25" s="37"/>
    </row>
    <row r="26" s="2" customFormat="1" ht="16.8" customHeight="1">
      <c r="A26" s="36"/>
      <c r="B26" s="37"/>
      <c r="C26" s="230" t="s">
        <v>1</v>
      </c>
      <c r="D26" s="230" t="s">
        <v>234</v>
      </c>
      <c r="E26" s="17" t="s">
        <v>1</v>
      </c>
      <c r="F26" s="231">
        <v>3.456</v>
      </c>
      <c r="G26" s="36"/>
      <c r="H26" s="37"/>
    </row>
    <row r="27" s="2" customFormat="1" ht="16.8" customHeight="1">
      <c r="A27" s="36"/>
      <c r="B27" s="37"/>
      <c r="C27" s="230" t="s">
        <v>99</v>
      </c>
      <c r="D27" s="230" t="s">
        <v>235</v>
      </c>
      <c r="E27" s="17" t="s">
        <v>1</v>
      </c>
      <c r="F27" s="231">
        <v>6.4800000000000004</v>
      </c>
      <c r="G27" s="36"/>
      <c r="H27" s="37"/>
    </row>
    <row r="28" s="2" customFormat="1" ht="16.8" customHeight="1">
      <c r="A28" s="36"/>
      <c r="B28" s="37"/>
      <c r="C28" s="232" t="s">
        <v>633</v>
      </c>
      <c r="D28" s="36"/>
      <c r="E28" s="36"/>
      <c r="F28" s="36"/>
      <c r="G28" s="36"/>
      <c r="H28" s="37"/>
    </row>
    <row r="29" s="2" customFormat="1">
      <c r="A29" s="36"/>
      <c r="B29" s="37"/>
      <c r="C29" s="230" t="s">
        <v>226</v>
      </c>
      <c r="D29" s="230" t="s">
        <v>227</v>
      </c>
      <c r="E29" s="17" t="s">
        <v>212</v>
      </c>
      <c r="F29" s="231">
        <v>6.4800000000000004</v>
      </c>
      <c r="G29" s="36"/>
      <c r="H29" s="37"/>
    </row>
    <row r="30" s="2" customFormat="1">
      <c r="A30" s="36"/>
      <c r="B30" s="37"/>
      <c r="C30" s="230" t="s">
        <v>237</v>
      </c>
      <c r="D30" s="230" t="s">
        <v>238</v>
      </c>
      <c r="E30" s="17" t="s">
        <v>212</v>
      </c>
      <c r="F30" s="231">
        <v>10.616</v>
      </c>
      <c r="G30" s="36"/>
      <c r="H30" s="37"/>
    </row>
    <row r="31" s="2" customFormat="1" ht="16.8" customHeight="1">
      <c r="A31" s="36"/>
      <c r="B31" s="37"/>
      <c r="C31" s="230" t="s">
        <v>250</v>
      </c>
      <c r="D31" s="230" t="s">
        <v>251</v>
      </c>
      <c r="E31" s="17" t="s">
        <v>212</v>
      </c>
      <c r="F31" s="231">
        <v>6.7069999999999999</v>
      </c>
      <c r="G31" s="36"/>
      <c r="H31" s="37"/>
    </row>
    <row r="32" s="2" customFormat="1" ht="16.8" customHeight="1">
      <c r="A32" s="36"/>
      <c r="B32" s="37"/>
      <c r="C32" s="226" t="s">
        <v>527</v>
      </c>
      <c r="D32" s="227" t="s">
        <v>1</v>
      </c>
      <c r="E32" s="228" t="s">
        <v>1</v>
      </c>
      <c r="F32" s="229">
        <v>682</v>
      </c>
      <c r="G32" s="36"/>
      <c r="H32" s="37"/>
    </row>
    <row r="33" s="2" customFormat="1" ht="16.8" customHeight="1">
      <c r="A33" s="36"/>
      <c r="B33" s="37"/>
      <c r="C33" s="230" t="s">
        <v>527</v>
      </c>
      <c r="D33" s="230" t="s">
        <v>528</v>
      </c>
      <c r="E33" s="17" t="s">
        <v>1</v>
      </c>
      <c r="F33" s="231">
        <v>682</v>
      </c>
      <c r="G33" s="36"/>
      <c r="H33" s="37"/>
    </row>
    <row r="34" s="2" customFormat="1" ht="16.8" customHeight="1">
      <c r="A34" s="36"/>
      <c r="B34" s="37"/>
      <c r="C34" s="226" t="s">
        <v>101</v>
      </c>
      <c r="D34" s="227" t="s">
        <v>1</v>
      </c>
      <c r="E34" s="228" t="s">
        <v>1</v>
      </c>
      <c r="F34" s="229">
        <v>10.616</v>
      </c>
      <c r="G34" s="36"/>
      <c r="H34" s="37"/>
    </row>
    <row r="35" s="2" customFormat="1" ht="16.8" customHeight="1">
      <c r="A35" s="36"/>
      <c r="B35" s="37"/>
      <c r="C35" s="230" t="s">
        <v>101</v>
      </c>
      <c r="D35" s="230" t="s">
        <v>242</v>
      </c>
      <c r="E35" s="17" t="s">
        <v>1</v>
      </c>
      <c r="F35" s="231">
        <v>10.616</v>
      </c>
      <c r="G35" s="36"/>
      <c r="H35" s="37"/>
    </row>
    <row r="36" s="2" customFormat="1" ht="16.8" customHeight="1">
      <c r="A36" s="36"/>
      <c r="B36" s="37"/>
      <c r="C36" s="232" t="s">
        <v>633</v>
      </c>
      <c r="D36" s="36"/>
      <c r="E36" s="36"/>
      <c r="F36" s="36"/>
      <c r="G36" s="36"/>
      <c r="H36" s="37"/>
    </row>
    <row r="37" s="2" customFormat="1">
      <c r="A37" s="36"/>
      <c r="B37" s="37"/>
      <c r="C37" s="230" t="s">
        <v>237</v>
      </c>
      <c r="D37" s="230" t="s">
        <v>238</v>
      </c>
      <c r="E37" s="17" t="s">
        <v>212</v>
      </c>
      <c r="F37" s="231">
        <v>10.616</v>
      </c>
      <c r="G37" s="36"/>
      <c r="H37" s="37"/>
    </row>
    <row r="38" s="2" customFormat="1" ht="16.8" customHeight="1">
      <c r="A38" s="36"/>
      <c r="B38" s="37"/>
      <c r="C38" s="230" t="s">
        <v>243</v>
      </c>
      <c r="D38" s="230" t="s">
        <v>244</v>
      </c>
      <c r="E38" s="17" t="s">
        <v>212</v>
      </c>
      <c r="F38" s="231">
        <v>10.616</v>
      </c>
      <c r="G38" s="36"/>
      <c r="H38" s="37"/>
    </row>
    <row r="39" s="2" customFormat="1" ht="16.8" customHeight="1">
      <c r="A39" s="36"/>
      <c r="B39" s="37"/>
      <c r="C39" s="226" t="s">
        <v>103</v>
      </c>
      <c r="D39" s="227" t="s">
        <v>1</v>
      </c>
      <c r="E39" s="228" t="s">
        <v>1</v>
      </c>
      <c r="F39" s="229">
        <v>49.700000000000003</v>
      </c>
      <c r="G39" s="36"/>
      <c r="H39" s="37"/>
    </row>
    <row r="40" s="2" customFormat="1" ht="16.8" customHeight="1">
      <c r="A40" s="36"/>
      <c r="B40" s="37"/>
      <c r="C40" s="230" t="s">
        <v>103</v>
      </c>
      <c r="D40" s="230" t="s">
        <v>172</v>
      </c>
      <c r="E40" s="17" t="s">
        <v>1</v>
      </c>
      <c r="F40" s="231">
        <v>49.700000000000003</v>
      </c>
      <c r="G40" s="36"/>
      <c r="H40" s="37"/>
    </row>
    <row r="41" s="2" customFormat="1" ht="16.8" customHeight="1">
      <c r="A41" s="36"/>
      <c r="B41" s="37"/>
      <c r="C41" s="232" t="s">
        <v>633</v>
      </c>
      <c r="D41" s="36"/>
      <c r="E41" s="36"/>
      <c r="F41" s="36"/>
      <c r="G41" s="36"/>
      <c r="H41" s="37"/>
    </row>
    <row r="42" s="2" customFormat="1" ht="16.8" customHeight="1">
      <c r="A42" s="36"/>
      <c r="B42" s="37"/>
      <c r="C42" s="230" t="s">
        <v>165</v>
      </c>
      <c r="D42" s="230" t="s">
        <v>166</v>
      </c>
      <c r="E42" s="17" t="s">
        <v>158</v>
      </c>
      <c r="F42" s="231">
        <v>49.700000000000003</v>
      </c>
      <c r="G42" s="36"/>
      <c r="H42" s="37"/>
    </row>
    <row r="43" s="2" customFormat="1" ht="16.8" customHeight="1">
      <c r="A43" s="36"/>
      <c r="B43" s="37"/>
      <c r="C43" s="230" t="s">
        <v>180</v>
      </c>
      <c r="D43" s="230" t="s">
        <v>181</v>
      </c>
      <c r="E43" s="17" t="s">
        <v>158</v>
      </c>
      <c r="F43" s="231">
        <v>4.6059999999999999</v>
      </c>
      <c r="G43" s="36"/>
      <c r="H43" s="37"/>
    </row>
    <row r="44" s="2" customFormat="1" ht="16.8" customHeight="1">
      <c r="A44" s="36"/>
      <c r="B44" s="37"/>
      <c r="C44" s="226" t="s">
        <v>105</v>
      </c>
      <c r="D44" s="227" t="s">
        <v>1</v>
      </c>
      <c r="E44" s="228" t="s">
        <v>1</v>
      </c>
      <c r="F44" s="229">
        <v>65.439999999999998</v>
      </c>
      <c r="G44" s="36"/>
      <c r="H44" s="37"/>
    </row>
    <row r="45" s="2" customFormat="1" ht="16.8" customHeight="1">
      <c r="A45" s="36"/>
      <c r="B45" s="37"/>
      <c r="C45" s="230" t="s">
        <v>105</v>
      </c>
      <c r="D45" s="230" t="s">
        <v>179</v>
      </c>
      <c r="E45" s="17" t="s">
        <v>1</v>
      </c>
      <c r="F45" s="231">
        <v>65.439999999999998</v>
      </c>
      <c r="G45" s="36"/>
      <c r="H45" s="37"/>
    </row>
    <row r="46" s="2" customFormat="1" ht="16.8" customHeight="1">
      <c r="A46" s="36"/>
      <c r="B46" s="37"/>
      <c r="C46" s="232" t="s">
        <v>633</v>
      </c>
      <c r="D46" s="36"/>
      <c r="E46" s="36"/>
      <c r="F46" s="36"/>
      <c r="G46" s="36"/>
      <c r="H46" s="37"/>
    </row>
    <row r="47" s="2" customFormat="1" ht="16.8" customHeight="1">
      <c r="A47" s="36"/>
      <c r="B47" s="37"/>
      <c r="C47" s="230" t="s">
        <v>174</v>
      </c>
      <c r="D47" s="230" t="s">
        <v>175</v>
      </c>
      <c r="E47" s="17" t="s">
        <v>158</v>
      </c>
      <c r="F47" s="231">
        <v>65.439999999999998</v>
      </c>
      <c r="G47" s="36"/>
      <c r="H47" s="37"/>
    </row>
    <row r="48" s="2" customFormat="1" ht="16.8" customHeight="1">
      <c r="A48" s="36"/>
      <c r="B48" s="37"/>
      <c r="C48" s="230" t="s">
        <v>180</v>
      </c>
      <c r="D48" s="230" t="s">
        <v>181</v>
      </c>
      <c r="E48" s="17" t="s">
        <v>158</v>
      </c>
      <c r="F48" s="231">
        <v>4.6059999999999999</v>
      </c>
      <c r="G48" s="36"/>
      <c r="H48" s="37"/>
    </row>
    <row r="49" s="2" customFormat="1" ht="16.8" customHeight="1">
      <c r="A49" s="36"/>
      <c r="B49" s="37"/>
      <c r="C49" s="230" t="s">
        <v>187</v>
      </c>
      <c r="D49" s="230" t="s">
        <v>188</v>
      </c>
      <c r="E49" s="17" t="s">
        <v>158</v>
      </c>
      <c r="F49" s="231">
        <v>65.439999999999998</v>
      </c>
      <c r="G49" s="36"/>
      <c r="H49" s="37"/>
    </row>
    <row r="50" s="2" customFormat="1" ht="16.8" customHeight="1">
      <c r="A50" s="36"/>
      <c r="B50" s="37"/>
      <c r="C50" s="226" t="s">
        <v>108</v>
      </c>
      <c r="D50" s="227" t="s">
        <v>1</v>
      </c>
      <c r="E50" s="228" t="s">
        <v>1</v>
      </c>
      <c r="F50" s="229">
        <v>49.549999999999997</v>
      </c>
      <c r="G50" s="36"/>
      <c r="H50" s="37"/>
    </row>
    <row r="51" s="2" customFormat="1" ht="16.8" customHeight="1">
      <c r="A51" s="36"/>
      <c r="B51" s="37"/>
      <c r="C51" s="230" t="s">
        <v>108</v>
      </c>
      <c r="D51" s="230" t="s">
        <v>489</v>
      </c>
      <c r="E51" s="17" t="s">
        <v>1</v>
      </c>
      <c r="F51" s="231">
        <v>49.549999999999997</v>
      </c>
      <c r="G51" s="36"/>
      <c r="H51" s="37"/>
    </row>
    <row r="52" s="2" customFormat="1" ht="16.8" customHeight="1">
      <c r="A52" s="36"/>
      <c r="B52" s="37"/>
      <c r="C52" s="232" t="s">
        <v>633</v>
      </c>
      <c r="D52" s="36"/>
      <c r="E52" s="36"/>
      <c r="F52" s="36"/>
      <c r="G52" s="36"/>
      <c r="H52" s="37"/>
    </row>
    <row r="53" s="2" customFormat="1" ht="16.8" customHeight="1">
      <c r="A53" s="36"/>
      <c r="B53" s="37"/>
      <c r="C53" s="230" t="s">
        <v>484</v>
      </c>
      <c r="D53" s="230" t="s">
        <v>485</v>
      </c>
      <c r="E53" s="17" t="s">
        <v>158</v>
      </c>
      <c r="F53" s="231">
        <v>49.549999999999997</v>
      </c>
      <c r="G53" s="36"/>
      <c r="H53" s="37"/>
    </row>
    <row r="54" s="2" customFormat="1" ht="16.8" customHeight="1">
      <c r="A54" s="36"/>
      <c r="B54" s="37"/>
      <c r="C54" s="230" t="s">
        <v>491</v>
      </c>
      <c r="D54" s="230" t="s">
        <v>492</v>
      </c>
      <c r="E54" s="17" t="s">
        <v>158</v>
      </c>
      <c r="F54" s="231">
        <v>49.549999999999997</v>
      </c>
      <c r="G54" s="36"/>
      <c r="H54" s="37"/>
    </row>
    <row r="55" s="2" customFormat="1" ht="16.8" customHeight="1">
      <c r="A55" s="36"/>
      <c r="B55" s="37"/>
      <c r="C55" s="230" t="s">
        <v>497</v>
      </c>
      <c r="D55" s="230" t="s">
        <v>498</v>
      </c>
      <c r="E55" s="17" t="s">
        <v>158</v>
      </c>
      <c r="F55" s="231">
        <v>49.549999999999997</v>
      </c>
      <c r="G55" s="36"/>
      <c r="H55" s="37"/>
    </row>
    <row r="56" s="2" customFormat="1" ht="16.8" customHeight="1">
      <c r="A56" s="36"/>
      <c r="B56" s="37"/>
      <c r="C56" s="230" t="s">
        <v>503</v>
      </c>
      <c r="D56" s="230" t="s">
        <v>504</v>
      </c>
      <c r="E56" s="17" t="s">
        <v>158</v>
      </c>
      <c r="F56" s="231">
        <v>49.549999999999997</v>
      </c>
      <c r="G56" s="36"/>
      <c r="H56" s="37"/>
    </row>
    <row r="57" s="2" customFormat="1" ht="16.8" customHeight="1">
      <c r="A57" s="36"/>
      <c r="B57" s="37"/>
      <c r="C57" s="226" t="s">
        <v>111</v>
      </c>
      <c r="D57" s="227" t="s">
        <v>1</v>
      </c>
      <c r="E57" s="228" t="s">
        <v>1</v>
      </c>
      <c r="F57" s="229">
        <v>52.799999999999997</v>
      </c>
      <c r="G57" s="36"/>
      <c r="H57" s="37"/>
    </row>
    <row r="58" s="2" customFormat="1" ht="16.8" customHeight="1">
      <c r="A58" s="36"/>
      <c r="B58" s="37"/>
      <c r="C58" s="230" t="s">
        <v>111</v>
      </c>
      <c r="D58" s="230" t="s">
        <v>324</v>
      </c>
      <c r="E58" s="17" t="s">
        <v>1</v>
      </c>
      <c r="F58" s="231">
        <v>52.799999999999997</v>
      </c>
      <c r="G58" s="36"/>
      <c r="H58" s="37"/>
    </row>
    <row r="59" s="2" customFormat="1" ht="16.8" customHeight="1">
      <c r="A59" s="36"/>
      <c r="B59" s="37"/>
      <c r="C59" s="232" t="s">
        <v>633</v>
      </c>
      <c r="D59" s="36"/>
      <c r="E59" s="36"/>
      <c r="F59" s="36"/>
      <c r="G59" s="36"/>
      <c r="H59" s="37"/>
    </row>
    <row r="60" s="2" customFormat="1" ht="16.8" customHeight="1">
      <c r="A60" s="36"/>
      <c r="B60" s="37"/>
      <c r="C60" s="230" t="s">
        <v>319</v>
      </c>
      <c r="D60" s="230" t="s">
        <v>320</v>
      </c>
      <c r="E60" s="17" t="s">
        <v>158</v>
      </c>
      <c r="F60" s="231">
        <v>52.799999999999997</v>
      </c>
      <c r="G60" s="36"/>
      <c r="H60" s="37"/>
    </row>
    <row r="61" s="2" customFormat="1" ht="16.8" customHeight="1">
      <c r="A61" s="36"/>
      <c r="B61" s="37"/>
      <c r="C61" s="230" t="s">
        <v>376</v>
      </c>
      <c r="D61" s="230" t="s">
        <v>377</v>
      </c>
      <c r="E61" s="17" t="s">
        <v>158</v>
      </c>
      <c r="F61" s="231">
        <v>52.799999999999997</v>
      </c>
      <c r="G61" s="36"/>
      <c r="H61" s="37"/>
    </row>
    <row r="62" s="2" customFormat="1" ht="16.8" customHeight="1">
      <c r="A62" s="36"/>
      <c r="B62" s="37"/>
      <c r="C62" s="226" t="s">
        <v>113</v>
      </c>
      <c r="D62" s="227" t="s">
        <v>1</v>
      </c>
      <c r="E62" s="228" t="s">
        <v>1</v>
      </c>
      <c r="F62" s="229">
        <v>50.280000000000001</v>
      </c>
      <c r="G62" s="36"/>
      <c r="H62" s="37"/>
    </row>
    <row r="63" s="2" customFormat="1" ht="16.8" customHeight="1">
      <c r="A63" s="36"/>
      <c r="B63" s="37"/>
      <c r="C63" s="230" t="s">
        <v>113</v>
      </c>
      <c r="D63" s="230" t="s">
        <v>368</v>
      </c>
      <c r="E63" s="17" t="s">
        <v>1</v>
      </c>
      <c r="F63" s="231">
        <v>50.280000000000001</v>
      </c>
      <c r="G63" s="36"/>
      <c r="H63" s="37"/>
    </row>
    <row r="64" s="2" customFormat="1" ht="16.8" customHeight="1">
      <c r="A64" s="36"/>
      <c r="B64" s="37"/>
      <c r="C64" s="232" t="s">
        <v>633</v>
      </c>
      <c r="D64" s="36"/>
      <c r="E64" s="36"/>
      <c r="F64" s="36"/>
      <c r="G64" s="36"/>
      <c r="H64" s="37"/>
    </row>
    <row r="65" s="2" customFormat="1" ht="16.8" customHeight="1">
      <c r="A65" s="36"/>
      <c r="B65" s="37"/>
      <c r="C65" s="230" t="s">
        <v>363</v>
      </c>
      <c r="D65" s="230" t="s">
        <v>364</v>
      </c>
      <c r="E65" s="17" t="s">
        <v>158</v>
      </c>
      <c r="F65" s="231">
        <v>50.280000000000001</v>
      </c>
      <c r="G65" s="36"/>
      <c r="H65" s="37"/>
    </row>
    <row r="66" s="2" customFormat="1" ht="16.8" customHeight="1">
      <c r="A66" s="36"/>
      <c r="B66" s="37"/>
      <c r="C66" s="230" t="s">
        <v>326</v>
      </c>
      <c r="D66" s="230" t="s">
        <v>327</v>
      </c>
      <c r="E66" s="17" t="s">
        <v>158</v>
      </c>
      <c r="F66" s="231">
        <v>50.280000000000001</v>
      </c>
      <c r="G66" s="36"/>
      <c r="H66" s="37"/>
    </row>
    <row r="67" s="2" customFormat="1" ht="16.8" customHeight="1">
      <c r="A67" s="36"/>
      <c r="B67" s="37"/>
      <c r="C67" s="230" t="s">
        <v>370</v>
      </c>
      <c r="D67" s="230" t="s">
        <v>371</v>
      </c>
      <c r="E67" s="17" t="s">
        <v>158</v>
      </c>
      <c r="F67" s="231">
        <v>51.787999999999997</v>
      </c>
      <c r="G67" s="36"/>
      <c r="H67" s="37"/>
    </row>
    <row r="68" s="2" customFormat="1" ht="16.8" customHeight="1">
      <c r="A68" s="36"/>
      <c r="B68" s="37"/>
      <c r="C68" s="226" t="s">
        <v>115</v>
      </c>
      <c r="D68" s="227" t="s">
        <v>1</v>
      </c>
      <c r="E68" s="228" t="s">
        <v>1</v>
      </c>
      <c r="F68" s="229">
        <v>5.8399999999999999</v>
      </c>
      <c r="G68" s="36"/>
      <c r="H68" s="37"/>
    </row>
    <row r="69" s="2" customFormat="1" ht="16.8" customHeight="1">
      <c r="A69" s="36"/>
      <c r="B69" s="37"/>
      <c r="C69" s="230" t="s">
        <v>115</v>
      </c>
      <c r="D69" s="230" t="s">
        <v>208</v>
      </c>
      <c r="E69" s="17" t="s">
        <v>1</v>
      </c>
      <c r="F69" s="231">
        <v>5.8399999999999999</v>
      </c>
      <c r="G69" s="36"/>
      <c r="H69" s="37"/>
    </row>
    <row r="70" s="2" customFormat="1" ht="16.8" customHeight="1">
      <c r="A70" s="36"/>
      <c r="B70" s="37"/>
      <c r="C70" s="232" t="s">
        <v>633</v>
      </c>
      <c r="D70" s="36"/>
      <c r="E70" s="36"/>
      <c r="F70" s="36"/>
      <c r="G70" s="36"/>
      <c r="H70" s="37"/>
    </row>
    <row r="71" s="2" customFormat="1" ht="16.8" customHeight="1">
      <c r="A71" s="36"/>
      <c r="B71" s="37"/>
      <c r="C71" s="230" t="s">
        <v>203</v>
      </c>
      <c r="D71" s="230" t="s">
        <v>204</v>
      </c>
      <c r="E71" s="17" t="s">
        <v>158</v>
      </c>
      <c r="F71" s="231">
        <v>5.8399999999999999</v>
      </c>
      <c r="G71" s="36"/>
      <c r="H71" s="37"/>
    </row>
    <row r="72" s="2" customFormat="1" ht="16.8" customHeight="1">
      <c r="A72" s="36"/>
      <c r="B72" s="37"/>
      <c r="C72" s="230" t="s">
        <v>210</v>
      </c>
      <c r="D72" s="230" t="s">
        <v>211</v>
      </c>
      <c r="E72" s="17" t="s">
        <v>212</v>
      </c>
      <c r="F72" s="231">
        <v>1.46</v>
      </c>
      <c r="G72" s="36"/>
      <c r="H72" s="37"/>
    </row>
    <row r="73" s="2" customFormat="1">
      <c r="A73" s="36"/>
      <c r="B73" s="37"/>
      <c r="C73" s="230" t="s">
        <v>237</v>
      </c>
      <c r="D73" s="230" t="s">
        <v>238</v>
      </c>
      <c r="E73" s="17" t="s">
        <v>212</v>
      </c>
      <c r="F73" s="231">
        <v>10.616</v>
      </c>
      <c r="G73" s="36"/>
      <c r="H73" s="37"/>
    </row>
    <row r="74" s="2" customFormat="1" ht="16.8" customHeight="1">
      <c r="A74" s="36"/>
      <c r="B74" s="37"/>
      <c r="C74" s="230" t="s">
        <v>313</v>
      </c>
      <c r="D74" s="230" t="s">
        <v>314</v>
      </c>
      <c r="E74" s="17" t="s">
        <v>158</v>
      </c>
      <c r="F74" s="231">
        <v>5.8399999999999999</v>
      </c>
      <c r="G74" s="36"/>
      <c r="H74" s="37"/>
    </row>
    <row r="75" s="2" customFormat="1" ht="16.8" customHeight="1">
      <c r="A75" s="36"/>
      <c r="B75" s="37"/>
      <c r="C75" s="226" t="s">
        <v>117</v>
      </c>
      <c r="D75" s="227" t="s">
        <v>1</v>
      </c>
      <c r="E75" s="228" t="s">
        <v>1</v>
      </c>
      <c r="F75" s="229">
        <v>2.6760000000000002</v>
      </c>
      <c r="G75" s="36"/>
      <c r="H75" s="37"/>
    </row>
    <row r="76" s="2" customFormat="1" ht="16.8" customHeight="1">
      <c r="A76" s="36"/>
      <c r="B76" s="37"/>
      <c r="C76" s="230" t="s">
        <v>117</v>
      </c>
      <c r="D76" s="230" t="s">
        <v>224</v>
      </c>
      <c r="E76" s="17" t="s">
        <v>1</v>
      </c>
      <c r="F76" s="231">
        <v>2.6760000000000002</v>
      </c>
      <c r="G76" s="36"/>
      <c r="H76" s="37"/>
    </row>
    <row r="77" s="2" customFormat="1" ht="16.8" customHeight="1">
      <c r="A77" s="36"/>
      <c r="B77" s="37"/>
      <c r="C77" s="232" t="s">
        <v>633</v>
      </c>
      <c r="D77" s="36"/>
      <c r="E77" s="36"/>
      <c r="F77" s="36"/>
      <c r="G77" s="36"/>
      <c r="H77" s="37"/>
    </row>
    <row r="78" s="2" customFormat="1">
      <c r="A78" s="36"/>
      <c r="B78" s="37"/>
      <c r="C78" s="230" t="s">
        <v>218</v>
      </c>
      <c r="D78" s="230" t="s">
        <v>219</v>
      </c>
      <c r="E78" s="17" t="s">
        <v>212</v>
      </c>
      <c r="F78" s="231">
        <v>2.6760000000000002</v>
      </c>
      <c r="G78" s="36"/>
      <c r="H78" s="37"/>
    </row>
    <row r="79" s="2" customFormat="1">
      <c r="A79" s="36"/>
      <c r="B79" s="37"/>
      <c r="C79" s="230" t="s">
        <v>237</v>
      </c>
      <c r="D79" s="230" t="s">
        <v>238</v>
      </c>
      <c r="E79" s="17" t="s">
        <v>212</v>
      </c>
      <c r="F79" s="231">
        <v>10.616</v>
      </c>
      <c r="G79" s="36"/>
      <c r="H79" s="37"/>
    </row>
    <row r="80" s="2" customFormat="1" ht="26.4" customHeight="1">
      <c r="A80" s="36"/>
      <c r="B80" s="37"/>
      <c r="C80" s="225" t="s">
        <v>85</v>
      </c>
      <c r="D80" s="225" t="s">
        <v>86</v>
      </c>
      <c r="E80" s="36"/>
      <c r="F80" s="36"/>
      <c r="G80" s="36"/>
      <c r="H80" s="37"/>
    </row>
    <row r="81" s="2" customFormat="1" ht="16.8" customHeight="1">
      <c r="A81" s="36"/>
      <c r="B81" s="37"/>
      <c r="C81" s="226" t="s">
        <v>527</v>
      </c>
      <c r="D81" s="227" t="s">
        <v>1</v>
      </c>
      <c r="E81" s="228" t="s">
        <v>1</v>
      </c>
      <c r="F81" s="229">
        <v>682</v>
      </c>
      <c r="G81" s="36"/>
      <c r="H81" s="37"/>
    </row>
    <row r="82" s="2" customFormat="1" ht="16.8" customHeight="1">
      <c r="A82" s="36"/>
      <c r="B82" s="37"/>
      <c r="C82" s="230" t="s">
        <v>527</v>
      </c>
      <c r="D82" s="230" t="s">
        <v>528</v>
      </c>
      <c r="E82" s="17" t="s">
        <v>1</v>
      </c>
      <c r="F82" s="231">
        <v>682</v>
      </c>
      <c r="G82" s="36"/>
      <c r="H82" s="37"/>
    </row>
    <row r="83" s="2" customFormat="1" ht="16.8" customHeight="1">
      <c r="A83" s="36"/>
      <c r="B83" s="37"/>
      <c r="C83" s="232" t="s">
        <v>633</v>
      </c>
      <c r="D83" s="36"/>
      <c r="E83" s="36"/>
      <c r="F83" s="36"/>
      <c r="G83" s="36"/>
      <c r="H83" s="37"/>
    </row>
    <row r="84" s="2" customFormat="1" ht="16.8" customHeight="1">
      <c r="A84" s="36"/>
      <c r="B84" s="37"/>
      <c r="C84" s="230" t="s">
        <v>530</v>
      </c>
      <c r="D84" s="230" t="s">
        <v>531</v>
      </c>
      <c r="E84" s="17" t="s">
        <v>158</v>
      </c>
      <c r="F84" s="231">
        <v>682</v>
      </c>
      <c r="G84" s="36"/>
      <c r="H84" s="37"/>
    </row>
    <row r="85" s="2" customFormat="1" ht="16.8" customHeight="1">
      <c r="A85" s="36"/>
      <c r="B85" s="37"/>
      <c r="C85" s="230" t="s">
        <v>535</v>
      </c>
      <c r="D85" s="230" t="s">
        <v>536</v>
      </c>
      <c r="E85" s="17" t="s">
        <v>158</v>
      </c>
      <c r="F85" s="231">
        <v>682</v>
      </c>
      <c r="G85" s="36"/>
      <c r="H85" s="37"/>
    </row>
    <row r="86" s="2" customFormat="1" ht="16.8" customHeight="1">
      <c r="A86" s="36"/>
      <c r="B86" s="37"/>
      <c r="C86" s="230" t="s">
        <v>544</v>
      </c>
      <c r="D86" s="230" t="s">
        <v>545</v>
      </c>
      <c r="E86" s="17" t="s">
        <v>158</v>
      </c>
      <c r="F86" s="231">
        <v>682</v>
      </c>
      <c r="G86" s="36"/>
      <c r="H86" s="37"/>
    </row>
    <row r="87" s="2" customFormat="1" ht="16.8" customHeight="1">
      <c r="A87" s="36"/>
      <c r="B87" s="37"/>
      <c r="C87" s="230" t="s">
        <v>554</v>
      </c>
      <c r="D87" s="230" t="s">
        <v>555</v>
      </c>
      <c r="E87" s="17" t="s">
        <v>158</v>
      </c>
      <c r="F87" s="231">
        <v>785.08000000000004</v>
      </c>
      <c r="G87" s="36"/>
      <c r="H87" s="37"/>
    </row>
    <row r="88" s="2" customFormat="1" ht="16.8" customHeight="1">
      <c r="A88" s="36"/>
      <c r="B88" s="37"/>
      <c r="C88" s="230" t="s">
        <v>560</v>
      </c>
      <c r="D88" s="230" t="s">
        <v>561</v>
      </c>
      <c r="E88" s="17" t="s">
        <v>158</v>
      </c>
      <c r="F88" s="231">
        <v>682</v>
      </c>
      <c r="G88" s="36"/>
      <c r="H88" s="37"/>
    </row>
    <row r="89" s="2" customFormat="1">
      <c r="A89" s="36"/>
      <c r="B89" s="37"/>
      <c r="C89" s="230" t="s">
        <v>569</v>
      </c>
      <c r="D89" s="230" t="s">
        <v>570</v>
      </c>
      <c r="E89" s="17" t="s">
        <v>158</v>
      </c>
      <c r="F89" s="231">
        <v>682</v>
      </c>
      <c r="G89" s="36"/>
      <c r="H89" s="37"/>
    </row>
    <row r="90" s="2" customFormat="1" ht="16.8" customHeight="1">
      <c r="A90" s="36"/>
      <c r="B90" s="37"/>
      <c r="C90" s="230" t="s">
        <v>549</v>
      </c>
      <c r="D90" s="230" t="s">
        <v>550</v>
      </c>
      <c r="E90" s="17" t="s">
        <v>551</v>
      </c>
      <c r="F90" s="231">
        <v>34.100000000000001</v>
      </c>
      <c r="G90" s="36"/>
      <c r="H90" s="37"/>
    </row>
    <row r="91" s="2" customFormat="1" ht="16.8" customHeight="1">
      <c r="A91" s="36"/>
      <c r="B91" s="37"/>
      <c r="C91" s="230" t="s">
        <v>540</v>
      </c>
      <c r="D91" s="230" t="s">
        <v>541</v>
      </c>
      <c r="E91" s="17" t="s">
        <v>442</v>
      </c>
      <c r="F91" s="231">
        <v>109.12000000000001</v>
      </c>
      <c r="G91" s="36"/>
      <c r="H91" s="37"/>
    </row>
    <row r="92" s="2" customFormat="1" ht="16.8" customHeight="1">
      <c r="A92" s="36"/>
      <c r="B92" s="37"/>
      <c r="C92" s="230" t="s">
        <v>565</v>
      </c>
      <c r="D92" s="230" t="s">
        <v>566</v>
      </c>
      <c r="E92" s="17" t="s">
        <v>442</v>
      </c>
      <c r="F92" s="231">
        <v>2.278</v>
      </c>
      <c r="G92" s="36"/>
      <c r="H92" s="37"/>
    </row>
    <row r="93" s="2" customFormat="1" ht="16.8" customHeight="1">
      <c r="A93" s="36"/>
      <c r="B93" s="37"/>
      <c r="C93" s="226" t="s">
        <v>111</v>
      </c>
      <c r="D93" s="227" t="s">
        <v>1</v>
      </c>
      <c r="E93" s="228" t="s">
        <v>1</v>
      </c>
      <c r="F93" s="229">
        <v>52.799999999999997</v>
      </c>
      <c r="G93" s="36"/>
      <c r="H93" s="37"/>
    </row>
    <row r="94" s="2" customFormat="1" ht="16.8" customHeight="1">
      <c r="A94" s="36"/>
      <c r="B94" s="37"/>
      <c r="C94" s="232" t="s">
        <v>633</v>
      </c>
      <c r="D94" s="36"/>
      <c r="E94" s="36"/>
      <c r="F94" s="36"/>
      <c r="G94" s="36"/>
      <c r="H94" s="37"/>
    </row>
    <row r="95" s="2" customFormat="1" ht="16.8" customHeight="1">
      <c r="A95" s="36"/>
      <c r="B95" s="37"/>
      <c r="C95" s="230" t="s">
        <v>554</v>
      </c>
      <c r="D95" s="230" t="s">
        <v>555</v>
      </c>
      <c r="E95" s="17" t="s">
        <v>158</v>
      </c>
      <c r="F95" s="231">
        <v>785.08000000000004</v>
      </c>
      <c r="G95" s="36"/>
      <c r="H95" s="37"/>
    </row>
    <row r="96" s="2" customFormat="1" ht="16.8" customHeight="1">
      <c r="A96" s="36"/>
      <c r="B96" s="37"/>
      <c r="C96" s="226" t="s">
        <v>113</v>
      </c>
      <c r="D96" s="227" t="s">
        <v>1</v>
      </c>
      <c r="E96" s="228" t="s">
        <v>1</v>
      </c>
      <c r="F96" s="229">
        <v>50.280000000000001</v>
      </c>
      <c r="G96" s="36"/>
      <c r="H96" s="37"/>
    </row>
    <row r="97" s="2" customFormat="1" ht="16.8" customHeight="1">
      <c r="A97" s="36"/>
      <c r="B97" s="37"/>
      <c r="C97" s="232" t="s">
        <v>633</v>
      </c>
      <c r="D97" s="36"/>
      <c r="E97" s="36"/>
      <c r="F97" s="36"/>
      <c r="G97" s="36"/>
      <c r="H97" s="37"/>
    </row>
    <row r="98" s="2" customFormat="1" ht="16.8" customHeight="1">
      <c r="A98" s="36"/>
      <c r="B98" s="37"/>
      <c r="C98" s="230" t="s">
        <v>554</v>
      </c>
      <c r="D98" s="230" t="s">
        <v>555</v>
      </c>
      <c r="E98" s="17" t="s">
        <v>158</v>
      </c>
      <c r="F98" s="231">
        <v>785.08000000000004</v>
      </c>
      <c r="G98" s="36"/>
      <c r="H98" s="37"/>
    </row>
    <row r="99" s="2" customFormat="1" ht="7.44" customHeight="1">
      <c r="A99" s="36"/>
      <c r="B99" s="58"/>
      <c r="C99" s="59"/>
      <c r="D99" s="59"/>
      <c r="E99" s="59"/>
      <c r="F99" s="59"/>
      <c r="G99" s="59"/>
      <c r="H99" s="37"/>
    </row>
    <row r="100" s="2" customFormat="1">
      <c r="A100" s="36"/>
      <c r="B100" s="36"/>
      <c r="C100" s="36"/>
      <c r="D100" s="36"/>
      <c r="E100" s="36"/>
      <c r="F100" s="36"/>
      <c r="G100" s="36"/>
      <c r="H100" s="36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Havlista-PC\Havlista</dc:creator>
  <cp:lastModifiedBy>Havlista-PC\Havlista</cp:lastModifiedBy>
  <dcterms:created xsi:type="dcterms:W3CDTF">2024-07-04T09:00:46Z</dcterms:created>
  <dcterms:modified xsi:type="dcterms:W3CDTF">2024-07-04T09:01:00Z</dcterms:modified>
</cp:coreProperties>
</file>