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NACHOD 1 - SO-01-Budova E..." sheetId="2" r:id="rId2"/>
    <sheet name="NACHOD 2 - SO-02-Operační..." sheetId="3" r:id="rId3"/>
    <sheet name="Pokyny pro vyplnění" sheetId="4" r:id="rId4"/>
  </sheets>
  <definedNames>
    <definedName name="_xlnm._FilterDatabase" localSheetId="1" hidden="1">'NACHOD 1 - SO-01-Budova E...'!$C$110:$K$110</definedName>
    <definedName name="_xlnm._FilterDatabase" localSheetId="2" hidden="1">'NACHOD 2 - SO-02-Operační...'!$C$77:$K$77</definedName>
    <definedName name="_xlnm.Print_Titles" localSheetId="1">'NACHOD 1 - SO-01-Budova E...'!$110:$110</definedName>
    <definedName name="_xlnm.Print_Titles" localSheetId="2">'NACHOD 2 - SO-02-Operační...'!$77:$77</definedName>
    <definedName name="_xlnm.Print_Titles" localSheetId="0">'Rekapitulace stavby'!$49:$49</definedName>
    <definedName name="_xlnm.Print_Area" localSheetId="1">'NACHOD 1 - SO-01-Budova E...'!$C$4:$J$36,'NACHOD 1 - SO-01-Budova E...'!$C$42:$J$92,'NACHOD 1 - SO-01-Budova E...'!$C$98:$K$571</definedName>
    <definedName name="_xlnm.Print_Area" localSheetId="2">'NACHOD 2 - SO-02-Operační...'!$C$4:$J$36,'NACHOD 2 - SO-02-Operační...'!$C$42:$J$59,'NACHOD 2 - SO-02-Operační...'!$C$65:$K$98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<sst xmlns="http://schemas.openxmlformats.org/spreadsheetml/2006/main" count="5961" uniqueCount="1513">
  <si>
    <t>Export VZ</t>
  </si>
  <si>
    <t>List obsahuje:</t>
  </si>
  <si>
    <t>3.0</t>
  </si>
  <si>
    <t>ZAMOK</t>
  </si>
  <si>
    <t>False</t>
  </si>
  <si>
    <t>{71174ACC-2822-4BA2-BB90-757C54E97A20}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</si>
  <si>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</si>
  <si>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</si>
  <si>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</si>
  <si>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</si>
  <si>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</si>
  <si>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</si>
  <si>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</si>
  <si>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</si>
  <si>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NACHOD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</si>
  <si>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</si>
  <si>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</si>
  <si>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operačních sálů ortopedie</t>
  </si>
  <si>
    <t>0,1</t>
  </si>
  <si>
    <t>KSO:</t>
  </si>
  <si>
    <t>CC-CZ:</t>
  </si>
  <si>
    <t>1</t>
  </si>
  <si>
    <t>Místo:</t>
  </si>
  <si>
    <t>Oblastní nemocnice Náchod</t>
  </si>
  <si>
    <t>Datum:</t>
  </si>
  <si>
    <t>14.02.2015</t>
  </si>
  <si>
    <t>10</t>
  </si>
  <si>
    <t>100</t>
  </si>
  <si>
    <t>Zadavatel:</t>
  </si>
  <si>
    <t>IČ:</t>
  </si>
  <si>
    <t>Královéhradecký kraj,Pivovarské nám. HK</t>
  </si>
  <si>
    <t>DIČ:</t>
  </si>
  <si>
    <t>Uchazeč:</t>
  </si>
  <si>
    <t>Vyplň údaj</t>
  </si>
  <si>
    <t>Projektant:</t>
  </si>
  <si>
    <t>JIKA-CZ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</si>
  <si>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</si>
  <si>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</si>
  <si>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</si>
  <si>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</si>
  <si>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</si>
  <si>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</si>
  <si>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</si>
  <si>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</si>
  <si>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</si>
  <si>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</si>
  <si>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</si>
  <si>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</si>
  <si>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</si>
  <si>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</si>
  <si>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</si>
  <si>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</si>
  <si>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</si>
  <si>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</si>
  <si>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</si>
  <si>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</si>
  <si>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</si>
  <si>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</si>
  <si>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</si>
  <si>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</si>
  <si>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</si>
  <si>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</si>
  <si>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</si>
  <si>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</si>
  <si>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</si>
  <si>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</si>
  <si>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</si>
  <si>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</si>
  <si>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</si>
  <si>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</si>
  <si>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</si>
  <si>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</si>
  <si>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</si>
  <si>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</si>
  <si>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</si>
  <si>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</si>
  <si>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NACHOD 1</t>
  </si>
  <si>
    <t xml:space="preserve">SO-01-Budova E-2NP-operační sály ortopedie+strojovna VZD </t>
  </si>
  <si>
    <t>STA</t>
  </si>
  <si>
    <t>{637C7868-7A00-470B-AF5B-599DA233D4C0}</t>
  </si>
  <si>
    <t>2</t>
  </si>
  <si>
    <t>NACHOD 2</t>
  </si>
  <si>
    <t>SO-02-Operační sály ortopedie-interier volný</t>
  </si>
  <si>
    <t>{EC815549-5639-4386-93DC-8333D2CA06D3}</t>
  </si>
  <si>
    <t>Zpět na list:</t>
  </si>
  <si>
    <t>KRYCÍ LIST SOUPISU</t>
  </si>
  <si>
    <t>Objekt:</t>
  </si>
  <si>
    <t xml:space="preserve">NACHOD 1 - SO-01-Budova E-2NP-operační sály ortopedie+strojovna VZD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</si>
  <si>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</si>
  <si>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</si>
  <si>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</si>
  <si>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</si>
  <si>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</si>
  <si>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</si>
  <si>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</si>
  <si>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</si>
  <si>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</si>
  <si>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</si>
  <si>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</si>
  <si>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767-1 - Čistá vestavba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</si>
  <si>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</si>
  <si>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</si>
  <si>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</si>
  <si>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</si>
  <si>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</si>
  <si>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</si>
  <si>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</si>
  <si>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731 - Ústřední vytápění - kotelny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</si>
  <si>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</si>
  <si>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</si>
  <si>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</si>
  <si>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</si>
  <si>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</si>
  <si>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</si>
  <si>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</si>
  <si>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</si>
  <si>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</si>
  <si>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</si>
  <si>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 xml:space="preserve">    23-M - Montáže potrubí</t>
  </si>
  <si>
    <t xml:space="preserve">    24-M - Montáže vzduchotechnických zařízení</t>
  </si>
  <si>
    <t xml:space="preserve">    43-M - Montáž ocelových konstrukcí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</si>
  <si>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</si>
  <si>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</si>
  <si>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</si>
  <si>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</si>
  <si>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</si>
  <si>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</si>
  <si>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</si>
  <si>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</si>
  <si>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</si>
  <si>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</si>
  <si>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</si>
  <si>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</si>
  <si>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</si>
  <si>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</si>
  <si>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</si>
  <si>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</si>
  <si>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</si>
  <si>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</si>
  <si>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</si>
  <si>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</si>
  <si>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</si>
  <si>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</si>
  <si>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</si>
  <si>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</si>
  <si>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</si>
  <si>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</si>
  <si>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</si>
  <si>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</si>
  <si>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</si>
  <si>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pl do 1 m2 ve zdivu nadzákladovém cihlami pálenými na MVC</t>
  </si>
  <si>
    <t>m3</t>
  </si>
  <si>
    <t>CS ÚRS 2015 01</t>
  </si>
  <si>
    <t>4</t>
  </si>
  <si>
    <t>2059732305</t>
  </si>
  <si>
    <t>VV</t>
  </si>
  <si>
    <t>0,4*2,05*0,6+0,4*2,05*0,3</t>
  </si>
  <si>
    <t>310239211</t>
  </si>
  <si>
    <t>Zazdívka otvorů pl do 4 m2 ve zdivu nadzákladovém cihlami pálenými na MVC</t>
  </si>
  <si>
    <t>-705310918</t>
  </si>
  <si>
    <t>1,38*2,365*0,6+0,6*2,0*0,4+0,85*2,1*0,6+1,37*2,59*0,6</t>
  </si>
  <si>
    <t>311113134</t>
  </si>
  <si>
    <t>Nosná zeď tl do 300 mm z hladkých tvárnic ztraceného bednění včetně výplně z betonu tř. C 16/20</t>
  </si>
  <si>
    <t>m2</t>
  </si>
  <si>
    <t>-1899817745</t>
  </si>
  <si>
    <t>(6,55*2+13,415)*1,65</t>
  </si>
  <si>
    <t>311238143</t>
  </si>
  <si>
    <t>Zdivo nosné vnitřní z cihel broušených POROTHERM tl 240 mm pevnosti P10 lepených tenkovrstvou maltou</t>
  </si>
  <si>
    <t>1191400600</t>
  </si>
  <si>
    <t>4,22*2,89+3,41*2,89</t>
  </si>
  <si>
    <t>5</t>
  </si>
  <si>
    <t>311361821</t>
  </si>
  <si>
    <t>Výztuž nosných zdí betonářskou ocelí 10 505</t>
  </si>
  <si>
    <t>t</t>
  </si>
  <si>
    <t>973635344</t>
  </si>
  <si>
    <t>39,773*0,3*0,06</t>
  </si>
  <si>
    <t>6</t>
  </si>
  <si>
    <t>317234410</t>
  </si>
  <si>
    <t>Vyzdívka mezi nosníky z cihel pálených na MC</t>
  </si>
  <si>
    <t>-869016029</t>
  </si>
  <si>
    <t>1,5*0,75*0,45+2,0*0,75*0,45*2+1,2*0,75*0,45+2,27*0,45*0,45+2,5*0,45*0,25</t>
  </si>
  <si>
    <t>7</t>
  </si>
  <si>
    <t>317944321</t>
  </si>
  <si>
    <t>Válcované nosníky do č.12 dodatečně osazované do připravených otvorů</t>
  </si>
  <si>
    <t>543648763</t>
  </si>
  <si>
    <t>"I80"  (0,8*12+0,9*10)*0,00595*1,08</t>
  </si>
  <si>
    <t>"L 80/80"  0,8*3*0,004*2*1,08</t>
  </si>
  <si>
    <t>Součet</t>
  </si>
  <si>
    <t>8</t>
  </si>
  <si>
    <t>317944323</t>
  </si>
  <si>
    <t>Válcované nosníky č.14 až 22 dodatečně osazované do připravených otvorů</t>
  </si>
  <si>
    <t>584837663</t>
  </si>
  <si>
    <t>"I č.140" (1,5*5+1,2*5)*0,0144*1,08</t>
  </si>
  <si>
    <t>"I č.160" (2,0*5+2,0*5+2,27*5)*0,0179*1,08+2,5*4*0,0179*1,08</t>
  </si>
  <si>
    <t>9</t>
  </si>
  <si>
    <t>342272323</t>
  </si>
  <si>
    <t>Příčky tl 100 mm z pórobetonových přesných hladkých příčkovek objemové hmotnosti 500 kg/m3</t>
  </si>
  <si>
    <t>-1946008942</t>
  </si>
  <si>
    <t>"E2013"   0,9*1,2</t>
  </si>
  <si>
    <t>349231811</t>
  </si>
  <si>
    <t>Přizdívka ostění s ozubem z cihel tl do 150 mm</t>
  </si>
  <si>
    <t>1827528188</t>
  </si>
  <si>
    <t>0,65*0,6*2+0,6*2,05-2+0,6*2,05*2+0,6*2,05+0,6*2,0*2+0,45*2,2*4</t>
  </si>
  <si>
    <t>Vodorovné konstrukce</t>
  </si>
  <si>
    <t>11</t>
  </si>
  <si>
    <t>417351115</t>
  </si>
  <si>
    <t>Zřízení bednění ztužujících věnců</t>
  </si>
  <si>
    <t>1898503723</t>
  </si>
  <si>
    <t>28,915*0,21*2</t>
  </si>
  <si>
    <t>12</t>
  </si>
  <si>
    <t>417351116</t>
  </si>
  <si>
    <t>Odstranění bednění ztužujících věnců</t>
  </si>
  <si>
    <t>150657281</t>
  </si>
  <si>
    <t>13</t>
  </si>
  <si>
    <t>417388172</t>
  </si>
  <si>
    <t>Ztužující věnec keramických stropů tl 21 cm pro vnitřní zdi š 30 cm</t>
  </si>
  <si>
    <t>m</t>
  </si>
  <si>
    <t>1987651767</t>
  </si>
  <si>
    <t>13,615+7,65*2</t>
  </si>
  <si>
    <t>Úpravy povrchů, podlahy a osazování výplní</t>
  </si>
  <si>
    <t>14</t>
  </si>
  <si>
    <t>612131121</t>
  </si>
  <si>
    <t>Penetrace akrylát-silikonová vnitřních stěn nanášená ručně</t>
  </si>
  <si>
    <t>-1638101352</t>
  </si>
  <si>
    <t>377,305+226,759</t>
  </si>
  <si>
    <t>612181001</t>
  </si>
  <si>
    <t>Sádrová stěrka tl.do 3 mm vnitřních stěn</t>
  </si>
  <si>
    <t>1593583201</t>
  </si>
  <si>
    <t>"místn. č.2001"(2,575+3,67)*2,75-2,0*2,75+0,45*(2,0+2,75*2)</t>
  </si>
  <si>
    <t>"č.2014" (4,855*2+2,475*2)*2,8</t>
  </si>
  <si>
    <t>"č.2015" (3,91+2,475)*2*2,8</t>
  </si>
  <si>
    <t>"č.2016"(1,0+1,205)*2*2,8</t>
  </si>
  <si>
    <t>16</t>
  </si>
  <si>
    <t>612331111</t>
  </si>
  <si>
    <t>Cementová omítka hrubá jednovrstvá zatřená vnitřních stěn nanášená ručně</t>
  </si>
  <si>
    <t>1707613095</t>
  </si>
  <si>
    <t>"pod vnitřníobklady" (2,07+0,9+1,415+1,045+0,9)*2,75-1,03*1,78-0,8*1,97+0,6*2*0,6</t>
  </si>
  <si>
    <t>17</t>
  </si>
  <si>
    <t>612341121</t>
  </si>
  <si>
    <t>Sádrová nebo vápenosádrová omítka hladká jednovrstvá vnitřních stěn nanášená ručně</t>
  </si>
  <si>
    <t>-1830577179</t>
  </si>
  <si>
    <t>18</t>
  </si>
  <si>
    <t>622143003</t>
  </si>
  <si>
    <t>Montáž omítkových plastových nebo pozinkovaných rohových profilů s tkaninou</t>
  </si>
  <si>
    <t>-258531371</t>
  </si>
  <si>
    <t>2,75*8</t>
  </si>
  <si>
    <t>19</t>
  </si>
  <si>
    <t>M</t>
  </si>
  <si>
    <t>590514800</t>
  </si>
  <si>
    <t>lišta rohová Al 10/10 cm s tkaninou bal. 2,5 m</t>
  </si>
  <si>
    <t>-298233586</t>
  </si>
  <si>
    <t>22*1,05 'Přepočtené koeficientem množství</t>
  </si>
  <si>
    <t>20</t>
  </si>
  <si>
    <t>622211011</t>
  </si>
  <si>
    <t>Montáž zateplení vnějších stěn z polystyrénových desek tl do 80 mm</t>
  </si>
  <si>
    <t>-1327154106</t>
  </si>
  <si>
    <t>283763710</t>
  </si>
  <si>
    <t>polystyren extrudovaný URSA XPS III - (S,G,NF,) - 1250 x 600 x 80 mm</t>
  </si>
  <si>
    <t>1514048104</t>
  </si>
  <si>
    <t>33,144*1,02 'Přepočtené koeficientem množství</t>
  </si>
  <si>
    <t>22</t>
  </si>
  <si>
    <t>622321121</t>
  </si>
  <si>
    <t>Vápenocementová omítka hladká jednovrstvá vnějších stěn nanášená ručně</t>
  </si>
  <si>
    <t>1521042459</t>
  </si>
  <si>
    <t>"skladba SO04-SO06"  4,22*2,89+1,38*2,365+3,41*2,89+1,37*2,59</t>
  </si>
  <si>
    <t>23</t>
  </si>
  <si>
    <t>622511111</t>
  </si>
  <si>
    <t>Tenkovrstvá akrylátová mozaiková střednězrnná omítka včetně penetrace vnějších stěn</t>
  </si>
  <si>
    <t>226798349</t>
  </si>
  <si>
    <t>24</t>
  </si>
  <si>
    <t>622531021</t>
  </si>
  <si>
    <t>Tenkovrstvá silikonová zrnitá omítka tl. 2,0 mm včetně penetrace vnějších stěn</t>
  </si>
  <si>
    <t>-217829870</t>
  </si>
  <si>
    <t>25</t>
  </si>
  <si>
    <t>632441222</t>
  </si>
  <si>
    <t>Potěr anhydritový samonivelační tl do 35 mm C30 litý</t>
  </si>
  <si>
    <t>-665119455</t>
  </si>
  <si>
    <t>"P4"  4,69+2,16</t>
  </si>
  <si>
    <t>26</t>
  </si>
  <si>
    <t>632441224</t>
  </si>
  <si>
    <t>Potěr anhydritový samonivelační tl do 45 mm C30 litý</t>
  </si>
  <si>
    <t>670505447</t>
  </si>
  <si>
    <t>"P1-P3"  10,15+25,24+36,37+30,02+6,25+7,12+6,23+11,66+8,88+8,08+4,19+12,02</t>
  </si>
  <si>
    <t>27</t>
  </si>
  <si>
    <t>632481213</t>
  </si>
  <si>
    <t>Separační vrstva z PE fólie</t>
  </si>
  <si>
    <t>1304664107</t>
  </si>
  <si>
    <t>275,41-90,91-1,21-10,23</t>
  </si>
  <si>
    <t>28</t>
  </si>
  <si>
    <t>633811111</t>
  </si>
  <si>
    <t>Broušení nerovností betonových podlah do 2 mm - stržení šlemu</t>
  </si>
  <si>
    <t>-1584575361</t>
  </si>
  <si>
    <t>10,15+25,24+36,37+30,02+6,25+7,12+6,23+11,66+8,88+8,08+4,19+4,69+2,16+12,02</t>
  </si>
  <si>
    <t>29</t>
  </si>
  <si>
    <t>633811119</t>
  </si>
  <si>
    <t>Příplatek k broušení nerovností betonových podlah ZKD 1 mm úběru</t>
  </si>
  <si>
    <t>-409410559</t>
  </si>
  <si>
    <t>30</t>
  </si>
  <si>
    <t>634112113</t>
  </si>
  <si>
    <t>Obvodová dilatace podlahovým páskem v 80 mm mezi stěnou a samonivelačním potěrem</t>
  </si>
  <si>
    <t>277079198</t>
  </si>
  <si>
    <t>173,06*1,15</t>
  </si>
  <si>
    <t>Ostatní konstrukce a práce, bourání</t>
  </si>
  <si>
    <t>31</t>
  </si>
  <si>
    <t>941111121</t>
  </si>
  <si>
    <t>Montáž lešení řadového trubkového lehkého s podlahami zatížení do 200 kg/m2 š do 1,2 m v do 10 m</t>
  </si>
  <si>
    <t>-950430295</t>
  </si>
  <si>
    <t>"pro strojovnu VZD" (6,65+1,2+6,65+1,2+13,615+1,2*2)*5,46</t>
  </si>
  <si>
    <t>32</t>
  </si>
  <si>
    <t>941111221</t>
  </si>
  <si>
    <t>Příplatek k lešení řadovému trubkovému lehkému s podlahami š 1,2 m v 10 m za první a ZKD den použití</t>
  </si>
  <si>
    <t>-1965498111</t>
  </si>
  <si>
    <t>173,164*15</t>
  </si>
  <si>
    <t>33</t>
  </si>
  <si>
    <t>941111821</t>
  </si>
  <si>
    <t>Demontáž lešení řadového trubkového lehkého s podlahami zatížení do 200 kg/m2 š do 1,2 m v do 10 m</t>
  </si>
  <si>
    <t>1504227822</t>
  </si>
  <si>
    <t>34</t>
  </si>
  <si>
    <t>949101111</t>
  </si>
  <si>
    <t>Lešení pomocné pro objekty pozemních staveb s lešeňovou podlahou v do 1,9 m zatížení do 150 kg/m2</t>
  </si>
  <si>
    <t>-536615268</t>
  </si>
  <si>
    <t>275,41*0,5</t>
  </si>
  <si>
    <t>35</t>
  </si>
  <si>
    <t>952001</t>
  </si>
  <si>
    <t>D+M PHP na př. pěnový 21A,113B vč. nosné konstrukce obsah 6kg</t>
  </si>
  <si>
    <t>ks</t>
  </si>
  <si>
    <t>821523935</t>
  </si>
  <si>
    <t>"schema č.OS 01"   2</t>
  </si>
  <si>
    <t>36</t>
  </si>
  <si>
    <t>952002</t>
  </si>
  <si>
    <t xml:space="preserve">PHP sněhový obsah 6kg s hasící schopností 13A,55B </t>
  </si>
  <si>
    <t>1907285898</t>
  </si>
  <si>
    <t>"schema č.OS02"  1</t>
  </si>
  <si>
    <t>37</t>
  </si>
  <si>
    <t>952003</t>
  </si>
  <si>
    <t xml:space="preserve">PHP pěnový vč. nosné konstrukce obsah 6kg </t>
  </si>
  <si>
    <t>983801599</t>
  </si>
  <si>
    <t>38</t>
  </si>
  <si>
    <t>952004</t>
  </si>
  <si>
    <t xml:space="preserve">Protinárazové desky na stěnu na př. Fundermax HPL laminát -dodávka </t>
  </si>
  <si>
    <t>877354646</t>
  </si>
  <si>
    <t>"schema č.OS04"   6</t>
  </si>
  <si>
    <t>39</t>
  </si>
  <si>
    <t>952004a</t>
  </si>
  <si>
    <t xml:space="preserve">Montáž protinárazových desek na stěnu </t>
  </si>
  <si>
    <t>1237913928</t>
  </si>
  <si>
    <t>40</t>
  </si>
  <si>
    <t>952901111</t>
  </si>
  <si>
    <t>Vyčištění budov bytové a občanské výstavby při výšce podlaží do 4 m</t>
  </si>
  <si>
    <t>1876642515</t>
  </si>
  <si>
    <t>275,41*8</t>
  </si>
  <si>
    <t>41</t>
  </si>
  <si>
    <t>962031132</t>
  </si>
  <si>
    <t>Bourání příček z cihel pálených na MVC tl do 100 mm</t>
  </si>
  <si>
    <t>363522800</t>
  </si>
  <si>
    <t>(2,475+0,55+0,8+5,12+2,92+0,45+2,17+1,35)*4,05-0,7*1,97-0,9*2,16*2-0,975*0,8-1,7*0,8</t>
  </si>
  <si>
    <t>-0,6*1,97*2</t>
  </si>
  <si>
    <t>42</t>
  </si>
  <si>
    <t>962032231</t>
  </si>
  <si>
    <t>Bourání zdiva z cihel pálených nebo vápenopískových na MV nebo MVC přes 1 m3</t>
  </si>
  <si>
    <t>1665789321</t>
  </si>
  <si>
    <t>(6,0+6,0+5,91+2,44+0,8)*4,05*0,25-1,0*1,05*2*0,25-0,8*1,97*0,25-1,8*2,2*0,25</t>
  </si>
  <si>
    <t>43</t>
  </si>
  <si>
    <t>-1407079513</t>
  </si>
  <si>
    <t>"zdivo atiky pod strojovnou VZD"  (13,615+7,65*2)*0,25*0,25+0,9</t>
  </si>
  <si>
    <t>44</t>
  </si>
  <si>
    <t>962081131</t>
  </si>
  <si>
    <t>Bourání příček ze skleněných tvárnic tl do 100 mm</t>
  </si>
  <si>
    <t>-1116968786</t>
  </si>
  <si>
    <t>1,7*0,8+0,975*0,8+1,07</t>
  </si>
  <si>
    <t>45</t>
  </si>
  <si>
    <t>965042141</t>
  </si>
  <si>
    <t>Bourání podkladů pod dlažby nebo mazanin betonových nebo z litého asfaltu tl do 100 mm pl přes 4 m2</t>
  </si>
  <si>
    <t>617855732</t>
  </si>
  <si>
    <t>(6,33+2,24+6,25)*0,08+(14,8+16,9+35,4+29,59+18,87+17,29+16,33+7,1+7,99+9,68)*0,09</t>
  </si>
  <si>
    <t>46</t>
  </si>
  <si>
    <t>965081213</t>
  </si>
  <si>
    <t>Bourání podlah z dlaždic keramických nebo xylolitových tl do 10 mm plochy přes 1 m2</t>
  </si>
  <si>
    <t>-2009921255</t>
  </si>
  <si>
    <t>6,33+2,24+6,25+7,41</t>
  </si>
  <si>
    <t>47</t>
  </si>
  <si>
    <t>967031733</t>
  </si>
  <si>
    <t>Přisekání plošné zdiva z cihel pálených na MV nebo MVC tl do 150 mm</t>
  </si>
  <si>
    <t>799799275</t>
  </si>
  <si>
    <t>0,35*2,4*1,5</t>
  </si>
  <si>
    <t>48</t>
  </si>
  <si>
    <t>968062375</t>
  </si>
  <si>
    <t>Vybourání dřevěných rámů oken zdvojených včetně křídel pl do 2 m2</t>
  </si>
  <si>
    <t>-903583564</t>
  </si>
  <si>
    <t>1,03*1,78+1,09*1,78+1,0*1,77+1,0*1,05*2</t>
  </si>
  <si>
    <t>49</t>
  </si>
  <si>
    <t>968062376</t>
  </si>
  <si>
    <t>Vybourání dřevěných rámů oken zdvojených včetně křídel pl do 4 m2</t>
  </si>
  <si>
    <t>713001218</t>
  </si>
  <si>
    <t>1,38*2,365+1,43*2,51+1,44*2,55+1,37*2,59+1,5*2,67</t>
  </si>
  <si>
    <t>50</t>
  </si>
  <si>
    <t>968062377</t>
  </si>
  <si>
    <t>Vybourání dřevěných rámů oken zdvojených včetně křídel pl přes 4 m2</t>
  </si>
  <si>
    <t>119218692</t>
  </si>
  <si>
    <t>51</t>
  </si>
  <si>
    <t>968062455</t>
  </si>
  <si>
    <t>Vybourání dřevěných dveřních zárubní pl do 2 m2</t>
  </si>
  <si>
    <t>-1007171700</t>
  </si>
  <si>
    <t>0,8*1,97+0,7*1,97+0,9*2,16*2+0,7*1,97+0,6*1,97*2+0,75*2,0</t>
  </si>
  <si>
    <t>52</t>
  </si>
  <si>
    <t>968062456</t>
  </si>
  <si>
    <t>Vybourání dřevěných dveřních zárubní pl přes 2 m2</t>
  </si>
  <si>
    <t>-1386188997</t>
  </si>
  <si>
    <t>1,3*2,0+1,0*2,2+1,3*2,2+1,5*2,0+1,8*2,2+1,2*2,2+1,2*2,1+1,0*2,2+0,95*2,3+2,065*3,47</t>
  </si>
  <si>
    <t>53</t>
  </si>
  <si>
    <t>971033561</t>
  </si>
  <si>
    <t>Vybourání otvorů ve zdivu cihelném pl do 1 m2 na MVC nebo MV tl do 600 mm</t>
  </si>
  <si>
    <t>2066093343</t>
  </si>
  <si>
    <t>0,45*2,2*0,6+0,8*0,8*0,6+0,45</t>
  </si>
  <si>
    <t>54</t>
  </si>
  <si>
    <t>973031151</t>
  </si>
  <si>
    <t>Vysekání výklenků ve zdivu cihelném na MV nebo MVC pl přes 0,25 m2</t>
  </si>
  <si>
    <t>1133756383</t>
  </si>
  <si>
    <t>0,45*0,4*4,05</t>
  </si>
  <si>
    <t>55</t>
  </si>
  <si>
    <t>973031325</t>
  </si>
  <si>
    <t>Vysekání kapes ve zdivu cihelném na MV nebo MVC pl do 0,10 m2 hl do 300 mm</t>
  </si>
  <si>
    <t>kus</t>
  </si>
  <si>
    <t>2107071697</t>
  </si>
  <si>
    <t>56</t>
  </si>
  <si>
    <t>973031335</t>
  </si>
  <si>
    <t>Vysekání kapes ve zdivu cihelném na MV nebo MVC pl do 0,16 m2 hl do 300 mm</t>
  </si>
  <si>
    <t>21131247</t>
  </si>
  <si>
    <t>"pro nové překlady" 4*3</t>
  </si>
  <si>
    <t>57</t>
  </si>
  <si>
    <t>974031666</t>
  </si>
  <si>
    <t>Vysekání rýh ve zdivu cihelném pro vtahování nosníků hl do 150 mm v do 250 mm</t>
  </si>
  <si>
    <t>-1811150032</t>
  </si>
  <si>
    <t>1,5*5+2,0*5+2,0*5+1,2*5+2,27*5+2,5*4</t>
  </si>
  <si>
    <t>58</t>
  </si>
  <si>
    <t>978013191</t>
  </si>
  <si>
    <t>Otlučení vnitřní vápenné nebo vápenocementové omítky stěn stěn v rozsahu do 100 %</t>
  </si>
  <si>
    <t>-1940807623</t>
  </si>
  <si>
    <t>188,77*3,6-226,759</t>
  </si>
  <si>
    <t>59</t>
  </si>
  <si>
    <t>978059541</t>
  </si>
  <si>
    <t>Odsekání a odebrání obkladů stěn z vnitřních obkládaček plochy přes 1 m2</t>
  </si>
  <si>
    <t>-1671870378</t>
  </si>
  <si>
    <t>"místn. č.E2001" (5,12+0,725)*1,53-1,3*1,53-1,2*1,53-0,85*1,53+0,45*1,53</t>
  </si>
  <si>
    <t>"č.E2002"(1,0+5,91+2,86-1,0-1,3-1,5)*1,5</t>
  </si>
  <si>
    <t>"E2003"(0,205+1,35+1,35+0,255+0,9+1,45+0,3*2+1,25+0,3*2+1,45+0,95+4,68+0,55*2)*3,95</t>
  </si>
  <si>
    <t>-4,22*1,5-1,3*2,2</t>
  </si>
  <si>
    <t>"E2004"(7,35+3,88*2+1,35+0,23+0,32*4+0,55*2)*3,95-3,41*2,89-1,0*2,2</t>
  </si>
  <si>
    <t>"E2005"3,145*2*3,95-1,38*2,365+0,55*2,0*2-1,3*2,0</t>
  </si>
  <si>
    <t>"E2006"(4,51*2+4,645)*1,5-1,3*1,5-1,2*2,1+0,55*1,5*2</t>
  </si>
  <si>
    <t>"E2007"(2,88*2+1,17)*1,5-0,75*1,5+0,55*1,5*2</t>
  </si>
  <si>
    <t>"E2008"(1,8+1,1+1,205)*1,5</t>
  </si>
  <si>
    <t>"E2009"(0,45+2,44+0,45+2,85)*1,5</t>
  </si>
  <si>
    <t>"E20010"(3,27+2,17)*1,5-0,7*1,5-0,95*1,5+0,45*1,5*2</t>
  </si>
  <si>
    <t>"E2011"(2,45+2,1)*2*1,5-0,7*1,5</t>
  </si>
  <si>
    <t>"E2012"(2,76+2,86+1,0)*1,5+0,45*1,5</t>
  </si>
  <si>
    <t>997</t>
  </si>
  <si>
    <t>Přesun sutě</t>
  </si>
  <si>
    <t>60</t>
  </si>
  <si>
    <t>997013112</t>
  </si>
  <si>
    <t>Vnitrostaveništní doprava suti a vybouraných hmot pro budovy v do 9 m s použitím mechanizace</t>
  </si>
  <si>
    <t>-381215288</t>
  </si>
  <si>
    <t>61</t>
  </si>
  <si>
    <t>997013501</t>
  </si>
  <si>
    <t>Odvoz suti a vybouraných hmot na skládku nebo meziskládku do 1 km se složením</t>
  </si>
  <si>
    <t>1349440463</t>
  </si>
  <si>
    <t>62</t>
  </si>
  <si>
    <t>997013509</t>
  </si>
  <si>
    <t>Příplatek k odvozu suti a vybouraných hmot na skládku ZKD 1 km přes 1 km</t>
  </si>
  <si>
    <t>651021016</t>
  </si>
  <si>
    <t>139,275*4</t>
  </si>
  <si>
    <t>63</t>
  </si>
  <si>
    <t>997013831</t>
  </si>
  <si>
    <t>Poplatek za uložení stavebního směsného odpadu na skládce (skládkovné)</t>
  </si>
  <si>
    <t>789753129</t>
  </si>
  <si>
    <t>767-1</t>
  </si>
  <si>
    <t>Čistá vestavba</t>
  </si>
  <si>
    <t>64</t>
  </si>
  <si>
    <t>76701001</t>
  </si>
  <si>
    <t>D+M kovové příčky,kovové dveře,kovové podhledy,svítidla</t>
  </si>
  <si>
    <t>kpl</t>
  </si>
  <si>
    <t>1107241432</t>
  </si>
  <si>
    <t>998</t>
  </si>
  <si>
    <t>Přesun hmot</t>
  </si>
  <si>
    <t>65</t>
  </si>
  <si>
    <t>998011002</t>
  </si>
  <si>
    <t>Přesun hmot pro budovy zděné v do 12 m</t>
  </si>
  <si>
    <t>348082669</t>
  </si>
  <si>
    <t>PSV</t>
  </si>
  <si>
    <t>Práce a dodávky PSV</t>
  </si>
  <si>
    <t>711</t>
  </si>
  <si>
    <t>Izolace proti vodě, vlhkosti a plynům</t>
  </si>
  <si>
    <t>66</t>
  </si>
  <si>
    <t>711493111</t>
  </si>
  <si>
    <t>Izolace proti podpovrchové a tlakové vodě vodorovná SCHOMBURG těsnicí kaší AQUAFIN-2K s těsnící páskou ASO-Dichtband</t>
  </si>
  <si>
    <t>-1441656722</t>
  </si>
  <si>
    <t>"místn. č.2012,2013"   4,69+2,16</t>
  </si>
  <si>
    <t>67</t>
  </si>
  <si>
    <t>711493121</t>
  </si>
  <si>
    <t>Izolace proti podpovrchové a tlakové vodě svislá SCHOMBURG těsnicí kaší AQUAFIN-2K</t>
  </si>
  <si>
    <t>-1445437828</t>
  </si>
  <si>
    <t>68</t>
  </si>
  <si>
    <t>998711202</t>
  </si>
  <si>
    <t>Přesun hmot procentní pro izolace proti vodě, vlhkosti a plynům v objektech v do 12 m</t>
  </si>
  <si>
    <t>%</t>
  </si>
  <si>
    <t>1690554440</t>
  </si>
  <si>
    <t>712</t>
  </si>
  <si>
    <t>Povlakové krytiny</t>
  </si>
  <si>
    <t>69</t>
  </si>
  <si>
    <t>712001</t>
  </si>
  <si>
    <t>Demontáž stáv. dvouplášťové střechy (živičná krytina,tepelná izolace,dřevěné trámky)</t>
  </si>
  <si>
    <t>1636662254</t>
  </si>
  <si>
    <t>70</t>
  </si>
  <si>
    <t>712002</t>
  </si>
  <si>
    <t>Přespádování střešní konstrukce s novou asfalt. krytinou</t>
  </si>
  <si>
    <t>124518953</t>
  </si>
  <si>
    <t>5,0*2,5*0,5</t>
  </si>
  <si>
    <t>71</t>
  </si>
  <si>
    <t>712311101</t>
  </si>
  <si>
    <t>Provedení povlakové krytiny střech do 10° za studena lakem penetračním nebo asfaltovým</t>
  </si>
  <si>
    <t>1022582883</t>
  </si>
  <si>
    <t>90,91*1,1</t>
  </si>
  <si>
    <t>72</t>
  </si>
  <si>
    <t>111631500</t>
  </si>
  <si>
    <t>lak asfaltový ALP/9 bal 9 kg</t>
  </si>
  <si>
    <t>-844028946</t>
  </si>
  <si>
    <t>100,001*0,0003 'Přepočtené koeficientem množství</t>
  </si>
  <si>
    <t>73</t>
  </si>
  <si>
    <t>712341559</t>
  </si>
  <si>
    <t>Provedení povlakové krytiny střech do 10° pásy NAIP přitavením v plné ploše</t>
  </si>
  <si>
    <t>467776538</t>
  </si>
  <si>
    <t>74</t>
  </si>
  <si>
    <t>628361090</t>
  </si>
  <si>
    <t>pás těžký asfaltovaný Bitagit 40 Al mineral</t>
  </si>
  <si>
    <t>2124656917</t>
  </si>
  <si>
    <t>115,001*1,15</t>
  </si>
  <si>
    <t>75</t>
  </si>
  <si>
    <t>712391172</t>
  </si>
  <si>
    <t>Provedení povlakové krytiny střech do 10° ochranné textilní vrstvy</t>
  </si>
  <si>
    <t>133036437</t>
  </si>
  <si>
    <t>76</t>
  </si>
  <si>
    <t>693111010</t>
  </si>
  <si>
    <t>textilie GETEX IMPREGNOVANÝ pestrá 300 g/m3 š 200 cm</t>
  </si>
  <si>
    <t>617422671</t>
  </si>
  <si>
    <t>77</t>
  </si>
  <si>
    <t>998712202</t>
  </si>
  <si>
    <t>Přesun hmot procentní pro krytiny povlakové v objektech v do 12 m</t>
  </si>
  <si>
    <t>384315867</t>
  </si>
  <si>
    <t>713</t>
  </si>
  <si>
    <t>Izolace tepelné</t>
  </si>
  <si>
    <t>78</t>
  </si>
  <si>
    <t>713111111</t>
  </si>
  <si>
    <t>Montáž izolace tepelné vrchem stropů volně kladenými rohožemi, pásy, dílci, deskami</t>
  </si>
  <si>
    <t>-1130168683</t>
  </si>
  <si>
    <t>"skladba CV 1"  61,83</t>
  </si>
  <si>
    <t>79</t>
  </si>
  <si>
    <t>631481030</t>
  </si>
  <si>
    <t>deska minerální střešní izolační ISOVER ORSIK 600x1200 mm tl. 80 mm</t>
  </si>
  <si>
    <t>1470933646</t>
  </si>
  <si>
    <t>61,83*1,15</t>
  </si>
  <si>
    <t>80</t>
  </si>
  <si>
    <t>713111121</t>
  </si>
  <si>
    <t>Montáž izolace tepelné spodem stropů s uchycením drátem rohoží, pásů, dílců, desek</t>
  </si>
  <si>
    <t>-560342554</t>
  </si>
  <si>
    <t>"skladba SO01"  85,01</t>
  </si>
  <si>
    <t>81</t>
  </si>
  <si>
    <t>631480110</t>
  </si>
  <si>
    <t>deska minerální střešní izolační ISOVER ORSIK 600x1200 mm tl. 200 mm</t>
  </si>
  <si>
    <t>-1109642880</t>
  </si>
  <si>
    <t>85,01*1,02 'Přepočtené koeficientem množství</t>
  </si>
  <si>
    <t>82</t>
  </si>
  <si>
    <t>713111131</t>
  </si>
  <si>
    <t>Montáž izolace tepelné spodem stropů žebrových s úpravou drátem rohoží, pásů, dílců, desek</t>
  </si>
  <si>
    <t>-1430949095</t>
  </si>
  <si>
    <t>"skladba P5"  90,91*2</t>
  </si>
  <si>
    <t>83</t>
  </si>
  <si>
    <t>631481060</t>
  </si>
  <si>
    <t>deska minerální střešní izolační ISOVER ORSIK 600x1200 mm tl. 140 mm</t>
  </si>
  <si>
    <t>678680769</t>
  </si>
  <si>
    <t>95,456*1,15</t>
  </si>
  <si>
    <t>84</t>
  </si>
  <si>
    <t>631481070</t>
  </si>
  <si>
    <t>deska minerální střešní izolační ISOVER ORSIK 600x1200 mm tl. 160 mm</t>
  </si>
  <si>
    <t>1618269639</t>
  </si>
  <si>
    <t>104,546666666667*1,05 'Přepočtené koeficientem množství</t>
  </si>
  <si>
    <t>85</t>
  </si>
  <si>
    <t>713121111</t>
  </si>
  <si>
    <t>Montáž izolace tepelné podlah volně kladenými rohožemi, pásy, dílci, deskami 1 vrstva</t>
  </si>
  <si>
    <t>1908811785</t>
  </si>
  <si>
    <t>"P1,P3,P4"   10,15+6,23+11,66+8,88+8,08+4,19+4,69+2,16+12,02</t>
  </si>
  <si>
    <t>86</t>
  </si>
  <si>
    <t>283723050</t>
  </si>
  <si>
    <t>deska z pěnového polystyrenu EPS 100 S 1000 x 500 x 50 mm</t>
  </si>
  <si>
    <t>1674953362</t>
  </si>
  <si>
    <t>69,421*1,15</t>
  </si>
  <si>
    <t>87</t>
  </si>
  <si>
    <t>713131121</t>
  </si>
  <si>
    <t>Montáž izolace tepelné stěn přichycením dráty rohoží, pásů, dílců, desek</t>
  </si>
  <si>
    <t>-1053173427</t>
  </si>
  <si>
    <t>"skladba SO03"   0,6*(13,415*2+6,55*2+1,0*2)</t>
  </si>
  <si>
    <t>88</t>
  </si>
  <si>
    <t>-1499150635</t>
  </si>
  <si>
    <t>25,661*1,15</t>
  </si>
  <si>
    <t>89</t>
  </si>
  <si>
    <t>1430806588</t>
  </si>
  <si>
    <t>28,9313725490196*1,02 'Přepočtené koeficientem množství</t>
  </si>
  <si>
    <t>90</t>
  </si>
  <si>
    <t>1055177325</t>
  </si>
  <si>
    <t>(6,55*2+13,275)*3,85-2,1*2,1</t>
  </si>
  <si>
    <t>91</t>
  </si>
  <si>
    <t>95621627</t>
  </si>
  <si>
    <t>97,134*1,02 'Přepočtené koeficientem množství</t>
  </si>
  <si>
    <t>92</t>
  </si>
  <si>
    <t>713131161</t>
  </si>
  <si>
    <t>Montáž izolace tepelné stěn připevněné sponkami parotěsné reflexní tl do 5 mm</t>
  </si>
  <si>
    <t>-2089612902</t>
  </si>
  <si>
    <t>93</t>
  </si>
  <si>
    <t>283553000</t>
  </si>
  <si>
    <t>pás parotěsný tepelně izolační DAPE typ AB - 25 x 0,97 m, tl. 4 mm</t>
  </si>
  <si>
    <t>499072795</t>
  </si>
  <si>
    <t>61,83*1,05 'Přepočtené koeficientem množství</t>
  </si>
  <si>
    <t>94</t>
  </si>
  <si>
    <t>713521111</t>
  </si>
  <si>
    <t>Montáž izolace tepelné protipožárním obkladem sloupů deskami 1 vrstva</t>
  </si>
  <si>
    <t>-1955842435</t>
  </si>
  <si>
    <t>0,45*4,45*9</t>
  </si>
  <si>
    <t>95</t>
  </si>
  <si>
    <t>591552290</t>
  </si>
  <si>
    <t>deska interiérová Cembrit Multiforce protipožární se zvukovým útlumem 1200 x 2550 mm, tl. 12 mm přírodní šedá</t>
  </si>
  <si>
    <t>-351036434</t>
  </si>
  <si>
    <t>19,825*1,15</t>
  </si>
  <si>
    <t>96</t>
  </si>
  <si>
    <t>998713202</t>
  </si>
  <si>
    <t>Přesun hmot procentní pro izolace tepelné v objektech v do 12 m</t>
  </si>
  <si>
    <t>-600367564</t>
  </si>
  <si>
    <t>714</t>
  </si>
  <si>
    <t>Akustická a protiotřesová opatření</t>
  </si>
  <si>
    <t>97</t>
  </si>
  <si>
    <t>714121013</t>
  </si>
  <si>
    <t>Montáž podstropních panelů s rozšířenou zvukovou pohltivostí zavěšených na skrytý rošt</t>
  </si>
  <si>
    <t>1223204051</t>
  </si>
  <si>
    <t>"místn. č.2001,2008-2014"   10,15+11,66+8,88+8,08+4,19+4,69+2,16+12,02</t>
  </si>
  <si>
    <t>98</t>
  </si>
  <si>
    <t>590361290</t>
  </si>
  <si>
    <t>panel akustický Hygiene Meditec A T24, bílá 010, 600x600x15mm</t>
  </si>
  <si>
    <t>588572414</t>
  </si>
  <si>
    <t>64,922*1,15</t>
  </si>
  <si>
    <t>99</t>
  </si>
  <si>
    <t>998714202</t>
  </si>
  <si>
    <t>Přesun hmot procentní pro akustická a protiotřesová opatření v objektech v do 12 m</t>
  </si>
  <si>
    <t>854446643</t>
  </si>
  <si>
    <t>721</t>
  </si>
  <si>
    <t>Zdravotechnika - vnitřní kanalizace</t>
  </si>
  <si>
    <t>721001</t>
  </si>
  <si>
    <t xml:space="preserve">D+M vnitřní rozvody vody,kanalizace vč. zařizovacích předmětů a instalačních prefabrikátů </t>
  </si>
  <si>
    <t>-1209705357</t>
  </si>
  <si>
    <t>101</t>
  </si>
  <si>
    <t>721002</t>
  </si>
  <si>
    <t xml:space="preserve">D+M zdravotnická technologie </t>
  </si>
  <si>
    <t>-2022868536</t>
  </si>
  <si>
    <t>102</t>
  </si>
  <si>
    <t>721003</t>
  </si>
  <si>
    <t xml:space="preserve">D+M Zdravotnická technologie dle ONN </t>
  </si>
  <si>
    <t>-2103822966</t>
  </si>
  <si>
    <t>731</t>
  </si>
  <si>
    <t>Ústřední vytápění - kotelny</t>
  </si>
  <si>
    <t>103</t>
  </si>
  <si>
    <t>731001</t>
  </si>
  <si>
    <t>ÚT-izolace tepelné,nátěry,kotelny,strojovny,armatury,otopná tělesa</t>
  </si>
  <si>
    <t>-1201474815</t>
  </si>
  <si>
    <t>763</t>
  </si>
  <si>
    <t>Konstrukce suché výstavby</t>
  </si>
  <si>
    <t>104</t>
  </si>
  <si>
    <t>763001</t>
  </si>
  <si>
    <t xml:space="preserve">Výztuhy pro zařizovací předměty v SDK příčkách </t>
  </si>
  <si>
    <t>bm</t>
  </si>
  <si>
    <t>-1010119813</t>
  </si>
  <si>
    <t>30,0</t>
  </si>
  <si>
    <t>105</t>
  </si>
  <si>
    <t>763111414</t>
  </si>
  <si>
    <t>SDK příčka tl 125 mm profil CW+UW 75 desky 2xA 12,5 TI 75 mm EI 60 Rw 53 dB</t>
  </si>
  <si>
    <t>359700324</t>
  </si>
  <si>
    <t>"SDK 1"  (1,45+2,44+2,35+3,21+1,25+0,125+0,125+2,17+1,775+2,475)*3,05-0,8*2,0*3-0,6*0,6</t>
  </si>
  <si>
    <t>106</t>
  </si>
  <si>
    <t>763111422</t>
  </si>
  <si>
    <t>SDK příčka tl 100 mm profil CW+UW 50 desky 2xDF 12,5 TI 40 mm 100 kg/m3 EI 90 Rw 51 dB</t>
  </si>
  <si>
    <t>1326580551</t>
  </si>
  <si>
    <t>"SDK3"   1,205*2,85</t>
  </si>
  <si>
    <t>107</t>
  </si>
  <si>
    <t>763111434</t>
  </si>
  <si>
    <t>SDK příčka tl 125 mm profil CW+UW 75 desky 2xH2 12,5 TI 75 mm EI 60 Rw 53 dB</t>
  </si>
  <si>
    <t>-1685886232</t>
  </si>
  <si>
    <t>"SDK2"   (1,54+1,025)*2,85-0,7*1,97</t>
  </si>
  <si>
    <t>108</t>
  </si>
  <si>
    <t>763121211</t>
  </si>
  <si>
    <t>SDK stěna předsazená deska 1x A tl 12,5 mm lepené celoplošně bez nosné kce</t>
  </si>
  <si>
    <t>926650379</t>
  </si>
  <si>
    <t>"SDK 5"  1,0*2,85</t>
  </si>
  <si>
    <t>109</t>
  </si>
  <si>
    <t>763121428</t>
  </si>
  <si>
    <t>SDK stěna předsazená tl 87,5 mm profil CW+UW 75 deska 1xH2 12,5 bez TI EI 15</t>
  </si>
  <si>
    <t>2145762798</t>
  </si>
  <si>
    <t>2,44*2,85</t>
  </si>
  <si>
    <t>110</t>
  </si>
  <si>
    <t>763131821</t>
  </si>
  <si>
    <t>Demontáž SDK podhledu s dvouvrstvou nosnou kcí z ocelových profilů opláštění jednoduché</t>
  </si>
  <si>
    <t>-1198317090</t>
  </si>
  <si>
    <t>275,41-90,91</t>
  </si>
  <si>
    <t>111</t>
  </si>
  <si>
    <t>763172312</t>
  </si>
  <si>
    <t>Montáž revizních dvířek SDK kcí vel. 300x300 mm</t>
  </si>
  <si>
    <t>-1452252027</t>
  </si>
  <si>
    <t>"schema č.ZA 02"  1</t>
  </si>
  <si>
    <t>112</t>
  </si>
  <si>
    <t>590307110</t>
  </si>
  <si>
    <t>dvířka revizní s automatickým zámkem 300 x 300 mm</t>
  </si>
  <si>
    <t>1560610319</t>
  </si>
  <si>
    <t>113</t>
  </si>
  <si>
    <t>763231211</t>
  </si>
  <si>
    <t>Sádrovláknitý podhled desky 2x10 v kce 75 mm dvouvrstvá spodní kce profil CD+UD bez TI</t>
  </si>
  <si>
    <t>236248279</t>
  </si>
  <si>
    <t>90,91</t>
  </si>
  <si>
    <t>114</t>
  </si>
  <si>
    <t>763321113</t>
  </si>
  <si>
    <t xml:space="preserve">Cementovláknitá stěna předsazená tl 150 mm CW+UW 75 desky 1x150mm TI 60 mm 27 kg/m3 na př. Fermacell Power panel </t>
  </si>
  <si>
    <t>-103154382</t>
  </si>
  <si>
    <t>115</t>
  </si>
  <si>
    <t>763331205</t>
  </si>
  <si>
    <t>Cementovláknitý podhled desky 2x10mm dvouvrstvá spodní kce profil CD+UD bez TI</t>
  </si>
  <si>
    <t>1514623997</t>
  </si>
  <si>
    <t>85,01</t>
  </si>
  <si>
    <t>116</t>
  </si>
  <si>
    <t>998763402</t>
  </si>
  <si>
    <t>Přesun hmot procentní pro sádrokartonové konstrukce v objektech v do 12 m</t>
  </si>
  <si>
    <t>2096992890</t>
  </si>
  <si>
    <t>764</t>
  </si>
  <si>
    <t>Konstrukce klempířské</t>
  </si>
  <si>
    <t>117</t>
  </si>
  <si>
    <t>764001</t>
  </si>
  <si>
    <t>Systémové klempířské prvky Kingspan</t>
  </si>
  <si>
    <t>1050907186</t>
  </si>
  <si>
    <t>"schema č.KL07-KL16"   119,0</t>
  </si>
  <si>
    <t>118</t>
  </si>
  <si>
    <t>764002</t>
  </si>
  <si>
    <t>Oplechování styku střechy strojovny a stáv. objektu  r.š.240mm</t>
  </si>
  <si>
    <t>-699433900</t>
  </si>
  <si>
    <t>"schema č.KL08"   13,415</t>
  </si>
  <si>
    <t>119</t>
  </si>
  <si>
    <t>764002851</t>
  </si>
  <si>
    <t>Demontáž oplechování parapetů do suti</t>
  </si>
  <si>
    <t>-156680382</t>
  </si>
  <si>
    <t>1,43+1,44+1,03+1,37+1,09+1,0+1,5+4,22+1,38+3,41</t>
  </si>
  <si>
    <t>120</t>
  </si>
  <si>
    <t>764003</t>
  </si>
  <si>
    <t>Oplechování soklu strojovny VZT lakovaným plechem r.š.310mm</t>
  </si>
  <si>
    <t>-564432786</t>
  </si>
  <si>
    <t>"schema č.KL 09"   27,92</t>
  </si>
  <si>
    <t>121</t>
  </si>
  <si>
    <t>764004</t>
  </si>
  <si>
    <t>Lemující lišta tvaru L prostupů VZT žárově zinkovaný plech +polyester r.š.110mm</t>
  </si>
  <si>
    <t>1060876321</t>
  </si>
  <si>
    <t>"schema č.K16"   3,5</t>
  </si>
  <si>
    <t>122</t>
  </si>
  <si>
    <t>764216603</t>
  </si>
  <si>
    <t>Oplechování rovných parapetů mechanicky kotvené z Pz s povrchovou úpravou rš 250 mm</t>
  </si>
  <si>
    <t>-1476864915</t>
  </si>
  <si>
    <t>"schema č.KL 02,KL 03"   1,06+1,15</t>
  </si>
  <si>
    <t>123</t>
  </si>
  <si>
    <t>764216604</t>
  </si>
  <si>
    <t>Oplechování rovných parapetů mechanicky kotvené z Pz s povrchovou úpravou rš 285mm</t>
  </si>
  <si>
    <t>-1000145942</t>
  </si>
  <si>
    <t>"schema č.KL 05,KL06"  1,5+1,09</t>
  </si>
  <si>
    <t>124</t>
  </si>
  <si>
    <t>764216605</t>
  </si>
  <si>
    <t>Oplechování rovných parapetů mechanicky kotvené z Pz s povrchovou úpravou rš 400 mm</t>
  </si>
  <si>
    <t>346262747</t>
  </si>
  <si>
    <t>"schema č.KL 01,KL04"  1,56+1,49</t>
  </si>
  <si>
    <t>125</t>
  </si>
  <si>
    <t>998764202</t>
  </si>
  <si>
    <t>Přesun hmot procentní pro konstrukce klempířské v objektech v do 12 m</t>
  </si>
  <si>
    <t>-1101080596</t>
  </si>
  <si>
    <t>766</t>
  </si>
  <si>
    <t>Konstrukce truhlářské</t>
  </si>
  <si>
    <t>126</t>
  </si>
  <si>
    <t>766001</t>
  </si>
  <si>
    <t xml:space="preserve">Dodávka oken plastových 6ti komorových vč. kování zasklení izolačním trojsklem čirým </t>
  </si>
  <si>
    <t>-1102419720</t>
  </si>
  <si>
    <t>"schema č.001-006"  1,5*2,67+1,0*1,77+1,09*1,78+1,43*2,51+1,44*2,55+1,03*1,78</t>
  </si>
  <si>
    <t>127</t>
  </si>
  <si>
    <t>766002</t>
  </si>
  <si>
    <t>Dodávka dveří vnitřních  dřevěné plné hladké povrch HPL vč. ocelové zárubně vč. kování s pož. odolností EI 30 DP 3 85/220cm</t>
  </si>
  <si>
    <t>1982951019</t>
  </si>
  <si>
    <t>"schema č.D02"  1</t>
  </si>
  <si>
    <t>128</t>
  </si>
  <si>
    <t>766003</t>
  </si>
  <si>
    <t xml:space="preserve">dtto,avšak montáž </t>
  </si>
  <si>
    <t>-624725969</t>
  </si>
  <si>
    <t>129</t>
  </si>
  <si>
    <t>766004</t>
  </si>
  <si>
    <t>Dodávka dveří vnitřních dřevěných hladkých plných povrch HPL vč. ocelové zárubně a kování 80/197cm</t>
  </si>
  <si>
    <t>346379134</t>
  </si>
  <si>
    <t>"schema č.D03"   1</t>
  </si>
  <si>
    <t>130</t>
  </si>
  <si>
    <t>766005</t>
  </si>
  <si>
    <t>dtto,avšak 700/1970mm</t>
  </si>
  <si>
    <t>-647523013</t>
  </si>
  <si>
    <t>"schema č.D04"   1</t>
  </si>
  <si>
    <t>131</t>
  </si>
  <si>
    <t>766006</t>
  </si>
  <si>
    <t xml:space="preserve">Dodávka dveří dřevěných vnitřních plných povrch HPL 70/197cm vč. ocelové zárubně,kování a mřížky 350/150mm  pož. odolnost  30min. </t>
  </si>
  <si>
    <t>69729234</t>
  </si>
  <si>
    <t>"schema č.D05"   1</t>
  </si>
  <si>
    <t>132</t>
  </si>
  <si>
    <t>766007</t>
  </si>
  <si>
    <t xml:space="preserve">Montáž kuchyňské linky -sestava horních a dolních skříněk vč. pracovní desky dřezu a umývadla délka 300cm </t>
  </si>
  <si>
    <t>-267902193</t>
  </si>
  <si>
    <t>"schema č.I02"  1</t>
  </si>
  <si>
    <t>133</t>
  </si>
  <si>
    <t>766007a</t>
  </si>
  <si>
    <t>dtto,avšak délka 180cm</t>
  </si>
  <si>
    <t>1270530988</t>
  </si>
  <si>
    <t>"schema č.I08" 1</t>
  </si>
  <si>
    <t>134</t>
  </si>
  <si>
    <t>766007b</t>
  </si>
  <si>
    <t>dtto,avšak délka 240cm</t>
  </si>
  <si>
    <t>386921174</t>
  </si>
  <si>
    <t>"schema č.I17"   1</t>
  </si>
  <si>
    <t>135</t>
  </si>
  <si>
    <t>766008</t>
  </si>
  <si>
    <t xml:space="preserve">dtto,avšak dodávka </t>
  </si>
  <si>
    <t>-1617431651</t>
  </si>
  <si>
    <t>3,0+1,8+2,4</t>
  </si>
  <si>
    <t>136</t>
  </si>
  <si>
    <t>766009</t>
  </si>
  <si>
    <t>Vestavěná lednice pod pracovní desku objem 140l rozměr 550/570/750mm</t>
  </si>
  <si>
    <t>1055579188</t>
  </si>
  <si>
    <t>137</t>
  </si>
  <si>
    <t>766010</t>
  </si>
  <si>
    <t xml:space="preserve">Bezdotykový dávkovač mýdla nerez 500ml </t>
  </si>
  <si>
    <t>-115993177</t>
  </si>
  <si>
    <t>"schema č.I03"   6</t>
  </si>
  <si>
    <t>138</t>
  </si>
  <si>
    <t>766011</t>
  </si>
  <si>
    <t>Hygienická lepící rohož 900/1150mm</t>
  </si>
  <si>
    <t>1642265000</t>
  </si>
  <si>
    <t>"I01"  0,9*1,15</t>
  </si>
  <si>
    <t>139</t>
  </si>
  <si>
    <t>766012</t>
  </si>
  <si>
    <t>Dávkovač na dezinfekci nerez objem 500ml-dávkovač na emulze</t>
  </si>
  <si>
    <t>779157882</t>
  </si>
  <si>
    <t>"schema č.I04,I05"   4+4</t>
  </si>
  <si>
    <t>140</t>
  </si>
  <si>
    <t>766015</t>
  </si>
  <si>
    <t xml:space="preserve">Zásobník na skládané papírové ručníky nerez </t>
  </si>
  <si>
    <t>-1384413521</t>
  </si>
  <si>
    <t>"schema č.I06"   4</t>
  </si>
  <si>
    <t>141</t>
  </si>
  <si>
    <t>766017</t>
  </si>
  <si>
    <t xml:space="preserve">D+M háček kovový na oděv.prvedení chrom </t>
  </si>
  <si>
    <t>-2067277010</t>
  </si>
  <si>
    <t>"schema č.I11"   1</t>
  </si>
  <si>
    <t>142</t>
  </si>
  <si>
    <t>766018</t>
  </si>
  <si>
    <t xml:space="preserve">Drátěná mýdlenka sprchového koutu chrom </t>
  </si>
  <si>
    <t>-1311627632</t>
  </si>
  <si>
    <t>"schema č.I13"   1</t>
  </si>
  <si>
    <t>143</t>
  </si>
  <si>
    <t>766019</t>
  </si>
  <si>
    <t>D+M sprchový koupelnový závěs polyester nerez výška 2000mm</t>
  </si>
  <si>
    <t>-713740250</t>
  </si>
  <si>
    <t>"schema č.I22"   1</t>
  </si>
  <si>
    <t>144</t>
  </si>
  <si>
    <t>766020</t>
  </si>
  <si>
    <t xml:space="preserve">Závěsná WC štětka provedení nerez </t>
  </si>
  <si>
    <t>37059447</t>
  </si>
  <si>
    <t>"schema č.I14"   1</t>
  </si>
  <si>
    <t>145</t>
  </si>
  <si>
    <t>766021</t>
  </si>
  <si>
    <t xml:space="preserve">Závěsný držák toiletního papíru nerez </t>
  </si>
  <si>
    <t>-2136198129</t>
  </si>
  <si>
    <t>"schema č.I15,I16"   2</t>
  </si>
  <si>
    <t>146</t>
  </si>
  <si>
    <t>766022</t>
  </si>
  <si>
    <t xml:space="preserve">Pracovná stůl 800/1800mm LTD ,kov </t>
  </si>
  <si>
    <t>-1379852736</t>
  </si>
  <si>
    <t>"schema č.I18"  1</t>
  </si>
  <si>
    <t>147</t>
  </si>
  <si>
    <t>766023</t>
  </si>
  <si>
    <t xml:space="preserve">Pojízdný kontejner 435/600/610mm deska tl.18mm LTD,kov </t>
  </si>
  <si>
    <t>1142536828</t>
  </si>
  <si>
    <t>"schema č.I19"  1</t>
  </si>
  <si>
    <t>148</t>
  </si>
  <si>
    <t>766024</t>
  </si>
  <si>
    <t xml:space="preserve">PC sestava LCD monitor,myš,klávesnice </t>
  </si>
  <si>
    <t>-300268938</t>
  </si>
  <si>
    <t>"schema č.I26"  1</t>
  </si>
  <si>
    <t>149</t>
  </si>
  <si>
    <t>766025</t>
  </si>
  <si>
    <t xml:space="preserve">D+M Informační systém </t>
  </si>
  <si>
    <t>538168617</t>
  </si>
  <si>
    <t>150</t>
  </si>
  <si>
    <t>766027</t>
  </si>
  <si>
    <t xml:space="preserve">Laserová tiskárna </t>
  </si>
  <si>
    <t>-1113378402</t>
  </si>
  <si>
    <t>"schema č.I27"   1</t>
  </si>
  <si>
    <t>151</t>
  </si>
  <si>
    <t>766622116</t>
  </si>
  <si>
    <t>Montáž plastových oken plochy přes 1 m2 pevných výšky do 2,5 m s rámem do zdiva</t>
  </si>
  <si>
    <t>-352566695</t>
  </si>
  <si>
    <t>"schema č.002,003,006"  1,0*1,77+1,09*1,78+1,03*1,78</t>
  </si>
  <si>
    <t>152</t>
  </si>
  <si>
    <t>766622117</t>
  </si>
  <si>
    <t>Montáž plastových oken plochy přes 1 m2 pevných výšky přes 2,5 m s rámem do zdiva</t>
  </si>
  <si>
    <t>-750506281</t>
  </si>
  <si>
    <t>"schema č.001,004,005"  1,5*2,67+1,43*2,51+1,44*2,55</t>
  </si>
  <si>
    <t>153</t>
  </si>
  <si>
    <t>766660001</t>
  </si>
  <si>
    <t>Montáž dveřních křídel otvíravých 1křídlových š do 0,8 m do ocelové zárubně</t>
  </si>
  <si>
    <t>1366970090</t>
  </si>
  <si>
    <t>"schema č.D03,D04"   2</t>
  </si>
  <si>
    <t>154</t>
  </si>
  <si>
    <t>766660021</t>
  </si>
  <si>
    <t>Montáž dveřních křídel otvíravých 1křídlových š do 0,8 m požárních do ocelové zárubně</t>
  </si>
  <si>
    <t>136984010</t>
  </si>
  <si>
    <t>"schema č.D05"  1</t>
  </si>
  <si>
    <t>155</t>
  </si>
  <si>
    <t>766691911</t>
  </si>
  <si>
    <t>Vyvěšení nebo zavěšení dřevěných křídel oken pl do 1,5 m2</t>
  </si>
  <si>
    <t>95431305</t>
  </si>
  <si>
    <t>156</t>
  </si>
  <si>
    <t>766691912</t>
  </si>
  <si>
    <t>Vyvěšení nebo zavěšení dřevěných křídel oken pl přes 1,5 m2</t>
  </si>
  <si>
    <t>2130477194</t>
  </si>
  <si>
    <t>157</t>
  </si>
  <si>
    <t>766691914</t>
  </si>
  <si>
    <t>Vyvěšení nebo zavěšení dřevěných křídel dveří pl do 2 m2</t>
  </si>
  <si>
    <t>-76612773</t>
  </si>
  <si>
    <t>158</t>
  </si>
  <si>
    <t>766691915</t>
  </si>
  <si>
    <t>Vyvěšení nebo zavěšení dřevěných křídel dveří pl přes 2 m2</t>
  </si>
  <si>
    <t>-141021054</t>
  </si>
  <si>
    <t>159</t>
  </si>
  <si>
    <t>766694111</t>
  </si>
  <si>
    <t>Montáž parapetních desek dřevěných nebo plastových šířky do 30 cm délky do 1,0 m</t>
  </si>
  <si>
    <t>-634023621</t>
  </si>
  <si>
    <t>"schema č.T02"   1</t>
  </si>
  <si>
    <t>160</t>
  </si>
  <si>
    <t>607941000</t>
  </si>
  <si>
    <t>deska parapetní dřevotřísková vnitřní POSTFORMING 0,15 x 1 m</t>
  </si>
  <si>
    <t>-2004499956</t>
  </si>
  <si>
    <t>161</t>
  </si>
  <si>
    <t>766694112</t>
  </si>
  <si>
    <t>Montáž parapetních desek dřevěných nebo plastových šířky do 30 cm délky do 1,6 m</t>
  </si>
  <si>
    <t>-1896233612</t>
  </si>
  <si>
    <t>162</t>
  </si>
  <si>
    <t>607941010</t>
  </si>
  <si>
    <t>deska parapetní dřevotřísková vnitřní POSTFORMING 0,2 x 1 m</t>
  </si>
  <si>
    <t>-2109442997</t>
  </si>
  <si>
    <t>1,44+1,15</t>
  </si>
  <si>
    <t>163</t>
  </si>
  <si>
    <t>766694122</t>
  </si>
  <si>
    <t>Montáž parapetních dřevěných nebo plastových šířky přes 30 cm délky do 1,6 m</t>
  </si>
  <si>
    <t>1192798280</t>
  </si>
  <si>
    <t>1,0+1,09</t>
  </si>
  <si>
    <t>164</t>
  </si>
  <si>
    <t>607941070</t>
  </si>
  <si>
    <t>deska parapetní dřevotřísková vnitřní POSTFORMING 0,5 x 1 m</t>
  </si>
  <si>
    <t>1046483329</t>
  </si>
  <si>
    <t>165</t>
  </si>
  <si>
    <t>998766202</t>
  </si>
  <si>
    <t>Přesun hmot procentní pro konstrukce truhlářské v objektech v do 12 m</t>
  </si>
  <si>
    <t>1674095071</t>
  </si>
  <si>
    <t>767</t>
  </si>
  <si>
    <t>Konstrukce zámečnické</t>
  </si>
  <si>
    <t>166</t>
  </si>
  <si>
    <t>767001</t>
  </si>
  <si>
    <t>Dodávka střešní panel s jádrem z miner. vlny na př. Kingspan KS 1000 FF tl.184mm</t>
  </si>
  <si>
    <t>-1866868686</t>
  </si>
  <si>
    <t>100,001</t>
  </si>
  <si>
    <t>167</t>
  </si>
  <si>
    <t>767001a</t>
  </si>
  <si>
    <t xml:space="preserve">Montáž střešních panelů </t>
  </si>
  <si>
    <t>1726676553</t>
  </si>
  <si>
    <t>168</t>
  </si>
  <si>
    <t>767002</t>
  </si>
  <si>
    <t>Dodávka stěnové panely s jádrem z miner. vlny na př. KINGSPAN KS 1150FR tl. 100mm vč. vyříznutí otvoru a jeho lemování</t>
  </si>
  <si>
    <t>1104673811</t>
  </si>
  <si>
    <t>"skladba SO02"  (13,615+7,65+0,47+7,65+0,525)*4,45</t>
  </si>
  <si>
    <t>169</t>
  </si>
  <si>
    <t>767002a</t>
  </si>
  <si>
    <t xml:space="preserve">Montáž stěnových panelů </t>
  </si>
  <si>
    <t>-409128127</t>
  </si>
  <si>
    <t>170</t>
  </si>
  <si>
    <t>767003</t>
  </si>
  <si>
    <t>Dodávka dveří vchodových kovových plných do rámové zárubně vč. kování 2000/2000mm</t>
  </si>
  <si>
    <t>-999522393</t>
  </si>
  <si>
    <t>"schema č.D06"   1</t>
  </si>
  <si>
    <t>171</t>
  </si>
  <si>
    <t>767004</t>
  </si>
  <si>
    <t>Dodávka dveří vnitřních hliníkových s nadsvětlíkem vč. kování se samozavíračem sklo pískované tl.15mm s pož. odolností 30min.  2000/2750mm</t>
  </si>
  <si>
    <t>1858055700</t>
  </si>
  <si>
    <t>"schema č.D01"  1</t>
  </si>
  <si>
    <t>172</t>
  </si>
  <si>
    <t>767005</t>
  </si>
  <si>
    <t>Montáž dveří hliníkových 2000/2750mm</t>
  </si>
  <si>
    <t>259265698</t>
  </si>
  <si>
    <t>"schema č.D01"   1</t>
  </si>
  <si>
    <t>173</t>
  </si>
  <si>
    <t>767006</t>
  </si>
  <si>
    <t xml:space="preserve">D+M dveře do výtahu -provedení dle původních  s pož. odolností EW 30 DP3 Sm-C materiál nerez </t>
  </si>
  <si>
    <t>-1211128169</t>
  </si>
  <si>
    <t>"schema č.ZA01"     1</t>
  </si>
  <si>
    <t>174</t>
  </si>
  <si>
    <t>767007</t>
  </si>
  <si>
    <t xml:space="preserve">Dodávka venkovních schůdků 6x 250/200mm svařeno z válc. profilů stupně pororošt vč. nátěru a zábradlí </t>
  </si>
  <si>
    <t>-1843597078</t>
  </si>
  <si>
    <t>"schema č.ZA03"  1</t>
  </si>
  <si>
    <t>175</t>
  </si>
  <si>
    <t>767008</t>
  </si>
  <si>
    <t xml:space="preserve">Dodávka  ocelová konstrukce z válc. profilů se zákl. nátěrem pod podlahou VZD </t>
  </si>
  <si>
    <t>kg</t>
  </si>
  <si>
    <t>1677363110</t>
  </si>
  <si>
    <t>74,0</t>
  </si>
  <si>
    <t>176</t>
  </si>
  <si>
    <t>767008a</t>
  </si>
  <si>
    <t>dtto,avšak montáž</t>
  </si>
  <si>
    <t>345768513</t>
  </si>
  <si>
    <t>177</t>
  </si>
  <si>
    <t>767009</t>
  </si>
  <si>
    <t xml:space="preserve">Dodávka  žaluzie vnitřní vertikální vč. ručního ovládání </t>
  </si>
  <si>
    <t>-1681002025</t>
  </si>
  <si>
    <t>1,0*1,77+1,09*1,78</t>
  </si>
  <si>
    <t>178</t>
  </si>
  <si>
    <t>767009a</t>
  </si>
  <si>
    <t>dtto,avšak nmontáž</t>
  </si>
  <si>
    <t>-1358003025</t>
  </si>
  <si>
    <t>179</t>
  </si>
  <si>
    <t>767010</t>
  </si>
  <si>
    <t xml:space="preserve">Systém generálního klíče-21 skupin po 3 klíčích </t>
  </si>
  <si>
    <t>-187945498</t>
  </si>
  <si>
    <t>180</t>
  </si>
  <si>
    <t>767011</t>
  </si>
  <si>
    <t xml:space="preserve">Dodávka revizního žebříku pro strojovnu VZT ocelový žárově zinkovaný výška 488cm </t>
  </si>
  <si>
    <t>-711963402</t>
  </si>
  <si>
    <t>"schema č.ZA04"   1</t>
  </si>
  <si>
    <t>181</t>
  </si>
  <si>
    <t>767012</t>
  </si>
  <si>
    <t xml:space="preserve">Montáž žebříku do strojovny VZT </t>
  </si>
  <si>
    <t>2065958792</t>
  </si>
  <si>
    <t>182</t>
  </si>
  <si>
    <t>767210153</t>
  </si>
  <si>
    <t>Montáž schodišťových stupňů ocelových rovných nebo vřetenových  svařováním</t>
  </si>
  <si>
    <t>-826738963</t>
  </si>
  <si>
    <t>"schema č.ZA03"   1</t>
  </si>
  <si>
    <t>183</t>
  </si>
  <si>
    <t>767640111</t>
  </si>
  <si>
    <t>Montáž dveří ocelových vchodových jednokřídlových bez nadsvětlíku</t>
  </si>
  <si>
    <t>1761398832</t>
  </si>
  <si>
    <t>"schema č.D06"  1</t>
  </si>
  <si>
    <t>184</t>
  </si>
  <si>
    <t>767649191</t>
  </si>
  <si>
    <t>Montáž dveří - samozavírače hydraulického</t>
  </si>
  <si>
    <t>-1696842824</t>
  </si>
  <si>
    <t>185</t>
  </si>
  <si>
    <t>549172600</t>
  </si>
  <si>
    <t>samozavírač dveří hydraulický K214 č.13 zlatá bronz</t>
  </si>
  <si>
    <t>1358898911</t>
  </si>
  <si>
    <t>186</t>
  </si>
  <si>
    <t>998767202</t>
  </si>
  <si>
    <t>Přesun hmot procentní pro zámečnické konstrukce v objektech v do 12 m</t>
  </si>
  <si>
    <t>-1391005323</t>
  </si>
  <si>
    <t>771</t>
  </si>
  <si>
    <t>Podlahy z dlaždic</t>
  </si>
  <si>
    <t>187</t>
  </si>
  <si>
    <t>771474113</t>
  </si>
  <si>
    <t>Montáž soklíků z dlaždic keramických rovných flexibilní lepidlo v do 120 mm</t>
  </si>
  <si>
    <t>-1134031424</t>
  </si>
  <si>
    <t>"místn. č.2010" 2,17*2+3,56*2-0,8-0,95+0,35*2</t>
  </si>
  <si>
    <t>"č.2011" 3,21*2+1,25*2-0,8</t>
  </si>
  <si>
    <t>188</t>
  </si>
  <si>
    <t>771574113</t>
  </si>
  <si>
    <t xml:space="preserve">Montáž podlah keramických režných hladkých lepených flexibilním lepidlem do 12 ks/m2 </t>
  </si>
  <si>
    <t>-168620419</t>
  </si>
  <si>
    <t>"místn. č.2012,2013"  4,69+2,16</t>
  </si>
  <si>
    <t>189</t>
  </si>
  <si>
    <t>597614330</t>
  </si>
  <si>
    <t>dlaždice keramické slinuté neglazované mrazuvzdorné TAURUS Granit  protiskluznost R10 29,8 x 29,8 x 0,9 cm</t>
  </si>
  <si>
    <t>-829781114</t>
  </si>
  <si>
    <t>7,535+18,53*0,1*1,25</t>
  </si>
  <si>
    <t>190</t>
  </si>
  <si>
    <t>771591111</t>
  </si>
  <si>
    <t>Podlahy penetrace podkladu</t>
  </si>
  <si>
    <t>-785639509</t>
  </si>
  <si>
    <t>191</t>
  </si>
  <si>
    <t>771591171</t>
  </si>
  <si>
    <t>Montáž profilu ukončujícího pro plynulý přechod (dlažby s kobercem apod.)</t>
  </si>
  <si>
    <t>-1834468961</t>
  </si>
  <si>
    <t>192</t>
  </si>
  <si>
    <t>590541030</t>
  </si>
  <si>
    <t>profil přechodový Schlüter-RENO-AV, hliník, AVT 150 B30, (15 x 30 x 2500 mm)</t>
  </si>
  <si>
    <t>800106928</t>
  </si>
  <si>
    <t>67*1,1 'Přepočtené koeficientem množství</t>
  </si>
  <si>
    <t>193</t>
  </si>
  <si>
    <t>771990111</t>
  </si>
  <si>
    <t>Vyrovnání podkladu samonivelační stěrkou tl 4 mm pevnosti 15 Mpa</t>
  </si>
  <si>
    <t>-2083802611</t>
  </si>
  <si>
    <t>194</t>
  </si>
  <si>
    <t>998771202</t>
  </si>
  <si>
    <t>Přesun hmot procentní pro podlahy z dlaždic v objektech v do 12 m</t>
  </si>
  <si>
    <t>-480542422</t>
  </si>
  <si>
    <t>776</t>
  </si>
  <si>
    <t>Podlahy povlakové</t>
  </si>
  <si>
    <t>195</t>
  </si>
  <si>
    <t>776001</t>
  </si>
  <si>
    <t xml:space="preserve">Dodávka fabion z  XPS 20/20mm radius 20mm </t>
  </si>
  <si>
    <t>984588975</t>
  </si>
  <si>
    <t>191,142*1,1</t>
  </si>
  <si>
    <t>196</t>
  </si>
  <si>
    <t>776001a</t>
  </si>
  <si>
    <t>-363874194</t>
  </si>
  <si>
    <t>210,256*1,2</t>
  </si>
  <si>
    <t>197</t>
  </si>
  <si>
    <t>776511820</t>
  </si>
  <si>
    <t>Demontáž lepených povlakových podlah s podložkou ručně vč. soklíků</t>
  </si>
  <si>
    <t>306631083</t>
  </si>
  <si>
    <t>(14,8+16,9+35,4+29,59+18,87+17,29+16,33+7,1+7,99+9,68)*1,05</t>
  </si>
  <si>
    <t>198</t>
  </si>
  <si>
    <t>776521227</t>
  </si>
  <si>
    <t>Lepení pásů povlakových podlah plastových elektrostaticky vodivých vč. soklíků</t>
  </si>
  <si>
    <t>-1264406698</t>
  </si>
  <si>
    <t>"místn. č.2001-2011,2014" (10,15+25,24+36,37+30,02+6,25+7,12+6,23+11,66+8,88+8,08)*1,15</t>
  </si>
  <si>
    <t>(4,19+12,02)*1,15</t>
  </si>
  <si>
    <t>199</t>
  </si>
  <si>
    <t>284102420</t>
  </si>
  <si>
    <t>krytina podlahová homogenní Elektrostatik tl 2,0 mm  na př. Forbo Colorex EC nebo SD 615/615mm</t>
  </si>
  <si>
    <t>2049937562</t>
  </si>
  <si>
    <t>196,876*1,2</t>
  </si>
  <si>
    <t>200</t>
  </si>
  <si>
    <t>776525111</t>
  </si>
  <si>
    <t>Spoj podlah z plastů svařováním za tepla</t>
  </si>
  <si>
    <t>1042821058</t>
  </si>
  <si>
    <t>191,142*0,7</t>
  </si>
  <si>
    <t>201</t>
  </si>
  <si>
    <t>776590100</t>
  </si>
  <si>
    <t>Úprava podkladu nášlapných ploch vysátím</t>
  </si>
  <si>
    <t>523708542</t>
  </si>
  <si>
    <t>202</t>
  </si>
  <si>
    <t>776590150</t>
  </si>
  <si>
    <t>Úprava podkladu nášlapných ploch penetrací</t>
  </si>
  <si>
    <t>783120712</t>
  </si>
  <si>
    <t>203</t>
  </si>
  <si>
    <t>776990112</t>
  </si>
  <si>
    <t>Vyrovnání podkladu samonivelační stěrkou tl 3 mm pevnosti 30 Mpa</t>
  </si>
  <si>
    <t>-1539781429</t>
  </si>
  <si>
    <t>204</t>
  </si>
  <si>
    <t>998776202</t>
  </si>
  <si>
    <t>Přesun hmot procentní pro podlahy povlakové v objektech v do 12 m</t>
  </si>
  <si>
    <t>-64545834</t>
  </si>
  <si>
    <t>781</t>
  </si>
  <si>
    <t>Dokončovací práce - obklady</t>
  </si>
  <si>
    <t>205</t>
  </si>
  <si>
    <t>781414111</t>
  </si>
  <si>
    <t>Montáž obkladaček vnitřních pravoúhlých pórovinových do 22 ks/m2 lepených flexibilním lepidlem</t>
  </si>
  <si>
    <t>-1662467395</t>
  </si>
  <si>
    <t>"místn. č.2012"(2,44+2,07)*2,75-0,8*1,97-1,03*1,78+1,03*0,15</t>
  </si>
  <si>
    <t>"místn. č.2013" (0,9+1,415)*2*2,75-0,7*1,97</t>
  </si>
  <si>
    <t>"místn. č.2014" (2,475+0,6*2)*0,6</t>
  </si>
  <si>
    <t>206</t>
  </si>
  <si>
    <t>597611550</t>
  </si>
  <si>
    <t>Obkladačky RAKO-Color ONE 20/25cm</t>
  </si>
  <si>
    <t>536992100</t>
  </si>
  <si>
    <t>22,707*1,25</t>
  </si>
  <si>
    <t>207</t>
  </si>
  <si>
    <t>781491011</t>
  </si>
  <si>
    <t>Montáž zrcadel plochy do 1 m2 lepených silikonovým tmelem na podkladní omítku</t>
  </si>
  <si>
    <t>1708025697</t>
  </si>
  <si>
    <t>"schema č.I10"   0,3*0,6*3</t>
  </si>
  <si>
    <t>208</t>
  </si>
  <si>
    <t>634651240</t>
  </si>
  <si>
    <t>zrcadlo nemontované čiré tl. 4 mm, max. rozměr 3210 x 2250 mm</t>
  </si>
  <si>
    <t>-1004448641</t>
  </si>
  <si>
    <t>0,3*0,6*3</t>
  </si>
  <si>
    <t>209</t>
  </si>
  <si>
    <t>781494511</t>
  </si>
  <si>
    <t>Kovové  profily ukončovací lepené flexibilním lepidlem</t>
  </si>
  <si>
    <t>1083330377</t>
  </si>
  <si>
    <t>2,475+0,6*2</t>
  </si>
  <si>
    <t>210</t>
  </si>
  <si>
    <t>781495111</t>
  </si>
  <si>
    <t>Penetrace podkladu vnitřních obkladů</t>
  </si>
  <si>
    <t>1895544809</t>
  </si>
  <si>
    <t>211</t>
  </si>
  <si>
    <t>998781202</t>
  </si>
  <si>
    <t>Přesun hmot procentní pro obklady keramické v objektech v do 12 m</t>
  </si>
  <si>
    <t>1231136754</t>
  </si>
  <si>
    <t>784</t>
  </si>
  <si>
    <t>Dokončovací práce - malby a tapety</t>
  </si>
  <si>
    <t>212</t>
  </si>
  <si>
    <t>784181101</t>
  </si>
  <si>
    <t>Základní akrylátová jednonásobná penetrace podkladu v místnostech výšky do 3,80m</t>
  </si>
  <si>
    <t>890266456</t>
  </si>
  <si>
    <t>104,201+61,83+90,91</t>
  </si>
  <si>
    <t>213</t>
  </si>
  <si>
    <t>784331001</t>
  </si>
  <si>
    <t>Dvojnásobné bílé antibakteriální  malby v místnostech výšky do 3,80 m</t>
  </si>
  <si>
    <t>2125544634</t>
  </si>
  <si>
    <t>Práce a dodávky M</t>
  </si>
  <si>
    <t>21-M</t>
  </si>
  <si>
    <t>Elektromontáže</t>
  </si>
  <si>
    <t>214</t>
  </si>
  <si>
    <t>210001</t>
  </si>
  <si>
    <t>D+M rozvody elektro silnoproud vč. svítidel,rozvaděčů a revize</t>
  </si>
  <si>
    <t>706343461</t>
  </si>
  <si>
    <t>215</t>
  </si>
  <si>
    <t>210002</t>
  </si>
  <si>
    <t>D+M rozvody slaboproudu-STK,jednotný čas,EPS-kabeláž,poplachový systém</t>
  </si>
  <si>
    <t>-2072428950</t>
  </si>
  <si>
    <t>23-M</t>
  </si>
  <si>
    <t>Montáže potrubí</t>
  </si>
  <si>
    <t>216</t>
  </si>
  <si>
    <t>230001</t>
  </si>
  <si>
    <t xml:space="preserve">D+M rozvody medicinálních plynů </t>
  </si>
  <si>
    <t>-15267208</t>
  </si>
  <si>
    <t>24-M</t>
  </si>
  <si>
    <t>Montáže vzduchotechnických zařízení</t>
  </si>
  <si>
    <t>217</t>
  </si>
  <si>
    <t>240001</t>
  </si>
  <si>
    <t xml:space="preserve">D+M rozvody klimatizace a větrání </t>
  </si>
  <si>
    <t>-677283942</t>
  </si>
  <si>
    <t>218</t>
  </si>
  <si>
    <t>240002</t>
  </si>
  <si>
    <t>M+R</t>
  </si>
  <si>
    <t>436179185</t>
  </si>
  <si>
    <t>43-M</t>
  </si>
  <si>
    <t>Montáž ocelových konstrukcí</t>
  </si>
  <si>
    <t>219</t>
  </si>
  <si>
    <t>430001</t>
  </si>
  <si>
    <t>Montáž ocelové konstrukce strojovny VZD(stěny,strop,podlaha )</t>
  </si>
  <si>
    <t>1495542843</t>
  </si>
  <si>
    <t>220</t>
  </si>
  <si>
    <t>430002</t>
  </si>
  <si>
    <t>Dodávka OK strojovny VZD z válc. nosníků a pororoštů vč. nátěru</t>
  </si>
  <si>
    <t>2063311647</t>
  </si>
  <si>
    <t>HZS</t>
  </si>
  <si>
    <t>Hodinové zúčtovací sazby</t>
  </si>
  <si>
    <t>221</t>
  </si>
  <si>
    <t>HZS1301</t>
  </si>
  <si>
    <t>Hodinová zúčtovací sazba zedník-stavební výpomocné práce pro profese</t>
  </si>
  <si>
    <t>hod</t>
  </si>
  <si>
    <t>512</t>
  </si>
  <si>
    <t>-684544945</t>
  </si>
  <si>
    <t>VRN</t>
  </si>
  <si>
    <t>Vedlejší rozpočtové náklady</t>
  </si>
  <si>
    <t>VRN1</t>
  </si>
  <si>
    <t>Průzkumné, geodetické a projektové práce</t>
  </si>
  <si>
    <t>222</t>
  </si>
  <si>
    <t>011002000</t>
  </si>
  <si>
    <t xml:space="preserve">Průzkumné práce-zaměření stavby pře výstavbou </t>
  </si>
  <si>
    <t>1024</t>
  </si>
  <si>
    <t>-1748474963</t>
  </si>
  <si>
    <t>223</t>
  </si>
  <si>
    <t>013002000</t>
  </si>
  <si>
    <t xml:space="preserve">Projektové práce-dokumentace skutečného provedení </t>
  </si>
  <si>
    <t>2063454685</t>
  </si>
  <si>
    <t>224</t>
  </si>
  <si>
    <t>013203000</t>
  </si>
  <si>
    <t xml:space="preserve">Zpracování provozně technické dokumentace </t>
  </si>
  <si>
    <t>Kč</t>
  </si>
  <si>
    <t>1318215851</t>
  </si>
  <si>
    <t>VRN3</t>
  </si>
  <si>
    <t>Zařízení staveniště</t>
  </si>
  <si>
    <t>225</t>
  </si>
  <si>
    <t>031002000</t>
  </si>
  <si>
    <t xml:space="preserve">Související práce pro zařízení staveniště-zaslepení vstupních dveří prachotěsnou SDK příčkou a její demontáž </t>
  </si>
  <si>
    <t>-1972796628</t>
  </si>
  <si>
    <t>5,0</t>
  </si>
  <si>
    <t>226</t>
  </si>
  <si>
    <t>032002000</t>
  </si>
  <si>
    <t>Vybavení staveniště-mobilní WC,kancelář,sklady</t>
  </si>
  <si>
    <t>soubor</t>
  </si>
  <si>
    <t>-715219062</t>
  </si>
  <si>
    <t>227</t>
  </si>
  <si>
    <t>033002000</t>
  </si>
  <si>
    <t>Připojení staveniště na inženýrské sítě-voda,elektro</t>
  </si>
  <si>
    <t>2071348750</t>
  </si>
  <si>
    <t>228</t>
  </si>
  <si>
    <t>034002000</t>
  </si>
  <si>
    <t xml:space="preserve">Zabezpečení staveniště-provizorní oplocení </t>
  </si>
  <si>
    <t>262479000</t>
  </si>
  <si>
    <t>229</t>
  </si>
  <si>
    <t>039002000</t>
  </si>
  <si>
    <t>Zrušení zařízení staveniště</t>
  </si>
  <si>
    <t>-357802570</t>
  </si>
  <si>
    <t>VRN4</t>
  </si>
  <si>
    <t>Inženýrská činnost</t>
  </si>
  <si>
    <t>230</t>
  </si>
  <si>
    <t>041002000</t>
  </si>
  <si>
    <t xml:space="preserve">Dozory-činnost koordinátora BOZP </t>
  </si>
  <si>
    <t>-1225607466</t>
  </si>
  <si>
    <t>VRN5</t>
  </si>
  <si>
    <t>Finanční náklady</t>
  </si>
  <si>
    <t>231</t>
  </si>
  <si>
    <t>051002000</t>
  </si>
  <si>
    <t>Pojistné</t>
  </si>
  <si>
    <t>1568144223</t>
  </si>
  <si>
    <t>232</t>
  </si>
  <si>
    <t>054002000</t>
  </si>
  <si>
    <t>Záruka, reklamace</t>
  </si>
  <si>
    <t>1120887900</t>
  </si>
  <si>
    <t>VRN9</t>
  </si>
  <si>
    <t>Ostatní náklady</t>
  </si>
  <si>
    <t>233</t>
  </si>
  <si>
    <t>092002000</t>
  </si>
  <si>
    <t xml:space="preserve">Ostatní náklady související s provozem-validace </t>
  </si>
  <si>
    <t>-255180948</t>
  </si>
  <si>
    <t>NACHOD 2 - SO-02-Operační sály ortopedie-interier volný</t>
  </si>
  <si>
    <t>Hliníkové skládací schůdky nosnost 150kg jednostranné max. prac. výška 2,65m</t>
  </si>
  <si>
    <t>-62094461</t>
  </si>
  <si>
    <t>"I 24"  1</t>
  </si>
  <si>
    <t>dtto,avšak pracovní výška 320cm</t>
  </si>
  <si>
    <t>-917149381</t>
  </si>
  <si>
    <t>"I 25"   2</t>
  </si>
  <si>
    <t xml:space="preserve">Regál lamino pro ukládání hliníkových schůdků </t>
  </si>
  <si>
    <t>836441409</t>
  </si>
  <si>
    <t>"schema č.I23"   1</t>
  </si>
  <si>
    <t>Svařovaná plechová 2dvéřová šatní skříň vč. povrchové úpravy 1800/600/500mm</t>
  </si>
  <si>
    <t>1131941547</t>
  </si>
  <si>
    <t>"schema č.I09"  6</t>
  </si>
  <si>
    <t>Překročná lavice 1400/290/455mm</t>
  </si>
  <si>
    <t>-256436599</t>
  </si>
  <si>
    <t xml:space="preserve">Odpadkový koš  nerez obsah 12l </t>
  </si>
  <si>
    <t>-1569043889</t>
  </si>
  <si>
    <t>"schema č.I07"   4</t>
  </si>
  <si>
    <t xml:space="preserve">Kancelářské křeslo vysoké s područkama ,kov,plast,PUR alcantara </t>
  </si>
  <si>
    <t>-165564615</t>
  </si>
  <si>
    <t>"schema č.I20"   1</t>
  </si>
  <si>
    <t>Konfereční stolek obdélníkový prosklená deska ,chromované nohy  700/650/700mm</t>
  </si>
  <si>
    <t>1412545527</t>
  </si>
  <si>
    <t>"schema č.I21"   1</t>
  </si>
  <si>
    <t xml:space="preserve">Židle kuchyňská designová kovové nohy,sedák a opěrák plast nosnost 150kg </t>
  </si>
  <si>
    <t>-481926252</t>
  </si>
  <si>
    <t>"schema č.I22"  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</si>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</sst>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28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799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B4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1342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1343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8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6" t="s">
        <v>14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1"/>
      <c r="AQ5" s="13"/>
      <c r="BE5" s="19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8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1"/>
      <c r="AQ6" s="13"/>
      <c r="BE6" s="19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3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3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3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3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3"/>
      <c r="BS13" s="6" t="s">
        <v>18</v>
      </c>
    </row>
    <row r="14" spans="2:71" s="2" customFormat="1" ht="15.75" customHeight="1">
      <c r="B14" s="10"/>
      <c r="C14" s="11"/>
      <c r="D14" s="11"/>
      <c r="E14" s="199" t="s">
        <v>33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3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3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3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3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3"/>
      <c r="BS19" s="6" t="s">
        <v>6</v>
      </c>
    </row>
    <row r="20" spans="2:71" s="2" customFormat="1" ht="15.75" customHeight="1">
      <c r="B20" s="10"/>
      <c r="C20" s="11"/>
      <c r="D20" s="11"/>
      <c r="E20" s="200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1"/>
      <c r="AP20" s="11"/>
      <c r="AQ20" s="13"/>
      <c r="BE20" s="193"/>
      <c r="BS20" s="6" t="s">
        <v>36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3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1">
        <f>ROUND($AG$51,2)</f>
        <v>0</v>
      </c>
      <c r="AL23" s="202"/>
      <c r="AM23" s="202"/>
      <c r="AN23" s="202"/>
      <c r="AO23" s="202"/>
      <c r="AP23" s="24"/>
      <c r="AQ23" s="27"/>
      <c r="BE23" s="19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3" t="s">
        <v>39</v>
      </c>
      <c r="M25" s="204"/>
      <c r="N25" s="204"/>
      <c r="O25" s="204"/>
      <c r="P25" s="24"/>
      <c r="Q25" s="24"/>
      <c r="R25" s="24"/>
      <c r="S25" s="24"/>
      <c r="T25" s="24"/>
      <c r="U25" s="24"/>
      <c r="V25" s="24"/>
      <c r="W25" s="203" t="s">
        <v>40</v>
      </c>
      <c r="X25" s="204"/>
      <c r="Y25" s="204"/>
      <c r="Z25" s="204"/>
      <c r="AA25" s="204"/>
      <c r="AB25" s="204"/>
      <c r="AC25" s="204"/>
      <c r="AD25" s="204"/>
      <c r="AE25" s="204"/>
      <c r="AF25" s="24"/>
      <c r="AG25" s="24"/>
      <c r="AH25" s="24"/>
      <c r="AI25" s="24"/>
      <c r="AJ25" s="24"/>
      <c r="AK25" s="203" t="s">
        <v>41</v>
      </c>
      <c r="AL25" s="204"/>
      <c r="AM25" s="204"/>
      <c r="AN25" s="204"/>
      <c r="AO25" s="204"/>
      <c r="AP25" s="24"/>
      <c r="AQ25" s="27"/>
      <c r="BE25" s="194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05">
        <v>0.21</v>
      </c>
      <c r="M26" s="206"/>
      <c r="N26" s="206"/>
      <c r="O26" s="206"/>
      <c r="P26" s="30"/>
      <c r="Q26" s="30"/>
      <c r="R26" s="30"/>
      <c r="S26" s="30"/>
      <c r="T26" s="30"/>
      <c r="U26" s="30"/>
      <c r="V26" s="30"/>
      <c r="W26" s="207">
        <f>ROUND($AZ$51,2)</f>
        <v>0</v>
      </c>
      <c r="X26" s="206"/>
      <c r="Y26" s="206"/>
      <c r="Z26" s="206"/>
      <c r="AA26" s="206"/>
      <c r="AB26" s="206"/>
      <c r="AC26" s="206"/>
      <c r="AD26" s="206"/>
      <c r="AE26" s="206"/>
      <c r="AF26" s="30"/>
      <c r="AG26" s="30"/>
      <c r="AH26" s="30"/>
      <c r="AI26" s="30"/>
      <c r="AJ26" s="30"/>
      <c r="AK26" s="207">
        <f>ROUND($AV$51,2)</f>
        <v>0</v>
      </c>
      <c r="AL26" s="206"/>
      <c r="AM26" s="206"/>
      <c r="AN26" s="206"/>
      <c r="AO26" s="206"/>
      <c r="AP26" s="30"/>
      <c r="AQ26" s="31"/>
      <c r="BE26" s="195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05">
        <v>0.15</v>
      </c>
      <c r="M27" s="206"/>
      <c r="N27" s="206"/>
      <c r="O27" s="206"/>
      <c r="P27" s="30"/>
      <c r="Q27" s="30"/>
      <c r="R27" s="30"/>
      <c r="S27" s="30"/>
      <c r="T27" s="30"/>
      <c r="U27" s="30"/>
      <c r="V27" s="30"/>
      <c r="W27" s="207">
        <f>ROUND($BA$51,2)</f>
        <v>0</v>
      </c>
      <c r="X27" s="206"/>
      <c r="Y27" s="206"/>
      <c r="Z27" s="206"/>
      <c r="AA27" s="206"/>
      <c r="AB27" s="206"/>
      <c r="AC27" s="206"/>
      <c r="AD27" s="206"/>
      <c r="AE27" s="206"/>
      <c r="AF27" s="30"/>
      <c r="AG27" s="30"/>
      <c r="AH27" s="30"/>
      <c r="AI27" s="30"/>
      <c r="AJ27" s="30"/>
      <c r="AK27" s="207">
        <f>ROUND($AW$51,2)</f>
        <v>0</v>
      </c>
      <c r="AL27" s="206"/>
      <c r="AM27" s="206"/>
      <c r="AN27" s="206"/>
      <c r="AO27" s="206"/>
      <c r="AP27" s="30"/>
      <c r="AQ27" s="31"/>
      <c r="BE27" s="195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05">
        <v>0.21</v>
      </c>
      <c r="M28" s="206"/>
      <c r="N28" s="206"/>
      <c r="O28" s="206"/>
      <c r="P28" s="30"/>
      <c r="Q28" s="30"/>
      <c r="R28" s="30"/>
      <c r="S28" s="30"/>
      <c r="T28" s="30"/>
      <c r="U28" s="30"/>
      <c r="V28" s="30"/>
      <c r="W28" s="207">
        <f>ROUND($BB$51,2)</f>
        <v>0</v>
      </c>
      <c r="X28" s="206"/>
      <c r="Y28" s="206"/>
      <c r="Z28" s="206"/>
      <c r="AA28" s="206"/>
      <c r="AB28" s="206"/>
      <c r="AC28" s="206"/>
      <c r="AD28" s="206"/>
      <c r="AE28" s="206"/>
      <c r="AF28" s="30"/>
      <c r="AG28" s="30"/>
      <c r="AH28" s="30"/>
      <c r="AI28" s="30"/>
      <c r="AJ28" s="30"/>
      <c r="AK28" s="207">
        <v>0</v>
      </c>
      <c r="AL28" s="206"/>
      <c r="AM28" s="206"/>
      <c r="AN28" s="206"/>
      <c r="AO28" s="206"/>
      <c r="AP28" s="30"/>
      <c r="AQ28" s="31"/>
      <c r="BE28" s="195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05">
        <v>0.15</v>
      </c>
      <c r="M29" s="206"/>
      <c r="N29" s="206"/>
      <c r="O29" s="206"/>
      <c r="P29" s="30"/>
      <c r="Q29" s="30"/>
      <c r="R29" s="30"/>
      <c r="S29" s="30"/>
      <c r="T29" s="30"/>
      <c r="U29" s="30"/>
      <c r="V29" s="30"/>
      <c r="W29" s="207">
        <f>ROUND($BC$51,2)</f>
        <v>0</v>
      </c>
      <c r="X29" s="206"/>
      <c r="Y29" s="206"/>
      <c r="Z29" s="206"/>
      <c r="AA29" s="206"/>
      <c r="AB29" s="206"/>
      <c r="AC29" s="206"/>
      <c r="AD29" s="206"/>
      <c r="AE29" s="206"/>
      <c r="AF29" s="30"/>
      <c r="AG29" s="30"/>
      <c r="AH29" s="30"/>
      <c r="AI29" s="30"/>
      <c r="AJ29" s="30"/>
      <c r="AK29" s="207">
        <v>0</v>
      </c>
      <c r="AL29" s="206"/>
      <c r="AM29" s="206"/>
      <c r="AN29" s="206"/>
      <c r="AO29" s="206"/>
      <c r="AP29" s="30"/>
      <c r="AQ29" s="31"/>
      <c r="BE29" s="195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05">
        <v>0</v>
      </c>
      <c r="M30" s="206"/>
      <c r="N30" s="206"/>
      <c r="O30" s="206"/>
      <c r="P30" s="30"/>
      <c r="Q30" s="30"/>
      <c r="R30" s="30"/>
      <c r="S30" s="30"/>
      <c r="T30" s="30"/>
      <c r="U30" s="30"/>
      <c r="V30" s="30"/>
      <c r="W30" s="207">
        <f>ROUND($BD$51,2)</f>
        <v>0</v>
      </c>
      <c r="X30" s="206"/>
      <c r="Y30" s="206"/>
      <c r="Z30" s="206"/>
      <c r="AA30" s="206"/>
      <c r="AB30" s="206"/>
      <c r="AC30" s="206"/>
      <c r="AD30" s="206"/>
      <c r="AE30" s="206"/>
      <c r="AF30" s="30"/>
      <c r="AG30" s="30"/>
      <c r="AH30" s="30"/>
      <c r="AI30" s="30"/>
      <c r="AJ30" s="30"/>
      <c r="AK30" s="207">
        <v>0</v>
      </c>
      <c r="AL30" s="206"/>
      <c r="AM30" s="206"/>
      <c r="AN30" s="206"/>
      <c r="AO30" s="206"/>
      <c r="AP30" s="30"/>
      <c r="AQ30" s="31"/>
      <c r="BE30" s="19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4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8" t="s">
        <v>50</v>
      </c>
      <c r="Y32" s="209"/>
      <c r="Z32" s="209"/>
      <c r="AA32" s="209"/>
      <c r="AB32" s="209"/>
      <c r="AC32" s="34"/>
      <c r="AD32" s="34"/>
      <c r="AE32" s="34"/>
      <c r="AF32" s="34"/>
      <c r="AG32" s="34"/>
      <c r="AH32" s="34"/>
      <c r="AI32" s="34"/>
      <c r="AJ32" s="34"/>
      <c r="AK32" s="210">
        <f>SUM($AK$23:$AK$30)</f>
        <v>0</v>
      </c>
      <c r="AL32" s="209"/>
      <c r="AM32" s="209"/>
      <c r="AN32" s="209"/>
      <c r="AO32" s="211"/>
      <c r="AP32" s="32"/>
      <c r="AQ32" s="37"/>
      <c r="BE32" s="19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NACHOD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2" t="str">
        <f>$K$6</f>
        <v>Rekonstrukce operačních sálů ortopedie</v>
      </c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Oblastní nemocnice Náchod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4" t="str">
        <f>IF($AN$8="","",$AN$8)</f>
        <v>14.02.2015</v>
      </c>
      <c r="AN44" s="20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Královéhradecký kraj,Pivovarské nám. HK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96" t="str">
        <f>IF($E$17="","",$E$17)</f>
        <v>JIKA-CZ Hradec Králové</v>
      </c>
      <c r="AN46" s="204"/>
      <c r="AO46" s="204"/>
      <c r="AP46" s="204"/>
      <c r="AQ46" s="24"/>
      <c r="AR46" s="43"/>
      <c r="AS46" s="215" t="s">
        <v>52</v>
      </c>
      <c r="AT46" s="21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7"/>
      <c r="AT47" s="19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8"/>
      <c r="AT48" s="204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19" t="s">
        <v>53</v>
      </c>
      <c r="D49" s="209"/>
      <c r="E49" s="209"/>
      <c r="F49" s="209"/>
      <c r="G49" s="209"/>
      <c r="H49" s="34"/>
      <c r="I49" s="220" t="s">
        <v>54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21" t="s">
        <v>55</v>
      </c>
      <c r="AH49" s="209"/>
      <c r="AI49" s="209"/>
      <c r="AJ49" s="209"/>
      <c r="AK49" s="209"/>
      <c r="AL49" s="209"/>
      <c r="AM49" s="209"/>
      <c r="AN49" s="220" t="s">
        <v>56</v>
      </c>
      <c r="AO49" s="209"/>
      <c r="AP49" s="209"/>
      <c r="AQ49" s="57" t="s">
        <v>57</v>
      </c>
      <c r="AR49" s="43"/>
      <c r="AS49" s="58" t="s">
        <v>58</v>
      </c>
      <c r="AT49" s="59" t="s">
        <v>59</v>
      </c>
      <c r="AU49" s="59" t="s">
        <v>60</v>
      </c>
      <c r="AV49" s="59" t="s">
        <v>61</v>
      </c>
      <c r="AW49" s="59" t="s">
        <v>62</v>
      </c>
      <c r="AX49" s="59" t="s">
        <v>63</v>
      </c>
      <c r="AY49" s="59" t="s">
        <v>64</v>
      </c>
      <c r="AZ49" s="59" t="s">
        <v>65</v>
      </c>
      <c r="BA49" s="59" t="s">
        <v>66</v>
      </c>
      <c r="BB49" s="59" t="s">
        <v>67</v>
      </c>
      <c r="BC49" s="59" t="s">
        <v>68</v>
      </c>
      <c r="BD49" s="60" t="s">
        <v>69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26">
        <f>ROUND(SUM($AG$52:$AG$53),2)</f>
        <v>0</v>
      </c>
      <c r="AH51" s="227"/>
      <c r="AI51" s="227"/>
      <c r="AJ51" s="227"/>
      <c r="AK51" s="227"/>
      <c r="AL51" s="227"/>
      <c r="AM51" s="227"/>
      <c r="AN51" s="226">
        <f>SUM($AG$51,$AT$51)</f>
        <v>0</v>
      </c>
      <c r="AO51" s="227"/>
      <c r="AP51" s="227"/>
      <c r="AQ51" s="67"/>
      <c r="AR51" s="50"/>
      <c r="AS51" s="68">
        <f>ROUND(SUM($AS$52:$AS$53),2)</f>
        <v>0</v>
      </c>
      <c r="AT51" s="69">
        <f>ROUND(SUM($AV$51:$AW$51),2)</f>
        <v>0</v>
      </c>
      <c r="AU51" s="70">
        <f>ROUND(SUM($AU$52:$AU$53),5)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ROUND(SUM($AZ$52:$AZ$53),2)</f>
        <v>0</v>
      </c>
      <c r="BA51" s="69">
        <f>ROUND(SUM($BA$52:$BA$53),2)</f>
        <v>0</v>
      </c>
      <c r="BB51" s="69">
        <f>ROUND(SUM($BB$52:$BB$53),2)</f>
        <v>0</v>
      </c>
      <c r="BC51" s="69">
        <f>ROUND(SUM($BC$52:$BC$53),2)</f>
        <v>0</v>
      </c>
      <c r="BD51" s="71">
        <f>ROUND(SUM($BD$52:$BD$53),2)</f>
        <v>0</v>
      </c>
      <c r="BS51" s="47" t="s">
        <v>71</v>
      </c>
      <c r="BT51" s="47" t="s">
        <v>72</v>
      </c>
      <c r="BU51" s="72" t="s">
        <v>73</v>
      </c>
      <c r="BV51" s="47" t="s">
        <v>74</v>
      </c>
      <c r="BW51" s="47" t="s">
        <v>5</v>
      </c>
      <c r="BX51" s="47" t="s">
        <v>75</v>
      </c>
    </row>
    <row r="52" spans="1:91" s="73" customFormat="1" ht="28.5" customHeight="1">
      <c r="A52" s="232" t="s">
        <v>1344</v>
      </c>
      <c r="B52" s="74"/>
      <c r="C52" s="75"/>
      <c r="D52" s="224" t="s">
        <v>76</v>
      </c>
      <c r="E52" s="225"/>
      <c r="F52" s="225"/>
      <c r="G52" s="225"/>
      <c r="H52" s="225"/>
      <c r="I52" s="75"/>
      <c r="J52" s="224" t="s">
        <v>77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2">
        <f>'NACHOD 1 - SO-01-Budova E...'!$J$27</f>
        <v>0</v>
      </c>
      <c r="AH52" s="223"/>
      <c r="AI52" s="223"/>
      <c r="AJ52" s="223"/>
      <c r="AK52" s="223"/>
      <c r="AL52" s="223"/>
      <c r="AM52" s="223"/>
      <c r="AN52" s="222">
        <f>SUM($AG$52,$AT$52)</f>
        <v>0</v>
      </c>
      <c r="AO52" s="223"/>
      <c r="AP52" s="223"/>
      <c r="AQ52" s="76" t="s">
        <v>78</v>
      </c>
      <c r="AR52" s="77"/>
      <c r="AS52" s="78">
        <v>0</v>
      </c>
      <c r="AT52" s="79">
        <f>ROUND(SUM($AV$52:$AW$52),2)</f>
        <v>0</v>
      </c>
      <c r="AU52" s="80">
        <f>'NACHOD 1 - SO-01-Budova E...'!$P$111</f>
        <v>0</v>
      </c>
      <c r="AV52" s="79">
        <f>'NACHOD 1 - SO-01-Budova E...'!$J$30</f>
        <v>0</v>
      </c>
      <c r="AW52" s="79">
        <f>'NACHOD 1 - SO-01-Budova E...'!$J$31</f>
        <v>0</v>
      </c>
      <c r="AX52" s="79">
        <f>'NACHOD 1 - SO-01-Budova E...'!$J$32</f>
        <v>0</v>
      </c>
      <c r="AY52" s="79">
        <f>'NACHOD 1 - SO-01-Budova E...'!$J$33</f>
        <v>0</v>
      </c>
      <c r="AZ52" s="79">
        <f>'NACHOD 1 - SO-01-Budova E...'!$F$30</f>
        <v>0</v>
      </c>
      <c r="BA52" s="79">
        <f>'NACHOD 1 - SO-01-Budova E...'!$F$31</f>
        <v>0</v>
      </c>
      <c r="BB52" s="79">
        <f>'NACHOD 1 - SO-01-Budova E...'!$F$32</f>
        <v>0</v>
      </c>
      <c r="BC52" s="79">
        <f>'NACHOD 1 - SO-01-Budova E...'!$F$33</f>
        <v>0</v>
      </c>
      <c r="BD52" s="81">
        <f>'NACHOD 1 - SO-01-Budova E...'!$F$34</f>
        <v>0</v>
      </c>
      <c r="BT52" s="73" t="s">
        <v>21</v>
      </c>
      <c r="BV52" s="73" t="s">
        <v>74</v>
      </c>
      <c r="BW52" s="73" t="s">
        <v>79</v>
      </c>
      <c r="BX52" s="73" t="s">
        <v>5</v>
      </c>
      <c r="CM52" s="73" t="s">
        <v>80</v>
      </c>
    </row>
    <row r="53" spans="1:91" s="73" customFormat="1" ht="28.5" customHeight="1">
      <c r="A53" s="232" t="s">
        <v>1344</v>
      </c>
      <c r="B53" s="74"/>
      <c r="C53" s="75"/>
      <c r="D53" s="224" t="s">
        <v>81</v>
      </c>
      <c r="E53" s="225"/>
      <c r="F53" s="225"/>
      <c r="G53" s="225"/>
      <c r="H53" s="225"/>
      <c r="I53" s="75"/>
      <c r="J53" s="224" t="s">
        <v>82</v>
      </c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2">
        <f>'NACHOD 2 - SO-02-Operační...'!$J$27</f>
        <v>0</v>
      </c>
      <c r="AH53" s="223"/>
      <c r="AI53" s="223"/>
      <c r="AJ53" s="223"/>
      <c r="AK53" s="223"/>
      <c r="AL53" s="223"/>
      <c r="AM53" s="223"/>
      <c r="AN53" s="222">
        <f>SUM($AG$53,$AT$53)</f>
        <v>0</v>
      </c>
      <c r="AO53" s="223"/>
      <c r="AP53" s="223"/>
      <c r="AQ53" s="76" t="s">
        <v>78</v>
      </c>
      <c r="AR53" s="77"/>
      <c r="AS53" s="82">
        <v>0</v>
      </c>
      <c r="AT53" s="83">
        <f>ROUND(SUM($AV$53:$AW$53),2)</f>
        <v>0</v>
      </c>
      <c r="AU53" s="84">
        <f>'NACHOD 2 - SO-02-Operační...'!$P$78</f>
        <v>0</v>
      </c>
      <c r="AV53" s="83">
        <f>'NACHOD 2 - SO-02-Operační...'!$J$30</f>
        <v>0</v>
      </c>
      <c r="AW53" s="83">
        <f>'NACHOD 2 - SO-02-Operační...'!$J$31</f>
        <v>0</v>
      </c>
      <c r="AX53" s="83">
        <f>'NACHOD 2 - SO-02-Operační...'!$J$32</f>
        <v>0</v>
      </c>
      <c r="AY53" s="83">
        <f>'NACHOD 2 - SO-02-Operační...'!$J$33</f>
        <v>0</v>
      </c>
      <c r="AZ53" s="83">
        <f>'NACHOD 2 - SO-02-Operační...'!$F$30</f>
        <v>0</v>
      </c>
      <c r="BA53" s="83">
        <f>'NACHOD 2 - SO-02-Operační...'!$F$31</f>
        <v>0</v>
      </c>
      <c r="BB53" s="83">
        <f>'NACHOD 2 - SO-02-Operační...'!$F$32</f>
        <v>0</v>
      </c>
      <c r="BC53" s="83">
        <f>'NACHOD 2 - SO-02-Operační...'!$F$33</f>
        <v>0</v>
      </c>
      <c r="BD53" s="85">
        <f>'NACHOD 2 - SO-02-Operační...'!$F$34</f>
        <v>0</v>
      </c>
      <c r="BT53" s="73" t="s">
        <v>21</v>
      </c>
      <c r="BV53" s="73" t="s">
        <v>74</v>
      </c>
      <c r="BW53" s="73" t="s">
        <v>83</v>
      </c>
      <c r="BX53" s="73" t="s">
        <v>5</v>
      </c>
      <c r="CM53" s="73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NACHOD 1 - SO-01-Budova E...'!C2" tooltip="NACHOD 1 - SO-01-Budova E..." display="/"/>
    <hyperlink ref="A53" location="'NACHOD 2 - SO-02-Operační...'!C2" tooltip="NACHOD 2 - SO-02-Operační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4"/>
      <c r="C1" s="234"/>
      <c r="D1" s="233" t="s">
        <v>1</v>
      </c>
      <c r="E1" s="234"/>
      <c r="F1" s="235" t="s">
        <v>1345</v>
      </c>
      <c r="G1" s="240" t="s">
        <v>1346</v>
      </c>
      <c r="H1" s="240"/>
      <c r="I1" s="234"/>
      <c r="J1" s="235" t="s">
        <v>1347</v>
      </c>
      <c r="K1" s="233" t="s">
        <v>84</v>
      </c>
      <c r="L1" s="235" t="s">
        <v>1348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8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9" t="str">
        <f>'Rekapitulace stavby'!$K$6</f>
        <v>Rekonstrukce operačních sálů ortopedie</v>
      </c>
      <c r="F7" s="197"/>
      <c r="G7" s="197"/>
      <c r="H7" s="19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87</v>
      </c>
      <c r="F9" s="204"/>
      <c r="G9" s="204"/>
      <c r="H9" s="20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7" t="s">
        <v>24</v>
      </c>
      <c r="J12" s="52" t="str">
        <f>'Rekapitulace stavby'!$AN$8</f>
        <v>14.02.2015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7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7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7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35</v>
      </c>
      <c r="F21" s="24"/>
      <c r="G21" s="24"/>
      <c r="H21" s="24"/>
      <c r="I21" s="87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0"/>
      <c r="F24" s="230"/>
      <c r="G24" s="230"/>
      <c r="H24" s="230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38</v>
      </c>
      <c r="E27" s="24"/>
      <c r="F27" s="24"/>
      <c r="G27" s="24"/>
      <c r="H27" s="24"/>
      <c r="J27" s="66">
        <f>ROUND($J$111,2)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4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5">
        <f>ROUND(SUM($BE$111:$BE$571),2)</f>
        <v>0</v>
      </c>
      <c r="G30" s="24"/>
      <c r="H30" s="24"/>
      <c r="I30" s="96">
        <v>0.21</v>
      </c>
      <c r="J30" s="95">
        <f>ROUND(ROUND((SUM($BE$111:$BE$571)),2)*$I$30,2)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5">
        <f>ROUND(SUM($BF$111:$BF$571),2)</f>
        <v>0</v>
      </c>
      <c r="G31" s="24"/>
      <c r="H31" s="24"/>
      <c r="I31" s="96">
        <v>0.15</v>
      </c>
      <c r="J31" s="95">
        <f>ROUND(ROUND((SUM($BF$111:$BF$571)),2)*$I$31,2)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5">
        <f>ROUND(SUM($BG$111:$BG$571),2)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5">
        <f>ROUND(SUM($BH$111:$BH$571),2)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5">
        <f>ROUND(SUM($BI$111:$BI$571),2)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7" t="s">
        <v>49</v>
      </c>
      <c r="H36" s="35" t="s">
        <v>50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9" t="str">
        <f>$E$7</f>
        <v>Rekonstrukce operačních sálů ortopedie</v>
      </c>
      <c r="F45" s="204"/>
      <c r="G45" s="204"/>
      <c r="H45" s="20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NACHOD 1 - SO-01-Budova E-2NP-operační sály ortopedie+strojovna VZD </v>
      </c>
      <c r="F47" s="204"/>
      <c r="G47" s="204"/>
      <c r="H47" s="20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Oblastní nemocnice Náchod</v>
      </c>
      <c r="G49" s="24"/>
      <c r="H49" s="24"/>
      <c r="I49" s="87" t="s">
        <v>24</v>
      </c>
      <c r="J49" s="52" t="str">
        <f>IF($J$12="","",$J$12)</f>
        <v>14.02.2015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Královéhradecký kraj,Pivovarské nám. HK</v>
      </c>
      <c r="G51" s="24"/>
      <c r="H51" s="24"/>
      <c r="I51" s="87" t="s">
        <v>34</v>
      </c>
      <c r="J51" s="17" t="str">
        <f>$E$21</f>
        <v>JIKA-CZ Hradec Králové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89</v>
      </c>
      <c r="D54" s="32"/>
      <c r="E54" s="32"/>
      <c r="F54" s="32"/>
      <c r="G54" s="32"/>
      <c r="H54" s="32"/>
      <c r="I54" s="105"/>
      <c r="J54" s="106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91</v>
      </c>
      <c r="D56" s="24"/>
      <c r="E56" s="24"/>
      <c r="F56" s="24"/>
      <c r="G56" s="24"/>
      <c r="H56" s="24"/>
      <c r="J56" s="66">
        <f>$J$111</f>
        <v>0</v>
      </c>
      <c r="K56" s="27"/>
      <c r="AU56" s="6" t="s">
        <v>92</v>
      </c>
    </row>
    <row r="57" spans="2:11" s="72" customFormat="1" ht="25.5" customHeight="1">
      <c r="B57" s="107"/>
      <c r="C57" s="108"/>
      <c r="D57" s="109" t="s">
        <v>93</v>
      </c>
      <c r="E57" s="109"/>
      <c r="F57" s="109"/>
      <c r="G57" s="109"/>
      <c r="H57" s="109"/>
      <c r="I57" s="110"/>
      <c r="J57" s="111">
        <f>$J$112</f>
        <v>0</v>
      </c>
      <c r="K57" s="112"/>
    </row>
    <row r="58" spans="2:11" s="113" customFormat="1" ht="21" customHeight="1">
      <c r="B58" s="114"/>
      <c r="C58" s="115"/>
      <c r="D58" s="116" t="s">
        <v>94</v>
      </c>
      <c r="E58" s="116"/>
      <c r="F58" s="116"/>
      <c r="G58" s="116"/>
      <c r="H58" s="116"/>
      <c r="I58" s="117"/>
      <c r="J58" s="118">
        <f>$J$113</f>
        <v>0</v>
      </c>
      <c r="K58" s="119"/>
    </row>
    <row r="59" spans="2:11" s="113" customFormat="1" ht="21" customHeight="1">
      <c r="B59" s="114"/>
      <c r="C59" s="115"/>
      <c r="D59" s="116" t="s">
        <v>95</v>
      </c>
      <c r="E59" s="116"/>
      <c r="F59" s="116"/>
      <c r="G59" s="116"/>
      <c r="H59" s="116"/>
      <c r="I59" s="117"/>
      <c r="J59" s="118">
        <f>$J$138</f>
        <v>0</v>
      </c>
      <c r="K59" s="119"/>
    </row>
    <row r="60" spans="2:11" s="113" customFormat="1" ht="21" customHeight="1">
      <c r="B60" s="114"/>
      <c r="C60" s="115"/>
      <c r="D60" s="116" t="s">
        <v>96</v>
      </c>
      <c r="E60" s="116"/>
      <c r="F60" s="116"/>
      <c r="G60" s="116"/>
      <c r="H60" s="116"/>
      <c r="I60" s="117"/>
      <c r="J60" s="118">
        <f>$J$144</f>
        <v>0</v>
      </c>
      <c r="K60" s="119"/>
    </row>
    <row r="61" spans="2:11" s="113" customFormat="1" ht="21" customHeight="1">
      <c r="B61" s="114"/>
      <c r="C61" s="115"/>
      <c r="D61" s="116" t="s">
        <v>97</v>
      </c>
      <c r="E61" s="116"/>
      <c r="F61" s="116"/>
      <c r="G61" s="116"/>
      <c r="H61" s="116"/>
      <c r="I61" s="117"/>
      <c r="J61" s="118">
        <f>$J$178</f>
        <v>0</v>
      </c>
      <c r="K61" s="119"/>
    </row>
    <row r="62" spans="2:11" s="113" customFormat="1" ht="21" customHeight="1">
      <c r="B62" s="114"/>
      <c r="C62" s="115"/>
      <c r="D62" s="116" t="s">
        <v>98</v>
      </c>
      <c r="E62" s="116"/>
      <c r="F62" s="116"/>
      <c r="G62" s="116"/>
      <c r="H62" s="116"/>
      <c r="I62" s="117"/>
      <c r="J62" s="118">
        <f>$J$249</f>
        <v>0</v>
      </c>
      <c r="K62" s="119"/>
    </row>
    <row r="63" spans="2:11" s="113" customFormat="1" ht="21" customHeight="1">
      <c r="B63" s="114"/>
      <c r="C63" s="115"/>
      <c r="D63" s="116" t="s">
        <v>99</v>
      </c>
      <c r="E63" s="116"/>
      <c r="F63" s="116"/>
      <c r="G63" s="116"/>
      <c r="H63" s="116"/>
      <c r="I63" s="117"/>
      <c r="J63" s="118">
        <f>$J$255</f>
        <v>0</v>
      </c>
      <c r="K63" s="119"/>
    </row>
    <row r="64" spans="2:11" s="113" customFormat="1" ht="21" customHeight="1">
      <c r="B64" s="114"/>
      <c r="C64" s="115"/>
      <c r="D64" s="116" t="s">
        <v>100</v>
      </c>
      <c r="E64" s="116"/>
      <c r="F64" s="116"/>
      <c r="G64" s="116"/>
      <c r="H64" s="116"/>
      <c r="I64" s="117"/>
      <c r="J64" s="118">
        <f>$J$257</f>
        <v>0</v>
      </c>
      <c r="K64" s="119"/>
    </row>
    <row r="65" spans="2:11" s="72" customFormat="1" ht="25.5" customHeight="1">
      <c r="B65" s="107"/>
      <c r="C65" s="108"/>
      <c r="D65" s="109" t="s">
        <v>101</v>
      </c>
      <c r="E65" s="109"/>
      <c r="F65" s="109"/>
      <c r="G65" s="109"/>
      <c r="H65" s="109"/>
      <c r="I65" s="110"/>
      <c r="J65" s="111">
        <f>$J$259</f>
        <v>0</v>
      </c>
      <c r="K65" s="112"/>
    </row>
    <row r="66" spans="2:11" s="113" customFormat="1" ht="21" customHeight="1">
      <c r="B66" s="114"/>
      <c r="C66" s="115"/>
      <c r="D66" s="116" t="s">
        <v>102</v>
      </c>
      <c r="E66" s="116"/>
      <c r="F66" s="116"/>
      <c r="G66" s="116"/>
      <c r="H66" s="116"/>
      <c r="I66" s="117"/>
      <c r="J66" s="118">
        <f>$J$260</f>
        <v>0</v>
      </c>
      <c r="K66" s="119"/>
    </row>
    <row r="67" spans="2:11" s="113" customFormat="1" ht="21" customHeight="1">
      <c r="B67" s="114"/>
      <c r="C67" s="115"/>
      <c r="D67" s="116" t="s">
        <v>103</v>
      </c>
      <c r="E67" s="116"/>
      <c r="F67" s="116"/>
      <c r="G67" s="116"/>
      <c r="H67" s="116"/>
      <c r="I67" s="117"/>
      <c r="J67" s="118">
        <f>$J$265</f>
        <v>0</v>
      </c>
      <c r="K67" s="119"/>
    </row>
    <row r="68" spans="2:11" s="113" customFormat="1" ht="21" customHeight="1">
      <c r="B68" s="114"/>
      <c r="C68" s="115"/>
      <c r="D68" s="116" t="s">
        <v>104</v>
      </c>
      <c r="E68" s="116"/>
      <c r="F68" s="116"/>
      <c r="G68" s="116"/>
      <c r="H68" s="116"/>
      <c r="I68" s="117"/>
      <c r="J68" s="118">
        <f>$J$280</f>
        <v>0</v>
      </c>
      <c r="K68" s="119"/>
    </row>
    <row r="69" spans="2:11" s="113" customFormat="1" ht="21" customHeight="1">
      <c r="B69" s="114"/>
      <c r="C69" s="115"/>
      <c r="D69" s="116" t="s">
        <v>105</v>
      </c>
      <c r="E69" s="116"/>
      <c r="F69" s="116"/>
      <c r="G69" s="116"/>
      <c r="H69" s="116"/>
      <c r="I69" s="117"/>
      <c r="J69" s="118">
        <f>$J$317</f>
        <v>0</v>
      </c>
      <c r="K69" s="119"/>
    </row>
    <row r="70" spans="2:11" s="113" customFormat="1" ht="21" customHeight="1">
      <c r="B70" s="114"/>
      <c r="C70" s="115"/>
      <c r="D70" s="116" t="s">
        <v>106</v>
      </c>
      <c r="E70" s="116"/>
      <c r="F70" s="116"/>
      <c r="G70" s="116"/>
      <c r="H70" s="116"/>
      <c r="I70" s="117"/>
      <c r="J70" s="118">
        <f>$J$323</f>
        <v>0</v>
      </c>
      <c r="K70" s="119"/>
    </row>
    <row r="71" spans="2:11" s="113" customFormat="1" ht="21" customHeight="1">
      <c r="B71" s="114"/>
      <c r="C71" s="115"/>
      <c r="D71" s="116" t="s">
        <v>107</v>
      </c>
      <c r="E71" s="116"/>
      <c r="F71" s="116"/>
      <c r="G71" s="116"/>
      <c r="H71" s="116"/>
      <c r="I71" s="117"/>
      <c r="J71" s="118">
        <f>$J$328</f>
        <v>0</v>
      </c>
      <c r="K71" s="119"/>
    </row>
    <row r="72" spans="2:11" s="113" customFormat="1" ht="21" customHeight="1">
      <c r="B72" s="114"/>
      <c r="C72" s="115"/>
      <c r="D72" s="116" t="s">
        <v>108</v>
      </c>
      <c r="E72" s="116"/>
      <c r="F72" s="116"/>
      <c r="G72" s="116"/>
      <c r="H72" s="116"/>
      <c r="I72" s="117"/>
      <c r="J72" s="118">
        <f>$J$330</f>
        <v>0</v>
      </c>
      <c r="K72" s="119"/>
    </row>
    <row r="73" spans="2:11" s="113" customFormat="1" ht="21" customHeight="1">
      <c r="B73" s="114"/>
      <c r="C73" s="115"/>
      <c r="D73" s="116" t="s">
        <v>109</v>
      </c>
      <c r="E73" s="116"/>
      <c r="F73" s="116"/>
      <c r="G73" s="116"/>
      <c r="H73" s="116"/>
      <c r="I73" s="117"/>
      <c r="J73" s="118">
        <f>$J$354</f>
        <v>0</v>
      </c>
      <c r="K73" s="119"/>
    </row>
    <row r="74" spans="2:11" s="113" customFormat="1" ht="21" customHeight="1">
      <c r="B74" s="114"/>
      <c r="C74" s="115"/>
      <c r="D74" s="116" t="s">
        <v>110</v>
      </c>
      <c r="E74" s="116"/>
      <c r="F74" s="116"/>
      <c r="G74" s="116"/>
      <c r="H74" s="116"/>
      <c r="I74" s="117"/>
      <c r="J74" s="118">
        <f>$J$372</f>
        <v>0</v>
      </c>
      <c r="K74" s="119"/>
    </row>
    <row r="75" spans="2:11" s="113" customFormat="1" ht="21" customHeight="1">
      <c r="B75" s="114"/>
      <c r="C75" s="115"/>
      <c r="D75" s="116" t="s">
        <v>111</v>
      </c>
      <c r="E75" s="116"/>
      <c r="F75" s="116"/>
      <c r="G75" s="116"/>
      <c r="H75" s="116"/>
      <c r="I75" s="117"/>
      <c r="J75" s="118">
        <f>$J$443</f>
        <v>0</v>
      </c>
      <c r="K75" s="119"/>
    </row>
    <row r="76" spans="2:11" s="113" customFormat="1" ht="21" customHeight="1">
      <c r="B76" s="114"/>
      <c r="C76" s="115"/>
      <c r="D76" s="116" t="s">
        <v>112</v>
      </c>
      <c r="E76" s="116"/>
      <c r="F76" s="116"/>
      <c r="G76" s="116"/>
      <c r="H76" s="116"/>
      <c r="I76" s="117"/>
      <c r="J76" s="118">
        <f>$J$479</f>
        <v>0</v>
      </c>
      <c r="K76" s="119"/>
    </row>
    <row r="77" spans="2:11" s="113" customFormat="1" ht="21" customHeight="1">
      <c r="B77" s="114"/>
      <c r="C77" s="115"/>
      <c r="D77" s="116" t="s">
        <v>113</v>
      </c>
      <c r="E77" s="116"/>
      <c r="F77" s="116"/>
      <c r="G77" s="116"/>
      <c r="H77" s="116"/>
      <c r="I77" s="117"/>
      <c r="J77" s="118">
        <f>$J$494</f>
        <v>0</v>
      </c>
      <c r="K77" s="119"/>
    </row>
    <row r="78" spans="2:11" s="113" customFormat="1" ht="21" customHeight="1">
      <c r="B78" s="114"/>
      <c r="C78" s="115"/>
      <c r="D78" s="116" t="s">
        <v>114</v>
      </c>
      <c r="E78" s="116"/>
      <c r="F78" s="116"/>
      <c r="G78" s="116"/>
      <c r="H78" s="116"/>
      <c r="I78" s="117"/>
      <c r="J78" s="118">
        <f>$J$513</f>
        <v>0</v>
      </c>
      <c r="K78" s="119"/>
    </row>
    <row r="79" spans="2:11" s="113" customFormat="1" ht="21" customHeight="1">
      <c r="B79" s="114"/>
      <c r="C79" s="115"/>
      <c r="D79" s="116" t="s">
        <v>115</v>
      </c>
      <c r="E79" s="116"/>
      <c r="F79" s="116"/>
      <c r="G79" s="116"/>
      <c r="H79" s="116"/>
      <c r="I79" s="117"/>
      <c r="J79" s="118">
        <f>$J$529</f>
        <v>0</v>
      </c>
      <c r="K79" s="119"/>
    </row>
    <row r="80" spans="2:11" s="72" customFormat="1" ht="25.5" customHeight="1">
      <c r="B80" s="107"/>
      <c r="C80" s="108"/>
      <c r="D80" s="109" t="s">
        <v>116</v>
      </c>
      <c r="E80" s="109"/>
      <c r="F80" s="109"/>
      <c r="G80" s="109"/>
      <c r="H80" s="109"/>
      <c r="I80" s="110"/>
      <c r="J80" s="111">
        <f>$J$533</f>
        <v>0</v>
      </c>
      <c r="K80" s="112"/>
    </row>
    <row r="81" spans="2:11" s="113" customFormat="1" ht="21" customHeight="1">
      <c r="B81" s="114"/>
      <c r="C81" s="115"/>
      <c r="D81" s="116" t="s">
        <v>117</v>
      </c>
      <c r="E81" s="116"/>
      <c r="F81" s="116"/>
      <c r="G81" s="116"/>
      <c r="H81" s="116"/>
      <c r="I81" s="117"/>
      <c r="J81" s="118">
        <f>$J$534</f>
        <v>0</v>
      </c>
      <c r="K81" s="119"/>
    </row>
    <row r="82" spans="2:11" s="113" customFormat="1" ht="21" customHeight="1">
      <c r="B82" s="114"/>
      <c r="C82" s="115"/>
      <c r="D82" s="116" t="s">
        <v>118</v>
      </c>
      <c r="E82" s="116"/>
      <c r="F82" s="116"/>
      <c r="G82" s="116"/>
      <c r="H82" s="116"/>
      <c r="I82" s="117"/>
      <c r="J82" s="118">
        <f>$J$538</f>
        <v>0</v>
      </c>
      <c r="K82" s="119"/>
    </row>
    <row r="83" spans="2:11" s="113" customFormat="1" ht="21" customHeight="1">
      <c r="B83" s="114"/>
      <c r="C83" s="115"/>
      <c r="D83" s="116" t="s">
        <v>119</v>
      </c>
      <c r="E83" s="116"/>
      <c r="F83" s="116"/>
      <c r="G83" s="116"/>
      <c r="H83" s="116"/>
      <c r="I83" s="117"/>
      <c r="J83" s="118">
        <f>$J$540</f>
        <v>0</v>
      </c>
      <c r="K83" s="119"/>
    </row>
    <row r="84" spans="2:11" s="113" customFormat="1" ht="21" customHeight="1">
      <c r="B84" s="114"/>
      <c r="C84" s="115"/>
      <c r="D84" s="116" t="s">
        <v>120</v>
      </c>
      <c r="E84" s="116"/>
      <c r="F84" s="116"/>
      <c r="G84" s="116"/>
      <c r="H84" s="116"/>
      <c r="I84" s="117"/>
      <c r="J84" s="118">
        <f>$J$543</f>
        <v>0</v>
      </c>
      <c r="K84" s="119"/>
    </row>
    <row r="85" spans="2:11" s="72" customFormat="1" ht="25.5" customHeight="1">
      <c r="B85" s="107"/>
      <c r="C85" s="108"/>
      <c r="D85" s="109" t="s">
        <v>121</v>
      </c>
      <c r="E85" s="109"/>
      <c r="F85" s="109"/>
      <c r="G85" s="109"/>
      <c r="H85" s="109"/>
      <c r="I85" s="110"/>
      <c r="J85" s="111">
        <f>$J$546</f>
        <v>0</v>
      </c>
      <c r="K85" s="112"/>
    </row>
    <row r="86" spans="2:11" s="72" customFormat="1" ht="25.5" customHeight="1">
      <c r="B86" s="107"/>
      <c r="C86" s="108"/>
      <c r="D86" s="109" t="s">
        <v>122</v>
      </c>
      <c r="E86" s="109"/>
      <c r="F86" s="109"/>
      <c r="G86" s="109"/>
      <c r="H86" s="109"/>
      <c r="I86" s="110"/>
      <c r="J86" s="111">
        <f>$J$548</f>
        <v>0</v>
      </c>
      <c r="K86" s="112"/>
    </row>
    <row r="87" spans="2:11" s="113" customFormat="1" ht="21" customHeight="1">
      <c r="B87" s="114"/>
      <c r="C87" s="115"/>
      <c r="D87" s="116" t="s">
        <v>123</v>
      </c>
      <c r="E87" s="116"/>
      <c r="F87" s="116"/>
      <c r="G87" s="116"/>
      <c r="H87" s="116"/>
      <c r="I87" s="117"/>
      <c r="J87" s="118">
        <f>$J$549</f>
        <v>0</v>
      </c>
      <c r="K87" s="119"/>
    </row>
    <row r="88" spans="2:11" s="113" customFormat="1" ht="21" customHeight="1">
      <c r="B88" s="114"/>
      <c r="C88" s="115"/>
      <c r="D88" s="116" t="s">
        <v>124</v>
      </c>
      <c r="E88" s="116"/>
      <c r="F88" s="116"/>
      <c r="G88" s="116"/>
      <c r="H88" s="116"/>
      <c r="I88" s="117"/>
      <c r="J88" s="118">
        <f>$J$554</f>
        <v>0</v>
      </c>
      <c r="K88" s="119"/>
    </row>
    <row r="89" spans="2:11" s="113" customFormat="1" ht="21" customHeight="1">
      <c r="B89" s="114"/>
      <c r="C89" s="115"/>
      <c r="D89" s="116" t="s">
        <v>125</v>
      </c>
      <c r="E89" s="116"/>
      <c r="F89" s="116"/>
      <c r="G89" s="116"/>
      <c r="H89" s="116"/>
      <c r="I89" s="117"/>
      <c r="J89" s="118">
        <f>$J$565</f>
        <v>0</v>
      </c>
      <c r="K89" s="119"/>
    </row>
    <row r="90" spans="2:11" s="113" customFormat="1" ht="21" customHeight="1">
      <c r="B90" s="114"/>
      <c r="C90" s="115"/>
      <c r="D90" s="116" t="s">
        <v>126</v>
      </c>
      <c r="E90" s="116"/>
      <c r="F90" s="116"/>
      <c r="G90" s="116"/>
      <c r="H90" s="116"/>
      <c r="I90" s="117"/>
      <c r="J90" s="118">
        <f>$J$567</f>
        <v>0</v>
      </c>
      <c r="K90" s="119"/>
    </row>
    <row r="91" spans="2:11" s="113" customFormat="1" ht="21" customHeight="1">
      <c r="B91" s="114"/>
      <c r="C91" s="115"/>
      <c r="D91" s="116" t="s">
        <v>127</v>
      </c>
      <c r="E91" s="116"/>
      <c r="F91" s="116"/>
      <c r="G91" s="116"/>
      <c r="H91" s="116"/>
      <c r="I91" s="117"/>
      <c r="J91" s="118">
        <f>$J$570</f>
        <v>0</v>
      </c>
      <c r="K91" s="119"/>
    </row>
    <row r="92" spans="2:11" s="6" customFormat="1" ht="22.5" customHeight="1">
      <c r="B92" s="23"/>
      <c r="C92" s="24"/>
      <c r="D92" s="24"/>
      <c r="E92" s="24"/>
      <c r="F92" s="24"/>
      <c r="G92" s="24"/>
      <c r="H92" s="24"/>
      <c r="J92" s="24"/>
      <c r="K92" s="27"/>
    </row>
    <row r="93" spans="2:11" s="6" customFormat="1" ht="7.5" customHeight="1">
      <c r="B93" s="38"/>
      <c r="C93" s="39"/>
      <c r="D93" s="39"/>
      <c r="E93" s="39"/>
      <c r="F93" s="39"/>
      <c r="G93" s="39"/>
      <c r="H93" s="39"/>
      <c r="I93" s="100"/>
      <c r="J93" s="39"/>
      <c r="K93" s="40"/>
    </row>
    <row r="97" spans="2:12" s="6" customFormat="1" ht="7.5" customHeight="1">
      <c r="B97" s="41"/>
      <c r="C97" s="42"/>
      <c r="D97" s="42"/>
      <c r="E97" s="42"/>
      <c r="F97" s="42"/>
      <c r="G97" s="42"/>
      <c r="H97" s="42"/>
      <c r="I97" s="102"/>
      <c r="J97" s="42"/>
      <c r="K97" s="42"/>
      <c r="L97" s="43"/>
    </row>
    <row r="98" spans="2:12" s="6" customFormat="1" ht="37.5" customHeight="1">
      <c r="B98" s="23"/>
      <c r="C98" s="12" t="s">
        <v>128</v>
      </c>
      <c r="D98" s="24"/>
      <c r="E98" s="24"/>
      <c r="F98" s="24"/>
      <c r="G98" s="24"/>
      <c r="H98" s="24"/>
      <c r="J98" s="24"/>
      <c r="K98" s="24"/>
      <c r="L98" s="43"/>
    </row>
    <row r="99" spans="2:12" s="6" customFormat="1" ht="7.5" customHeight="1">
      <c r="B99" s="23"/>
      <c r="C99" s="24"/>
      <c r="D99" s="24"/>
      <c r="E99" s="24"/>
      <c r="F99" s="24"/>
      <c r="G99" s="24"/>
      <c r="H99" s="24"/>
      <c r="J99" s="24"/>
      <c r="K99" s="24"/>
      <c r="L99" s="43"/>
    </row>
    <row r="100" spans="2:12" s="6" customFormat="1" ht="15" customHeight="1">
      <c r="B100" s="23"/>
      <c r="C100" s="19" t="s">
        <v>16</v>
      </c>
      <c r="D100" s="24"/>
      <c r="E100" s="24"/>
      <c r="F100" s="24"/>
      <c r="G100" s="24"/>
      <c r="H100" s="24"/>
      <c r="J100" s="24"/>
      <c r="K100" s="24"/>
      <c r="L100" s="43"/>
    </row>
    <row r="101" spans="2:12" s="6" customFormat="1" ht="16.5" customHeight="1">
      <c r="B101" s="23"/>
      <c r="C101" s="24"/>
      <c r="D101" s="24"/>
      <c r="E101" s="229" t="str">
        <f>$E$7</f>
        <v>Rekonstrukce operačních sálů ortopedie</v>
      </c>
      <c r="F101" s="204"/>
      <c r="G101" s="204"/>
      <c r="H101" s="204"/>
      <c r="J101" s="24"/>
      <c r="K101" s="24"/>
      <c r="L101" s="43"/>
    </row>
    <row r="102" spans="2:12" s="6" customFormat="1" ht="15" customHeight="1">
      <c r="B102" s="23"/>
      <c r="C102" s="19" t="s">
        <v>86</v>
      </c>
      <c r="D102" s="24"/>
      <c r="E102" s="24"/>
      <c r="F102" s="24"/>
      <c r="G102" s="24"/>
      <c r="H102" s="24"/>
      <c r="J102" s="24"/>
      <c r="K102" s="24"/>
      <c r="L102" s="43"/>
    </row>
    <row r="103" spans="2:12" s="6" customFormat="1" ht="19.5" customHeight="1">
      <c r="B103" s="23"/>
      <c r="C103" s="24"/>
      <c r="D103" s="24"/>
      <c r="E103" s="212" t="str">
        <f>$E$9</f>
        <v>NACHOD 1 - SO-01-Budova E-2NP-operační sály ortopedie+strojovna VZD </v>
      </c>
      <c r="F103" s="204"/>
      <c r="G103" s="204"/>
      <c r="H103" s="204"/>
      <c r="J103" s="24"/>
      <c r="K103" s="24"/>
      <c r="L103" s="43"/>
    </row>
    <row r="104" spans="2:12" s="6" customFormat="1" ht="7.5" customHeight="1">
      <c r="B104" s="23"/>
      <c r="C104" s="24"/>
      <c r="D104" s="24"/>
      <c r="E104" s="24"/>
      <c r="F104" s="24"/>
      <c r="G104" s="24"/>
      <c r="H104" s="24"/>
      <c r="J104" s="24"/>
      <c r="K104" s="24"/>
      <c r="L104" s="43"/>
    </row>
    <row r="105" spans="2:12" s="6" customFormat="1" ht="18.75" customHeight="1">
      <c r="B105" s="23"/>
      <c r="C105" s="19" t="s">
        <v>22</v>
      </c>
      <c r="D105" s="24"/>
      <c r="E105" s="24"/>
      <c r="F105" s="17" t="str">
        <f>$F$12</f>
        <v>Oblastní nemocnice Náchod</v>
      </c>
      <c r="G105" s="24"/>
      <c r="H105" s="24"/>
      <c r="I105" s="87" t="s">
        <v>24</v>
      </c>
      <c r="J105" s="52" t="str">
        <f>IF($J$12="","",$J$12)</f>
        <v>14.02.2015</v>
      </c>
      <c r="K105" s="24"/>
      <c r="L105" s="43"/>
    </row>
    <row r="106" spans="2:12" s="6" customFormat="1" ht="7.5" customHeight="1">
      <c r="B106" s="23"/>
      <c r="C106" s="24"/>
      <c r="D106" s="24"/>
      <c r="E106" s="24"/>
      <c r="F106" s="24"/>
      <c r="G106" s="24"/>
      <c r="H106" s="24"/>
      <c r="J106" s="24"/>
      <c r="K106" s="24"/>
      <c r="L106" s="43"/>
    </row>
    <row r="107" spans="2:12" s="6" customFormat="1" ht="15.75" customHeight="1">
      <c r="B107" s="23"/>
      <c r="C107" s="19" t="s">
        <v>28</v>
      </c>
      <c r="D107" s="24"/>
      <c r="E107" s="24"/>
      <c r="F107" s="17" t="str">
        <f>$E$15</f>
        <v>Královéhradecký kraj,Pivovarské nám. HK</v>
      </c>
      <c r="G107" s="24"/>
      <c r="H107" s="24"/>
      <c r="I107" s="87" t="s">
        <v>34</v>
      </c>
      <c r="J107" s="17" t="str">
        <f>$E$21</f>
        <v>JIKA-CZ Hradec Králové</v>
      </c>
      <c r="K107" s="24"/>
      <c r="L107" s="43"/>
    </row>
    <row r="108" spans="2:12" s="6" customFormat="1" ht="15" customHeight="1">
      <c r="B108" s="23"/>
      <c r="C108" s="19" t="s">
        <v>32</v>
      </c>
      <c r="D108" s="24"/>
      <c r="E108" s="24"/>
      <c r="F108" s="17">
        <f>IF($E$18="","",$E$18)</f>
      </c>
      <c r="G108" s="24"/>
      <c r="H108" s="24"/>
      <c r="J108" s="24"/>
      <c r="K108" s="24"/>
      <c r="L108" s="43"/>
    </row>
    <row r="109" spans="2:12" s="6" customFormat="1" ht="11.25" customHeight="1">
      <c r="B109" s="23"/>
      <c r="C109" s="24"/>
      <c r="D109" s="24"/>
      <c r="E109" s="24"/>
      <c r="F109" s="24"/>
      <c r="G109" s="24"/>
      <c r="H109" s="24"/>
      <c r="J109" s="24"/>
      <c r="K109" s="24"/>
      <c r="L109" s="43"/>
    </row>
    <row r="110" spans="2:20" s="120" customFormat="1" ht="30" customHeight="1">
      <c r="B110" s="121"/>
      <c r="C110" s="122" t="s">
        <v>129</v>
      </c>
      <c r="D110" s="123" t="s">
        <v>57</v>
      </c>
      <c r="E110" s="123" t="s">
        <v>53</v>
      </c>
      <c r="F110" s="123" t="s">
        <v>130</v>
      </c>
      <c r="G110" s="123" t="s">
        <v>131</v>
      </c>
      <c r="H110" s="123" t="s">
        <v>132</v>
      </c>
      <c r="I110" s="124" t="s">
        <v>133</v>
      </c>
      <c r="J110" s="123" t="s">
        <v>134</v>
      </c>
      <c r="K110" s="125" t="s">
        <v>135</v>
      </c>
      <c r="L110" s="126"/>
      <c r="M110" s="58" t="s">
        <v>136</v>
      </c>
      <c r="N110" s="59" t="s">
        <v>42</v>
      </c>
      <c r="O110" s="59" t="s">
        <v>137</v>
      </c>
      <c r="P110" s="59" t="s">
        <v>138</v>
      </c>
      <c r="Q110" s="59" t="s">
        <v>139</v>
      </c>
      <c r="R110" s="59" t="s">
        <v>140</v>
      </c>
      <c r="S110" s="59" t="s">
        <v>141</v>
      </c>
      <c r="T110" s="60" t="s">
        <v>142</v>
      </c>
    </row>
    <row r="111" spans="2:63" s="6" customFormat="1" ht="30" customHeight="1">
      <c r="B111" s="23"/>
      <c r="C111" s="65" t="s">
        <v>91</v>
      </c>
      <c r="D111" s="24"/>
      <c r="E111" s="24"/>
      <c r="F111" s="24"/>
      <c r="G111" s="24"/>
      <c r="H111" s="24"/>
      <c r="J111" s="127">
        <f>$BK$111</f>
        <v>0</v>
      </c>
      <c r="K111" s="24"/>
      <c r="L111" s="43"/>
      <c r="M111" s="62"/>
      <c r="N111" s="63"/>
      <c r="O111" s="63"/>
      <c r="P111" s="128">
        <f>$P$112+$P$259+$P$533+$P$546+$P$548</f>
        <v>0</v>
      </c>
      <c r="Q111" s="63"/>
      <c r="R111" s="128">
        <f>$R$112+$R$259+$R$533+$R$546+$R$548</f>
        <v>101.351271084</v>
      </c>
      <c r="S111" s="63"/>
      <c r="T111" s="129">
        <f>$T$112+$T$259+$T$533+$T$546+$T$548</f>
        <v>139.2745839</v>
      </c>
      <c r="AT111" s="6" t="s">
        <v>71</v>
      </c>
      <c r="AU111" s="6" t="s">
        <v>92</v>
      </c>
      <c r="BK111" s="130">
        <f>$BK$112+$BK$259+$BK$533+$BK$546+$BK$548</f>
        <v>0</v>
      </c>
    </row>
    <row r="112" spans="2:63" s="131" customFormat="1" ht="37.5" customHeight="1">
      <c r="B112" s="132"/>
      <c r="C112" s="133"/>
      <c r="D112" s="133" t="s">
        <v>71</v>
      </c>
      <c r="E112" s="134" t="s">
        <v>143</v>
      </c>
      <c r="F112" s="134" t="s">
        <v>144</v>
      </c>
      <c r="G112" s="133"/>
      <c r="H112" s="133"/>
      <c r="J112" s="135">
        <f>$BK$112</f>
        <v>0</v>
      </c>
      <c r="K112" s="133"/>
      <c r="L112" s="136"/>
      <c r="M112" s="137"/>
      <c r="N112" s="133"/>
      <c r="O112" s="133"/>
      <c r="P112" s="138">
        <f>$P$113+$P$138+$P$144+$P$178+$P$249+$P$255+$P$257</f>
        <v>0</v>
      </c>
      <c r="Q112" s="133"/>
      <c r="R112" s="138">
        <f>$R$113+$R$138+$R$144+$R$178+$R$249+$R$255+$R$257</f>
        <v>83.15502293</v>
      </c>
      <c r="S112" s="133"/>
      <c r="T112" s="139">
        <f>$T$113+$T$138+$T$144+$T$178+$T$249+$T$255+$T$257</f>
        <v>134.854552</v>
      </c>
      <c r="AR112" s="140" t="s">
        <v>21</v>
      </c>
      <c r="AT112" s="140" t="s">
        <v>71</v>
      </c>
      <c r="AU112" s="140" t="s">
        <v>72</v>
      </c>
      <c r="AY112" s="140" t="s">
        <v>145</v>
      </c>
      <c r="BK112" s="141">
        <f>$BK$113+$BK$138+$BK$144+$BK$178+$BK$249+$BK$255+$BK$257</f>
        <v>0</v>
      </c>
    </row>
    <row r="113" spans="2:63" s="131" customFormat="1" ht="21" customHeight="1">
      <c r="B113" s="132"/>
      <c r="C113" s="133"/>
      <c r="D113" s="133" t="s">
        <v>71</v>
      </c>
      <c r="E113" s="142" t="s">
        <v>146</v>
      </c>
      <c r="F113" s="142" t="s">
        <v>147</v>
      </c>
      <c r="G113" s="133"/>
      <c r="H113" s="133"/>
      <c r="J113" s="143">
        <f>$BK$113</f>
        <v>0</v>
      </c>
      <c r="K113" s="133"/>
      <c r="L113" s="136"/>
      <c r="M113" s="137"/>
      <c r="N113" s="133"/>
      <c r="O113" s="133"/>
      <c r="P113" s="138">
        <f>SUM($P$114:$P$137)</f>
        <v>0</v>
      </c>
      <c r="Q113" s="133"/>
      <c r="R113" s="138">
        <f>SUM($R$114:$R$137)</f>
        <v>56.96957679999999</v>
      </c>
      <c r="S113" s="133"/>
      <c r="T113" s="139">
        <f>SUM($T$114:$T$137)</f>
        <v>0</v>
      </c>
      <c r="AR113" s="140" t="s">
        <v>21</v>
      </c>
      <c r="AT113" s="140" t="s">
        <v>71</v>
      </c>
      <c r="AU113" s="140" t="s">
        <v>21</v>
      </c>
      <c r="AY113" s="140" t="s">
        <v>145</v>
      </c>
      <c r="BK113" s="141">
        <f>SUM($BK$114:$BK$137)</f>
        <v>0</v>
      </c>
    </row>
    <row r="114" spans="2:65" s="6" customFormat="1" ht="15.75" customHeight="1">
      <c r="B114" s="23"/>
      <c r="C114" s="144" t="s">
        <v>21</v>
      </c>
      <c r="D114" s="144" t="s">
        <v>148</v>
      </c>
      <c r="E114" s="145" t="s">
        <v>149</v>
      </c>
      <c r="F114" s="146" t="s">
        <v>150</v>
      </c>
      <c r="G114" s="147" t="s">
        <v>151</v>
      </c>
      <c r="H114" s="148">
        <v>0.738</v>
      </c>
      <c r="I114" s="149"/>
      <c r="J114" s="150">
        <f>ROUND($I$114*$H$114,2)</f>
        <v>0</v>
      </c>
      <c r="K114" s="146" t="s">
        <v>152</v>
      </c>
      <c r="L114" s="43"/>
      <c r="M114" s="151"/>
      <c r="N114" s="152" t="s">
        <v>43</v>
      </c>
      <c r="O114" s="24"/>
      <c r="P114" s="153">
        <f>$O$114*$H$114</f>
        <v>0</v>
      </c>
      <c r="Q114" s="153">
        <v>1.8775</v>
      </c>
      <c r="R114" s="153">
        <f>$Q$114*$H$114</f>
        <v>1.385595</v>
      </c>
      <c r="S114" s="153">
        <v>0</v>
      </c>
      <c r="T114" s="154">
        <f>$S$114*$H$114</f>
        <v>0</v>
      </c>
      <c r="AR114" s="88" t="s">
        <v>153</v>
      </c>
      <c r="AT114" s="88" t="s">
        <v>148</v>
      </c>
      <c r="AU114" s="88" t="s">
        <v>80</v>
      </c>
      <c r="AY114" s="6" t="s">
        <v>145</v>
      </c>
      <c r="BE114" s="155">
        <f>IF($N$114="základní",$J$114,0)</f>
        <v>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21</v>
      </c>
      <c r="BK114" s="155">
        <f>ROUND($I$114*$H$114,2)</f>
        <v>0</v>
      </c>
      <c r="BL114" s="88" t="s">
        <v>153</v>
      </c>
      <c r="BM114" s="88" t="s">
        <v>154</v>
      </c>
    </row>
    <row r="115" spans="2:51" s="6" customFormat="1" ht="15.75" customHeight="1">
      <c r="B115" s="156"/>
      <c r="C115" s="157"/>
      <c r="D115" s="158" t="s">
        <v>155</v>
      </c>
      <c r="E115" s="159"/>
      <c r="F115" s="159" t="s">
        <v>156</v>
      </c>
      <c r="G115" s="157"/>
      <c r="H115" s="160">
        <v>0.738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155</v>
      </c>
      <c r="AU115" s="164" t="s">
        <v>80</v>
      </c>
      <c r="AV115" s="164" t="s">
        <v>80</v>
      </c>
      <c r="AW115" s="164" t="s">
        <v>92</v>
      </c>
      <c r="AX115" s="164" t="s">
        <v>21</v>
      </c>
      <c r="AY115" s="164" t="s">
        <v>145</v>
      </c>
    </row>
    <row r="116" spans="2:65" s="6" customFormat="1" ht="15.75" customHeight="1">
      <c r="B116" s="23"/>
      <c r="C116" s="144" t="s">
        <v>80</v>
      </c>
      <c r="D116" s="144" t="s">
        <v>148</v>
      </c>
      <c r="E116" s="145" t="s">
        <v>157</v>
      </c>
      <c r="F116" s="146" t="s">
        <v>158</v>
      </c>
      <c r="G116" s="147" t="s">
        <v>151</v>
      </c>
      <c r="H116" s="148">
        <v>5.638</v>
      </c>
      <c r="I116" s="149"/>
      <c r="J116" s="150">
        <f>ROUND($I$116*$H$116,2)</f>
        <v>0</v>
      </c>
      <c r="K116" s="146" t="s">
        <v>152</v>
      </c>
      <c r="L116" s="43"/>
      <c r="M116" s="151"/>
      <c r="N116" s="152" t="s">
        <v>43</v>
      </c>
      <c r="O116" s="24"/>
      <c r="P116" s="153">
        <f>$O$116*$H$116</f>
        <v>0</v>
      </c>
      <c r="Q116" s="153">
        <v>1.8775</v>
      </c>
      <c r="R116" s="153">
        <f>$Q$116*$H$116</f>
        <v>10.585345</v>
      </c>
      <c r="S116" s="153">
        <v>0</v>
      </c>
      <c r="T116" s="154">
        <f>$S$116*$H$116</f>
        <v>0</v>
      </c>
      <c r="AR116" s="88" t="s">
        <v>153</v>
      </c>
      <c r="AT116" s="88" t="s">
        <v>148</v>
      </c>
      <c r="AU116" s="88" t="s">
        <v>80</v>
      </c>
      <c r="AY116" s="6" t="s">
        <v>145</v>
      </c>
      <c r="BE116" s="155">
        <f>IF($N$116="základní",$J$116,0)</f>
        <v>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21</v>
      </c>
      <c r="BK116" s="155">
        <f>ROUND($I$116*$H$116,2)</f>
        <v>0</v>
      </c>
      <c r="BL116" s="88" t="s">
        <v>153</v>
      </c>
      <c r="BM116" s="88" t="s">
        <v>159</v>
      </c>
    </row>
    <row r="117" spans="2:51" s="6" customFormat="1" ht="15.75" customHeight="1">
      <c r="B117" s="156"/>
      <c r="C117" s="157"/>
      <c r="D117" s="158" t="s">
        <v>155</v>
      </c>
      <c r="E117" s="159"/>
      <c r="F117" s="159" t="s">
        <v>160</v>
      </c>
      <c r="G117" s="157"/>
      <c r="H117" s="160">
        <v>5.638</v>
      </c>
      <c r="J117" s="157"/>
      <c r="K117" s="157"/>
      <c r="L117" s="161"/>
      <c r="M117" s="162"/>
      <c r="N117" s="157"/>
      <c r="O117" s="157"/>
      <c r="P117" s="157"/>
      <c r="Q117" s="157"/>
      <c r="R117" s="157"/>
      <c r="S117" s="157"/>
      <c r="T117" s="163"/>
      <c r="AT117" s="164" t="s">
        <v>155</v>
      </c>
      <c r="AU117" s="164" t="s">
        <v>80</v>
      </c>
      <c r="AV117" s="164" t="s">
        <v>80</v>
      </c>
      <c r="AW117" s="164" t="s">
        <v>92</v>
      </c>
      <c r="AX117" s="164" t="s">
        <v>21</v>
      </c>
      <c r="AY117" s="164" t="s">
        <v>145</v>
      </c>
    </row>
    <row r="118" spans="2:65" s="6" customFormat="1" ht="15.75" customHeight="1">
      <c r="B118" s="23"/>
      <c r="C118" s="144" t="s">
        <v>146</v>
      </c>
      <c r="D118" s="144" t="s">
        <v>148</v>
      </c>
      <c r="E118" s="145" t="s">
        <v>161</v>
      </c>
      <c r="F118" s="146" t="s">
        <v>162</v>
      </c>
      <c r="G118" s="147" t="s">
        <v>163</v>
      </c>
      <c r="H118" s="148">
        <v>43.75</v>
      </c>
      <c r="I118" s="149"/>
      <c r="J118" s="150">
        <f>ROUND($I$118*$H$118,2)</f>
        <v>0</v>
      </c>
      <c r="K118" s="146" t="s">
        <v>152</v>
      </c>
      <c r="L118" s="43"/>
      <c r="M118" s="151"/>
      <c r="N118" s="152" t="s">
        <v>43</v>
      </c>
      <c r="O118" s="24"/>
      <c r="P118" s="153">
        <f>$O$118*$H$118</f>
        <v>0</v>
      </c>
      <c r="Q118" s="153">
        <v>0.67489</v>
      </c>
      <c r="R118" s="153">
        <f>$Q$118*$H$118</f>
        <v>29.5264375</v>
      </c>
      <c r="S118" s="153">
        <v>0</v>
      </c>
      <c r="T118" s="154">
        <f>$S$118*$H$118</f>
        <v>0</v>
      </c>
      <c r="AR118" s="88" t="s">
        <v>153</v>
      </c>
      <c r="AT118" s="88" t="s">
        <v>148</v>
      </c>
      <c r="AU118" s="88" t="s">
        <v>80</v>
      </c>
      <c r="AY118" s="6" t="s">
        <v>145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21</v>
      </c>
      <c r="BK118" s="155">
        <f>ROUND($I$118*$H$118,2)</f>
        <v>0</v>
      </c>
      <c r="BL118" s="88" t="s">
        <v>153</v>
      </c>
      <c r="BM118" s="88" t="s">
        <v>164</v>
      </c>
    </row>
    <row r="119" spans="2:51" s="6" customFormat="1" ht="15.75" customHeight="1">
      <c r="B119" s="156"/>
      <c r="C119" s="157"/>
      <c r="D119" s="158" t="s">
        <v>155</v>
      </c>
      <c r="E119" s="159"/>
      <c r="F119" s="159" t="s">
        <v>165</v>
      </c>
      <c r="G119" s="157"/>
      <c r="H119" s="160">
        <v>43.75</v>
      </c>
      <c r="J119" s="157"/>
      <c r="K119" s="157"/>
      <c r="L119" s="161"/>
      <c r="M119" s="162"/>
      <c r="N119" s="157"/>
      <c r="O119" s="157"/>
      <c r="P119" s="157"/>
      <c r="Q119" s="157"/>
      <c r="R119" s="157"/>
      <c r="S119" s="157"/>
      <c r="T119" s="163"/>
      <c r="AT119" s="164" t="s">
        <v>155</v>
      </c>
      <c r="AU119" s="164" t="s">
        <v>80</v>
      </c>
      <c r="AV119" s="164" t="s">
        <v>80</v>
      </c>
      <c r="AW119" s="164" t="s">
        <v>92</v>
      </c>
      <c r="AX119" s="164" t="s">
        <v>21</v>
      </c>
      <c r="AY119" s="164" t="s">
        <v>145</v>
      </c>
    </row>
    <row r="120" spans="2:65" s="6" customFormat="1" ht="15.75" customHeight="1">
      <c r="B120" s="23"/>
      <c r="C120" s="144" t="s">
        <v>153</v>
      </c>
      <c r="D120" s="144" t="s">
        <v>148</v>
      </c>
      <c r="E120" s="145" t="s">
        <v>166</v>
      </c>
      <c r="F120" s="146" t="s">
        <v>167</v>
      </c>
      <c r="G120" s="147" t="s">
        <v>163</v>
      </c>
      <c r="H120" s="148">
        <v>22.051</v>
      </c>
      <c r="I120" s="149"/>
      <c r="J120" s="150">
        <f>ROUND($I$120*$H$120,2)</f>
        <v>0</v>
      </c>
      <c r="K120" s="146" t="s">
        <v>152</v>
      </c>
      <c r="L120" s="43"/>
      <c r="M120" s="151"/>
      <c r="N120" s="152" t="s">
        <v>43</v>
      </c>
      <c r="O120" s="24"/>
      <c r="P120" s="153">
        <f>$O$120*$H$120</f>
        <v>0</v>
      </c>
      <c r="Q120" s="153">
        <v>0.2209</v>
      </c>
      <c r="R120" s="153">
        <f>$Q$120*$H$120</f>
        <v>4.8710659</v>
      </c>
      <c r="S120" s="153">
        <v>0</v>
      </c>
      <c r="T120" s="154">
        <f>$S$120*$H$120</f>
        <v>0</v>
      </c>
      <c r="AR120" s="88" t="s">
        <v>153</v>
      </c>
      <c r="AT120" s="88" t="s">
        <v>148</v>
      </c>
      <c r="AU120" s="88" t="s">
        <v>80</v>
      </c>
      <c r="AY120" s="6" t="s">
        <v>145</v>
      </c>
      <c r="BE120" s="155">
        <f>IF($N$120="základní",$J$120,0)</f>
        <v>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21</v>
      </c>
      <c r="BK120" s="155">
        <f>ROUND($I$120*$H$120,2)</f>
        <v>0</v>
      </c>
      <c r="BL120" s="88" t="s">
        <v>153</v>
      </c>
      <c r="BM120" s="88" t="s">
        <v>168</v>
      </c>
    </row>
    <row r="121" spans="2:51" s="6" customFormat="1" ht="15.75" customHeight="1">
      <c r="B121" s="156"/>
      <c r="C121" s="157"/>
      <c r="D121" s="158" t="s">
        <v>155</v>
      </c>
      <c r="E121" s="159"/>
      <c r="F121" s="159" t="s">
        <v>169</v>
      </c>
      <c r="G121" s="157"/>
      <c r="H121" s="160">
        <v>22.051</v>
      </c>
      <c r="J121" s="157"/>
      <c r="K121" s="157"/>
      <c r="L121" s="161"/>
      <c r="M121" s="162"/>
      <c r="N121" s="157"/>
      <c r="O121" s="157"/>
      <c r="P121" s="157"/>
      <c r="Q121" s="157"/>
      <c r="R121" s="157"/>
      <c r="S121" s="157"/>
      <c r="T121" s="163"/>
      <c r="AT121" s="164" t="s">
        <v>155</v>
      </c>
      <c r="AU121" s="164" t="s">
        <v>80</v>
      </c>
      <c r="AV121" s="164" t="s">
        <v>80</v>
      </c>
      <c r="AW121" s="164" t="s">
        <v>92</v>
      </c>
      <c r="AX121" s="164" t="s">
        <v>21</v>
      </c>
      <c r="AY121" s="164" t="s">
        <v>145</v>
      </c>
    </row>
    <row r="122" spans="2:65" s="6" customFormat="1" ht="15.75" customHeight="1">
      <c r="B122" s="23"/>
      <c r="C122" s="144" t="s">
        <v>170</v>
      </c>
      <c r="D122" s="144" t="s">
        <v>148</v>
      </c>
      <c r="E122" s="145" t="s">
        <v>171</v>
      </c>
      <c r="F122" s="146" t="s">
        <v>172</v>
      </c>
      <c r="G122" s="147" t="s">
        <v>173</v>
      </c>
      <c r="H122" s="148">
        <v>0.716</v>
      </c>
      <c r="I122" s="149"/>
      <c r="J122" s="150">
        <f>ROUND($I$122*$H$122,2)</f>
        <v>0</v>
      </c>
      <c r="K122" s="146" t="s">
        <v>152</v>
      </c>
      <c r="L122" s="43"/>
      <c r="M122" s="151"/>
      <c r="N122" s="152" t="s">
        <v>43</v>
      </c>
      <c r="O122" s="24"/>
      <c r="P122" s="153">
        <f>$O$122*$H$122</f>
        <v>0</v>
      </c>
      <c r="Q122" s="153">
        <v>1.04881</v>
      </c>
      <c r="R122" s="153">
        <f>$Q$122*$H$122</f>
        <v>0.75094796</v>
      </c>
      <c r="S122" s="153">
        <v>0</v>
      </c>
      <c r="T122" s="154">
        <f>$S$122*$H$122</f>
        <v>0</v>
      </c>
      <c r="AR122" s="88" t="s">
        <v>153</v>
      </c>
      <c r="AT122" s="88" t="s">
        <v>148</v>
      </c>
      <c r="AU122" s="88" t="s">
        <v>80</v>
      </c>
      <c r="AY122" s="6" t="s">
        <v>145</v>
      </c>
      <c r="BE122" s="155">
        <f>IF($N$122="základní",$J$122,0)</f>
        <v>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21</v>
      </c>
      <c r="BK122" s="155">
        <f>ROUND($I$122*$H$122,2)</f>
        <v>0</v>
      </c>
      <c r="BL122" s="88" t="s">
        <v>153</v>
      </c>
      <c r="BM122" s="88" t="s">
        <v>174</v>
      </c>
    </row>
    <row r="123" spans="2:51" s="6" customFormat="1" ht="15.75" customHeight="1">
      <c r="B123" s="156"/>
      <c r="C123" s="157"/>
      <c r="D123" s="158" t="s">
        <v>155</v>
      </c>
      <c r="E123" s="159"/>
      <c r="F123" s="159" t="s">
        <v>175</v>
      </c>
      <c r="G123" s="157"/>
      <c r="H123" s="160">
        <v>0.716</v>
      </c>
      <c r="J123" s="157"/>
      <c r="K123" s="157"/>
      <c r="L123" s="161"/>
      <c r="M123" s="162"/>
      <c r="N123" s="157"/>
      <c r="O123" s="157"/>
      <c r="P123" s="157"/>
      <c r="Q123" s="157"/>
      <c r="R123" s="157"/>
      <c r="S123" s="157"/>
      <c r="T123" s="163"/>
      <c r="AT123" s="164" t="s">
        <v>155</v>
      </c>
      <c r="AU123" s="164" t="s">
        <v>80</v>
      </c>
      <c r="AV123" s="164" t="s">
        <v>80</v>
      </c>
      <c r="AW123" s="164" t="s">
        <v>92</v>
      </c>
      <c r="AX123" s="164" t="s">
        <v>21</v>
      </c>
      <c r="AY123" s="164" t="s">
        <v>145</v>
      </c>
    </row>
    <row r="124" spans="2:65" s="6" customFormat="1" ht="15.75" customHeight="1">
      <c r="B124" s="23"/>
      <c r="C124" s="144" t="s">
        <v>176</v>
      </c>
      <c r="D124" s="144" t="s">
        <v>148</v>
      </c>
      <c r="E124" s="145" t="s">
        <v>177</v>
      </c>
      <c r="F124" s="146" t="s">
        <v>178</v>
      </c>
      <c r="G124" s="147" t="s">
        <v>151</v>
      </c>
      <c r="H124" s="148">
        <v>3.002</v>
      </c>
      <c r="I124" s="149"/>
      <c r="J124" s="150">
        <f>ROUND($I$124*$H$124,2)</f>
        <v>0</v>
      </c>
      <c r="K124" s="146" t="s">
        <v>152</v>
      </c>
      <c r="L124" s="43"/>
      <c r="M124" s="151"/>
      <c r="N124" s="152" t="s">
        <v>43</v>
      </c>
      <c r="O124" s="24"/>
      <c r="P124" s="153">
        <f>$O$124*$H$124</f>
        <v>0</v>
      </c>
      <c r="Q124" s="153">
        <v>1.94302</v>
      </c>
      <c r="R124" s="153">
        <f>$Q$124*$H$124</f>
        <v>5.8329460399999995</v>
      </c>
      <c r="S124" s="153">
        <v>0</v>
      </c>
      <c r="T124" s="154">
        <f>$S$124*$H$124</f>
        <v>0</v>
      </c>
      <c r="AR124" s="88" t="s">
        <v>153</v>
      </c>
      <c r="AT124" s="88" t="s">
        <v>148</v>
      </c>
      <c r="AU124" s="88" t="s">
        <v>80</v>
      </c>
      <c r="AY124" s="6" t="s">
        <v>145</v>
      </c>
      <c r="BE124" s="155">
        <f>IF($N$124="základní",$J$124,0)</f>
        <v>0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21</v>
      </c>
      <c r="BK124" s="155">
        <f>ROUND($I$124*$H$124,2)</f>
        <v>0</v>
      </c>
      <c r="BL124" s="88" t="s">
        <v>153</v>
      </c>
      <c r="BM124" s="88" t="s">
        <v>179</v>
      </c>
    </row>
    <row r="125" spans="2:51" s="6" customFormat="1" ht="15.75" customHeight="1">
      <c r="B125" s="156"/>
      <c r="C125" s="157"/>
      <c r="D125" s="158" t="s">
        <v>155</v>
      </c>
      <c r="E125" s="159"/>
      <c r="F125" s="159" t="s">
        <v>180</v>
      </c>
      <c r="G125" s="157"/>
      <c r="H125" s="160">
        <v>3.002</v>
      </c>
      <c r="J125" s="157"/>
      <c r="K125" s="157"/>
      <c r="L125" s="161"/>
      <c r="M125" s="162"/>
      <c r="N125" s="157"/>
      <c r="O125" s="157"/>
      <c r="P125" s="157"/>
      <c r="Q125" s="157"/>
      <c r="R125" s="157"/>
      <c r="S125" s="157"/>
      <c r="T125" s="163"/>
      <c r="AT125" s="164" t="s">
        <v>155</v>
      </c>
      <c r="AU125" s="164" t="s">
        <v>80</v>
      </c>
      <c r="AV125" s="164" t="s">
        <v>80</v>
      </c>
      <c r="AW125" s="164" t="s">
        <v>92</v>
      </c>
      <c r="AX125" s="164" t="s">
        <v>21</v>
      </c>
      <c r="AY125" s="164" t="s">
        <v>145</v>
      </c>
    </row>
    <row r="126" spans="2:65" s="6" customFormat="1" ht="15.75" customHeight="1">
      <c r="B126" s="23"/>
      <c r="C126" s="144" t="s">
        <v>181</v>
      </c>
      <c r="D126" s="144" t="s">
        <v>148</v>
      </c>
      <c r="E126" s="145" t="s">
        <v>182</v>
      </c>
      <c r="F126" s="146" t="s">
        <v>183</v>
      </c>
      <c r="G126" s="147" t="s">
        <v>173</v>
      </c>
      <c r="H126" s="148">
        <v>0.141</v>
      </c>
      <c r="I126" s="149"/>
      <c r="J126" s="150">
        <f>ROUND($I$126*$H$126,2)</f>
        <v>0</v>
      </c>
      <c r="K126" s="146" t="s">
        <v>152</v>
      </c>
      <c r="L126" s="43"/>
      <c r="M126" s="151"/>
      <c r="N126" s="152" t="s">
        <v>43</v>
      </c>
      <c r="O126" s="24"/>
      <c r="P126" s="153">
        <f>$O$126*$H$126</f>
        <v>0</v>
      </c>
      <c r="Q126" s="153">
        <v>1.09</v>
      </c>
      <c r="R126" s="153">
        <f>$Q$126*$H$126</f>
        <v>0.15369</v>
      </c>
      <c r="S126" s="153">
        <v>0</v>
      </c>
      <c r="T126" s="154">
        <f>$S$126*$H$126</f>
        <v>0</v>
      </c>
      <c r="AR126" s="88" t="s">
        <v>153</v>
      </c>
      <c r="AT126" s="88" t="s">
        <v>148</v>
      </c>
      <c r="AU126" s="88" t="s">
        <v>80</v>
      </c>
      <c r="AY126" s="6" t="s">
        <v>145</v>
      </c>
      <c r="BE126" s="155">
        <f>IF($N$126="základní",$J$126,0)</f>
        <v>0</v>
      </c>
      <c r="BF126" s="155">
        <f>IF($N$126="snížená",$J$126,0)</f>
        <v>0</v>
      </c>
      <c r="BG126" s="155">
        <f>IF($N$126="zákl. přenesená",$J$126,0)</f>
        <v>0</v>
      </c>
      <c r="BH126" s="155">
        <f>IF($N$126="sníž. přenesená",$J$126,0)</f>
        <v>0</v>
      </c>
      <c r="BI126" s="155">
        <f>IF($N$126="nulová",$J$126,0)</f>
        <v>0</v>
      </c>
      <c r="BJ126" s="88" t="s">
        <v>21</v>
      </c>
      <c r="BK126" s="155">
        <f>ROUND($I$126*$H$126,2)</f>
        <v>0</v>
      </c>
      <c r="BL126" s="88" t="s">
        <v>153</v>
      </c>
      <c r="BM126" s="88" t="s">
        <v>184</v>
      </c>
    </row>
    <row r="127" spans="2:51" s="6" customFormat="1" ht="15.75" customHeight="1">
      <c r="B127" s="156"/>
      <c r="C127" s="157"/>
      <c r="D127" s="158" t="s">
        <v>155</v>
      </c>
      <c r="E127" s="159"/>
      <c r="F127" s="159" t="s">
        <v>185</v>
      </c>
      <c r="G127" s="157"/>
      <c r="H127" s="160">
        <v>0.12</v>
      </c>
      <c r="J127" s="157"/>
      <c r="K127" s="157"/>
      <c r="L127" s="161"/>
      <c r="M127" s="162"/>
      <c r="N127" s="157"/>
      <c r="O127" s="157"/>
      <c r="P127" s="157"/>
      <c r="Q127" s="157"/>
      <c r="R127" s="157"/>
      <c r="S127" s="157"/>
      <c r="T127" s="163"/>
      <c r="AT127" s="164" t="s">
        <v>155</v>
      </c>
      <c r="AU127" s="164" t="s">
        <v>80</v>
      </c>
      <c r="AV127" s="164" t="s">
        <v>80</v>
      </c>
      <c r="AW127" s="164" t="s">
        <v>92</v>
      </c>
      <c r="AX127" s="164" t="s">
        <v>72</v>
      </c>
      <c r="AY127" s="164" t="s">
        <v>145</v>
      </c>
    </row>
    <row r="128" spans="2:51" s="6" customFormat="1" ht="15.75" customHeight="1">
      <c r="B128" s="156"/>
      <c r="C128" s="157"/>
      <c r="D128" s="165" t="s">
        <v>155</v>
      </c>
      <c r="E128" s="157"/>
      <c r="F128" s="159" t="s">
        <v>186</v>
      </c>
      <c r="G128" s="157"/>
      <c r="H128" s="160">
        <v>0.021</v>
      </c>
      <c r="J128" s="157"/>
      <c r="K128" s="157"/>
      <c r="L128" s="161"/>
      <c r="M128" s="162"/>
      <c r="N128" s="157"/>
      <c r="O128" s="157"/>
      <c r="P128" s="157"/>
      <c r="Q128" s="157"/>
      <c r="R128" s="157"/>
      <c r="S128" s="157"/>
      <c r="T128" s="163"/>
      <c r="AT128" s="164" t="s">
        <v>155</v>
      </c>
      <c r="AU128" s="164" t="s">
        <v>80</v>
      </c>
      <c r="AV128" s="164" t="s">
        <v>80</v>
      </c>
      <c r="AW128" s="164" t="s">
        <v>92</v>
      </c>
      <c r="AX128" s="164" t="s">
        <v>72</v>
      </c>
      <c r="AY128" s="164" t="s">
        <v>145</v>
      </c>
    </row>
    <row r="129" spans="2:51" s="6" customFormat="1" ht="15.75" customHeight="1">
      <c r="B129" s="166"/>
      <c r="C129" s="167"/>
      <c r="D129" s="165" t="s">
        <v>155</v>
      </c>
      <c r="E129" s="167"/>
      <c r="F129" s="168" t="s">
        <v>187</v>
      </c>
      <c r="G129" s="167"/>
      <c r="H129" s="169">
        <v>0.141</v>
      </c>
      <c r="J129" s="167"/>
      <c r="K129" s="167"/>
      <c r="L129" s="170"/>
      <c r="M129" s="171"/>
      <c r="N129" s="167"/>
      <c r="O129" s="167"/>
      <c r="P129" s="167"/>
      <c r="Q129" s="167"/>
      <c r="R129" s="167"/>
      <c r="S129" s="167"/>
      <c r="T129" s="172"/>
      <c r="AT129" s="173" t="s">
        <v>155</v>
      </c>
      <c r="AU129" s="173" t="s">
        <v>80</v>
      </c>
      <c r="AV129" s="173" t="s">
        <v>153</v>
      </c>
      <c r="AW129" s="173" t="s">
        <v>92</v>
      </c>
      <c r="AX129" s="173" t="s">
        <v>21</v>
      </c>
      <c r="AY129" s="173" t="s">
        <v>145</v>
      </c>
    </row>
    <row r="130" spans="2:65" s="6" customFormat="1" ht="15.75" customHeight="1">
      <c r="B130" s="23"/>
      <c r="C130" s="144" t="s">
        <v>188</v>
      </c>
      <c r="D130" s="144" t="s">
        <v>148</v>
      </c>
      <c r="E130" s="145" t="s">
        <v>189</v>
      </c>
      <c r="F130" s="146" t="s">
        <v>190</v>
      </c>
      <c r="G130" s="147" t="s">
        <v>173</v>
      </c>
      <c r="H130" s="148">
        <v>1.009</v>
      </c>
      <c r="I130" s="149"/>
      <c r="J130" s="150">
        <f>ROUND($I$130*$H$130,2)</f>
        <v>0</v>
      </c>
      <c r="K130" s="146" t="s">
        <v>152</v>
      </c>
      <c r="L130" s="43"/>
      <c r="M130" s="151"/>
      <c r="N130" s="152" t="s">
        <v>43</v>
      </c>
      <c r="O130" s="24"/>
      <c r="P130" s="153">
        <f>$O$130*$H$130</f>
        <v>0</v>
      </c>
      <c r="Q130" s="153">
        <v>1.09</v>
      </c>
      <c r="R130" s="153">
        <f>$Q$130*$H$130</f>
        <v>1.09981</v>
      </c>
      <c r="S130" s="153">
        <v>0</v>
      </c>
      <c r="T130" s="154">
        <f>$S$130*$H$130</f>
        <v>0</v>
      </c>
      <c r="AR130" s="88" t="s">
        <v>153</v>
      </c>
      <c r="AT130" s="88" t="s">
        <v>148</v>
      </c>
      <c r="AU130" s="88" t="s">
        <v>80</v>
      </c>
      <c r="AY130" s="6" t="s">
        <v>145</v>
      </c>
      <c r="BE130" s="155">
        <f>IF($N$130="základní",$J$130,0)</f>
        <v>0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21</v>
      </c>
      <c r="BK130" s="155">
        <f>ROUND($I$130*$H$130,2)</f>
        <v>0</v>
      </c>
      <c r="BL130" s="88" t="s">
        <v>153</v>
      </c>
      <c r="BM130" s="88" t="s">
        <v>191</v>
      </c>
    </row>
    <row r="131" spans="2:51" s="6" customFormat="1" ht="15.75" customHeight="1">
      <c r="B131" s="156"/>
      <c r="C131" s="157"/>
      <c r="D131" s="158" t="s">
        <v>155</v>
      </c>
      <c r="E131" s="159"/>
      <c r="F131" s="159" t="s">
        <v>192</v>
      </c>
      <c r="G131" s="157"/>
      <c r="H131" s="160">
        <v>0.21</v>
      </c>
      <c r="J131" s="157"/>
      <c r="K131" s="157"/>
      <c r="L131" s="161"/>
      <c r="M131" s="162"/>
      <c r="N131" s="157"/>
      <c r="O131" s="157"/>
      <c r="P131" s="157"/>
      <c r="Q131" s="157"/>
      <c r="R131" s="157"/>
      <c r="S131" s="157"/>
      <c r="T131" s="163"/>
      <c r="AT131" s="164" t="s">
        <v>155</v>
      </c>
      <c r="AU131" s="164" t="s">
        <v>80</v>
      </c>
      <c r="AV131" s="164" t="s">
        <v>80</v>
      </c>
      <c r="AW131" s="164" t="s">
        <v>92</v>
      </c>
      <c r="AX131" s="164" t="s">
        <v>72</v>
      </c>
      <c r="AY131" s="164" t="s">
        <v>145</v>
      </c>
    </row>
    <row r="132" spans="2:51" s="6" customFormat="1" ht="15.75" customHeight="1">
      <c r="B132" s="156"/>
      <c r="C132" s="157"/>
      <c r="D132" s="165" t="s">
        <v>155</v>
      </c>
      <c r="E132" s="157"/>
      <c r="F132" s="159" t="s">
        <v>193</v>
      </c>
      <c r="G132" s="157"/>
      <c r="H132" s="160">
        <v>0.799</v>
      </c>
      <c r="J132" s="157"/>
      <c r="K132" s="157"/>
      <c r="L132" s="161"/>
      <c r="M132" s="162"/>
      <c r="N132" s="157"/>
      <c r="O132" s="157"/>
      <c r="P132" s="157"/>
      <c r="Q132" s="157"/>
      <c r="R132" s="157"/>
      <c r="S132" s="157"/>
      <c r="T132" s="163"/>
      <c r="AT132" s="164" t="s">
        <v>155</v>
      </c>
      <c r="AU132" s="164" t="s">
        <v>80</v>
      </c>
      <c r="AV132" s="164" t="s">
        <v>80</v>
      </c>
      <c r="AW132" s="164" t="s">
        <v>92</v>
      </c>
      <c r="AX132" s="164" t="s">
        <v>72</v>
      </c>
      <c r="AY132" s="164" t="s">
        <v>145</v>
      </c>
    </row>
    <row r="133" spans="2:51" s="6" customFormat="1" ht="15.75" customHeight="1">
      <c r="B133" s="166"/>
      <c r="C133" s="167"/>
      <c r="D133" s="165" t="s">
        <v>155</v>
      </c>
      <c r="E133" s="167"/>
      <c r="F133" s="168" t="s">
        <v>187</v>
      </c>
      <c r="G133" s="167"/>
      <c r="H133" s="169">
        <v>1.009</v>
      </c>
      <c r="J133" s="167"/>
      <c r="K133" s="167"/>
      <c r="L133" s="170"/>
      <c r="M133" s="171"/>
      <c r="N133" s="167"/>
      <c r="O133" s="167"/>
      <c r="P133" s="167"/>
      <c r="Q133" s="167"/>
      <c r="R133" s="167"/>
      <c r="S133" s="167"/>
      <c r="T133" s="172"/>
      <c r="AT133" s="173" t="s">
        <v>155</v>
      </c>
      <c r="AU133" s="173" t="s">
        <v>80</v>
      </c>
      <c r="AV133" s="173" t="s">
        <v>153</v>
      </c>
      <c r="AW133" s="173" t="s">
        <v>92</v>
      </c>
      <c r="AX133" s="173" t="s">
        <v>21</v>
      </c>
      <c r="AY133" s="173" t="s">
        <v>145</v>
      </c>
    </row>
    <row r="134" spans="2:65" s="6" customFormat="1" ht="15.75" customHeight="1">
      <c r="B134" s="23"/>
      <c r="C134" s="144" t="s">
        <v>194</v>
      </c>
      <c r="D134" s="144" t="s">
        <v>148</v>
      </c>
      <c r="E134" s="145" t="s">
        <v>195</v>
      </c>
      <c r="F134" s="146" t="s">
        <v>196</v>
      </c>
      <c r="G134" s="147" t="s">
        <v>163</v>
      </c>
      <c r="H134" s="148">
        <v>1.08</v>
      </c>
      <c r="I134" s="149"/>
      <c r="J134" s="150">
        <f>ROUND($I$134*$H$134,2)</f>
        <v>0</v>
      </c>
      <c r="K134" s="146" t="s">
        <v>152</v>
      </c>
      <c r="L134" s="43"/>
      <c r="M134" s="151"/>
      <c r="N134" s="152" t="s">
        <v>43</v>
      </c>
      <c r="O134" s="24"/>
      <c r="P134" s="153">
        <f>$O$134*$H$134</f>
        <v>0</v>
      </c>
      <c r="Q134" s="153">
        <v>0.06982</v>
      </c>
      <c r="R134" s="153">
        <f>$Q$134*$H$134</f>
        <v>0.0754056</v>
      </c>
      <c r="S134" s="153">
        <v>0</v>
      </c>
      <c r="T134" s="154">
        <f>$S$134*$H$134</f>
        <v>0</v>
      </c>
      <c r="AR134" s="88" t="s">
        <v>153</v>
      </c>
      <c r="AT134" s="88" t="s">
        <v>148</v>
      </c>
      <c r="AU134" s="88" t="s">
        <v>80</v>
      </c>
      <c r="AY134" s="6" t="s">
        <v>145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21</v>
      </c>
      <c r="BK134" s="155">
        <f>ROUND($I$134*$H$134,2)</f>
        <v>0</v>
      </c>
      <c r="BL134" s="88" t="s">
        <v>153</v>
      </c>
      <c r="BM134" s="88" t="s">
        <v>197</v>
      </c>
    </row>
    <row r="135" spans="2:51" s="6" customFormat="1" ht="15.75" customHeight="1">
      <c r="B135" s="156"/>
      <c r="C135" s="157"/>
      <c r="D135" s="158" t="s">
        <v>155</v>
      </c>
      <c r="E135" s="159"/>
      <c r="F135" s="159" t="s">
        <v>198</v>
      </c>
      <c r="G135" s="157"/>
      <c r="H135" s="160">
        <v>1.08</v>
      </c>
      <c r="J135" s="157"/>
      <c r="K135" s="157"/>
      <c r="L135" s="161"/>
      <c r="M135" s="162"/>
      <c r="N135" s="157"/>
      <c r="O135" s="157"/>
      <c r="P135" s="157"/>
      <c r="Q135" s="157"/>
      <c r="R135" s="157"/>
      <c r="S135" s="157"/>
      <c r="T135" s="163"/>
      <c r="AT135" s="164" t="s">
        <v>155</v>
      </c>
      <c r="AU135" s="164" t="s">
        <v>80</v>
      </c>
      <c r="AV135" s="164" t="s">
        <v>80</v>
      </c>
      <c r="AW135" s="164" t="s">
        <v>92</v>
      </c>
      <c r="AX135" s="164" t="s">
        <v>21</v>
      </c>
      <c r="AY135" s="164" t="s">
        <v>145</v>
      </c>
    </row>
    <row r="136" spans="2:65" s="6" customFormat="1" ht="15.75" customHeight="1">
      <c r="B136" s="23"/>
      <c r="C136" s="144" t="s">
        <v>26</v>
      </c>
      <c r="D136" s="144" t="s">
        <v>148</v>
      </c>
      <c r="E136" s="145" t="s">
        <v>199</v>
      </c>
      <c r="F136" s="146" t="s">
        <v>200</v>
      </c>
      <c r="G136" s="147" t="s">
        <v>163</v>
      </c>
      <c r="H136" s="148">
        <v>10.06</v>
      </c>
      <c r="I136" s="149"/>
      <c r="J136" s="150">
        <f>ROUND($I$136*$H$136,2)</f>
        <v>0</v>
      </c>
      <c r="K136" s="146" t="s">
        <v>152</v>
      </c>
      <c r="L136" s="43"/>
      <c r="M136" s="151"/>
      <c r="N136" s="152" t="s">
        <v>43</v>
      </c>
      <c r="O136" s="24"/>
      <c r="P136" s="153">
        <f>$O$136*$H$136</f>
        <v>0</v>
      </c>
      <c r="Q136" s="153">
        <v>0.26723</v>
      </c>
      <c r="R136" s="153">
        <f>$Q$136*$H$136</f>
        <v>2.6883338000000006</v>
      </c>
      <c r="S136" s="153">
        <v>0</v>
      </c>
      <c r="T136" s="154">
        <f>$S$136*$H$136</f>
        <v>0</v>
      </c>
      <c r="AR136" s="88" t="s">
        <v>153</v>
      </c>
      <c r="AT136" s="88" t="s">
        <v>148</v>
      </c>
      <c r="AU136" s="88" t="s">
        <v>80</v>
      </c>
      <c r="AY136" s="6" t="s">
        <v>145</v>
      </c>
      <c r="BE136" s="155">
        <f>IF($N$136="základní",$J$136,0)</f>
        <v>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21</v>
      </c>
      <c r="BK136" s="155">
        <f>ROUND($I$136*$H$136,2)</f>
        <v>0</v>
      </c>
      <c r="BL136" s="88" t="s">
        <v>153</v>
      </c>
      <c r="BM136" s="88" t="s">
        <v>201</v>
      </c>
    </row>
    <row r="137" spans="2:51" s="6" customFormat="1" ht="15.75" customHeight="1">
      <c r="B137" s="156"/>
      <c r="C137" s="157"/>
      <c r="D137" s="158" t="s">
        <v>155</v>
      </c>
      <c r="E137" s="159"/>
      <c r="F137" s="159" t="s">
        <v>202</v>
      </c>
      <c r="G137" s="157"/>
      <c r="H137" s="160">
        <v>10.06</v>
      </c>
      <c r="J137" s="157"/>
      <c r="K137" s="157"/>
      <c r="L137" s="161"/>
      <c r="M137" s="162"/>
      <c r="N137" s="157"/>
      <c r="O137" s="157"/>
      <c r="P137" s="157"/>
      <c r="Q137" s="157"/>
      <c r="R137" s="157"/>
      <c r="S137" s="157"/>
      <c r="T137" s="163"/>
      <c r="AT137" s="164" t="s">
        <v>155</v>
      </c>
      <c r="AU137" s="164" t="s">
        <v>80</v>
      </c>
      <c r="AV137" s="164" t="s">
        <v>80</v>
      </c>
      <c r="AW137" s="164" t="s">
        <v>92</v>
      </c>
      <c r="AX137" s="164" t="s">
        <v>21</v>
      </c>
      <c r="AY137" s="164" t="s">
        <v>145</v>
      </c>
    </row>
    <row r="138" spans="2:63" s="131" customFormat="1" ht="30.75" customHeight="1">
      <c r="B138" s="132"/>
      <c r="C138" s="133"/>
      <c r="D138" s="133" t="s">
        <v>71</v>
      </c>
      <c r="E138" s="142" t="s">
        <v>153</v>
      </c>
      <c r="F138" s="142" t="s">
        <v>203</v>
      </c>
      <c r="G138" s="133"/>
      <c r="H138" s="133"/>
      <c r="J138" s="143">
        <f>$BK$138</f>
        <v>0</v>
      </c>
      <c r="K138" s="133"/>
      <c r="L138" s="136"/>
      <c r="M138" s="137"/>
      <c r="N138" s="133"/>
      <c r="O138" s="133"/>
      <c r="P138" s="138">
        <f>SUM($P$139:$P$143)</f>
        <v>0</v>
      </c>
      <c r="Q138" s="133"/>
      <c r="R138" s="138">
        <f>SUM($R$139:$R$143)</f>
        <v>4.467071010000001</v>
      </c>
      <c r="S138" s="133"/>
      <c r="T138" s="139">
        <f>SUM($T$139:$T$143)</f>
        <v>0</v>
      </c>
      <c r="AR138" s="140" t="s">
        <v>21</v>
      </c>
      <c r="AT138" s="140" t="s">
        <v>71</v>
      </c>
      <c r="AU138" s="140" t="s">
        <v>21</v>
      </c>
      <c r="AY138" s="140" t="s">
        <v>145</v>
      </c>
      <c r="BK138" s="141">
        <f>SUM($BK$139:$BK$143)</f>
        <v>0</v>
      </c>
    </row>
    <row r="139" spans="2:65" s="6" customFormat="1" ht="15.75" customHeight="1">
      <c r="B139" s="23"/>
      <c r="C139" s="144" t="s">
        <v>204</v>
      </c>
      <c r="D139" s="144" t="s">
        <v>148</v>
      </c>
      <c r="E139" s="145" t="s">
        <v>205</v>
      </c>
      <c r="F139" s="146" t="s">
        <v>206</v>
      </c>
      <c r="G139" s="147" t="s">
        <v>163</v>
      </c>
      <c r="H139" s="148">
        <v>12.144</v>
      </c>
      <c r="I139" s="149"/>
      <c r="J139" s="150">
        <f>ROUND($I$139*$H$139,2)</f>
        <v>0</v>
      </c>
      <c r="K139" s="146" t="s">
        <v>152</v>
      </c>
      <c r="L139" s="43"/>
      <c r="M139" s="151"/>
      <c r="N139" s="152" t="s">
        <v>43</v>
      </c>
      <c r="O139" s="24"/>
      <c r="P139" s="153">
        <f>$O$139*$H$139</f>
        <v>0</v>
      </c>
      <c r="Q139" s="153">
        <v>0.00519</v>
      </c>
      <c r="R139" s="153">
        <f>$Q$139*$H$139</f>
        <v>0.06302736</v>
      </c>
      <c r="S139" s="153">
        <v>0</v>
      </c>
      <c r="T139" s="154">
        <f>$S$139*$H$139</f>
        <v>0</v>
      </c>
      <c r="AR139" s="88" t="s">
        <v>153</v>
      </c>
      <c r="AT139" s="88" t="s">
        <v>148</v>
      </c>
      <c r="AU139" s="88" t="s">
        <v>80</v>
      </c>
      <c r="AY139" s="6" t="s">
        <v>145</v>
      </c>
      <c r="BE139" s="155">
        <f>IF($N$139="základní",$J$139,0)</f>
        <v>0</v>
      </c>
      <c r="BF139" s="155">
        <f>IF($N$139="snížená",$J$139,0)</f>
        <v>0</v>
      </c>
      <c r="BG139" s="155">
        <f>IF($N$139="zákl. přenesená",$J$139,0)</f>
        <v>0</v>
      </c>
      <c r="BH139" s="155">
        <f>IF($N$139="sníž. přenesená",$J$139,0)</f>
        <v>0</v>
      </c>
      <c r="BI139" s="155">
        <f>IF($N$139="nulová",$J$139,0)</f>
        <v>0</v>
      </c>
      <c r="BJ139" s="88" t="s">
        <v>21</v>
      </c>
      <c r="BK139" s="155">
        <f>ROUND($I$139*$H$139,2)</f>
        <v>0</v>
      </c>
      <c r="BL139" s="88" t="s">
        <v>153</v>
      </c>
      <c r="BM139" s="88" t="s">
        <v>207</v>
      </c>
    </row>
    <row r="140" spans="2:51" s="6" customFormat="1" ht="15.75" customHeight="1">
      <c r="B140" s="156"/>
      <c r="C140" s="157"/>
      <c r="D140" s="158" t="s">
        <v>155</v>
      </c>
      <c r="E140" s="159"/>
      <c r="F140" s="159" t="s">
        <v>208</v>
      </c>
      <c r="G140" s="157"/>
      <c r="H140" s="160">
        <v>12.144</v>
      </c>
      <c r="J140" s="157"/>
      <c r="K140" s="157"/>
      <c r="L140" s="161"/>
      <c r="M140" s="162"/>
      <c r="N140" s="157"/>
      <c r="O140" s="157"/>
      <c r="P140" s="157"/>
      <c r="Q140" s="157"/>
      <c r="R140" s="157"/>
      <c r="S140" s="157"/>
      <c r="T140" s="163"/>
      <c r="AT140" s="164" t="s">
        <v>155</v>
      </c>
      <c r="AU140" s="164" t="s">
        <v>80</v>
      </c>
      <c r="AV140" s="164" t="s">
        <v>80</v>
      </c>
      <c r="AW140" s="164" t="s">
        <v>92</v>
      </c>
      <c r="AX140" s="164" t="s">
        <v>21</v>
      </c>
      <c r="AY140" s="164" t="s">
        <v>145</v>
      </c>
    </row>
    <row r="141" spans="2:65" s="6" customFormat="1" ht="15.75" customHeight="1">
      <c r="B141" s="23"/>
      <c r="C141" s="144" t="s">
        <v>209</v>
      </c>
      <c r="D141" s="144" t="s">
        <v>148</v>
      </c>
      <c r="E141" s="145" t="s">
        <v>210</v>
      </c>
      <c r="F141" s="146" t="s">
        <v>211</v>
      </c>
      <c r="G141" s="147" t="s">
        <v>163</v>
      </c>
      <c r="H141" s="148">
        <v>12.144</v>
      </c>
      <c r="I141" s="149"/>
      <c r="J141" s="150">
        <f>ROUND($I$141*$H$141,2)</f>
        <v>0</v>
      </c>
      <c r="K141" s="146" t="s">
        <v>152</v>
      </c>
      <c r="L141" s="43"/>
      <c r="M141" s="151"/>
      <c r="N141" s="152" t="s">
        <v>43</v>
      </c>
      <c r="O141" s="24"/>
      <c r="P141" s="153">
        <f>$O$141*$H$141</f>
        <v>0</v>
      </c>
      <c r="Q141" s="153">
        <v>0</v>
      </c>
      <c r="R141" s="153">
        <f>$Q$141*$H$141</f>
        <v>0</v>
      </c>
      <c r="S141" s="153">
        <v>0</v>
      </c>
      <c r="T141" s="154">
        <f>$S$141*$H$141</f>
        <v>0</v>
      </c>
      <c r="AR141" s="88" t="s">
        <v>153</v>
      </c>
      <c r="AT141" s="88" t="s">
        <v>148</v>
      </c>
      <c r="AU141" s="88" t="s">
        <v>80</v>
      </c>
      <c r="AY141" s="6" t="s">
        <v>145</v>
      </c>
      <c r="BE141" s="155">
        <f>IF($N$141="základní",$J$141,0)</f>
        <v>0</v>
      </c>
      <c r="BF141" s="155">
        <f>IF($N$141="snížená",$J$141,0)</f>
        <v>0</v>
      </c>
      <c r="BG141" s="155">
        <f>IF($N$141="zákl. přenesená",$J$141,0)</f>
        <v>0</v>
      </c>
      <c r="BH141" s="155">
        <f>IF($N$141="sníž. přenesená",$J$141,0)</f>
        <v>0</v>
      </c>
      <c r="BI141" s="155">
        <f>IF($N$141="nulová",$J$141,0)</f>
        <v>0</v>
      </c>
      <c r="BJ141" s="88" t="s">
        <v>21</v>
      </c>
      <c r="BK141" s="155">
        <f>ROUND($I$141*$H$141,2)</f>
        <v>0</v>
      </c>
      <c r="BL141" s="88" t="s">
        <v>153</v>
      </c>
      <c r="BM141" s="88" t="s">
        <v>212</v>
      </c>
    </row>
    <row r="142" spans="2:65" s="6" customFormat="1" ht="15.75" customHeight="1">
      <c r="B142" s="23"/>
      <c r="C142" s="147" t="s">
        <v>213</v>
      </c>
      <c r="D142" s="147" t="s">
        <v>148</v>
      </c>
      <c r="E142" s="145" t="s">
        <v>214</v>
      </c>
      <c r="F142" s="146" t="s">
        <v>215</v>
      </c>
      <c r="G142" s="147" t="s">
        <v>216</v>
      </c>
      <c r="H142" s="148">
        <v>28.915</v>
      </c>
      <c r="I142" s="149"/>
      <c r="J142" s="150">
        <f>ROUND($I$142*$H$142,2)</f>
        <v>0</v>
      </c>
      <c r="K142" s="146" t="s">
        <v>152</v>
      </c>
      <c r="L142" s="43"/>
      <c r="M142" s="151"/>
      <c r="N142" s="152" t="s">
        <v>43</v>
      </c>
      <c r="O142" s="24"/>
      <c r="P142" s="153">
        <f>$O$142*$H$142</f>
        <v>0</v>
      </c>
      <c r="Q142" s="153">
        <v>0.15231</v>
      </c>
      <c r="R142" s="153">
        <f>$Q$142*$H$142</f>
        <v>4.40404365</v>
      </c>
      <c r="S142" s="153">
        <v>0</v>
      </c>
      <c r="T142" s="154">
        <f>$S$142*$H$142</f>
        <v>0</v>
      </c>
      <c r="AR142" s="88" t="s">
        <v>153</v>
      </c>
      <c r="AT142" s="88" t="s">
        <v>148</v>
      </c>
      <c r="AU142" s="88" t="s">
        <v>80</v>
      </c>
      <c r="AY142" s="88" t="s">
        <v>145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21</v>
      </c>
      <c r="BK142" s="155">
        <f>ROUND($I$142*$H$142,2)</f>
        <v>0</v>
      </c>
      <c r="BL142" s="88" t="s">
        <v>153</v>
      </c>
      <c r="BM142" s="88" t="s">
        <v>217</v>
      </c>
    </row>
    <row r="143" spans="2:51" s="6" customFormat="1" ht="15.75" customHeight="1">
      <c r="B143" s="156"/>
      <c r="C143" s="157"/>
      <c r="D143" s="158" t="s">
        <v>155</v>
      </c>
      <c r="E143" s="159"/>
      <c r="F143" s="159" t="s">
        <v>218</v>
      </c>
      <c r="G143" s="157"/>
      <c r="H143" s="160">
        <v>28.915</v>
      </c>
      <c r="J143" s="157"/>
      <c r="K143" s="157"/>
      <c r="L143" s="161"/>
      <c r="M143" s="162"/>
      <c r="N143" s="157"/>
      <c r="O143" s="157"/>
      <c r="P143" s="157"/>
      <c r="Q143" s="157"/>
      <c r="R143" s="157"/>
      <c r="S143" s="157"/>
      <c r="T143" s="163"/>
      <c r="AT143" s="164" t="s">
        <v>155</v>
      </c>
      <c r="AU143" s="164" t="s">
        <v>80</v>
      </c>
      <c r="AV143" s="164" t="s">
        <v>80</v>
      </c>
      <c r="AW143" s="164" t="s">
        <v>92</v>
      </c>
      <c r="AX143" s="164" t="s">
        <v>21</v>
      </c>
      <c r="AY143" s="164" t="s">
        <v>145</v>
      </c>
    </row>
    <row r="144" spans="2:63" s="131" customFormat="1" ht="30.75" customHeight="1">
      <c r="B144" s="132"/>
      <c r="C144" s="133"/>
      <c r="D144" s="133" t="s">
        <v>71</v>
      </c>
      <c r="E144" s="142" t="s">
        <v>176</v>
      </c>
      <c r="F144" s="142" t="s">
        <v>219</v>
      </c>
      <c r="G144" s="133"/>
      <c r="H144" s="133"/>
      <c r="J144" s="143">
        <f>$BK$144</f>
        <v>0</v>
      </c>
      <c r="K144" s="133"/>
      <c r="L144" s="136"/>
      <c r="M144" s="137"/>
      <c r="N144" s="133"/>
      <c r="O144" s="133"/>
      <c r="P144" s="138">
        <f>SUM($P$145:$P$177)</f>
        <v>0</v>
      </c>
      <c r="Q144" s="133"/>
      <c r="R144" s="138">
        <f>SUM($R$145:$R$177)</f>
        <v>21.612342270000006</v>
      </c>
      <c r="S144" s="133"/>
      <c r="T144" s="139">
        <f>SUM($T$145:$T$177)</f>
        <v>0</v>
      </c>
      <c r="AR144" s="140" t="s">
        <v>21</v>
      </c>
      <c r="AT144" s="140" t="s">
        <v>71</v>
      </c>
      <c r="AU144" s="140" t="s">
        <v>21</v>
      </c>
      <c r="AY144" s="140" t="s">
        <v>145</v>
      </c>
      <c r="BK144" s="141">
        <f>SUM($BK$145:$BK$177)</f>
        <v>0</v>
      </c>
    </row>
    <row r="145" spans="2:65" s="6" customFormat="1" ht="15.75" customHeight="1">
      <c r="B145" s="23"/>
      <c r="C145" s="144" t="s">
        <v>220</v>
      </c>
      <c r="D145" s="144" t="s">
        <v>148</v>
      </c>
      <c r="E145" s="145" t="s">
        <v>221</v>
      </c>
      <c r="F145" s="146" t="s">
        <v>222</v>
      </c>
      <c r="G145" s="147" t="s">
        <v>163</v>
      </c>
      <c r="H145" s="148">
        <v>604.064</v>
      </c>
      <c r="I145" s="149"/>
      <c r="J145" s="150">
        <f>ROUND($I$145*$H$145,2)</f>
        <v>0</v>
      </c>
      <c r="K145" s="146" t="s">
        <v>152</v>
      </c>
      <c r="L145" s="43"/>
      <c r="M145" s="151"/>
      <c r="N145" s="152" t="s">
        <v>43</v>
      </c>
      <c r="O145" s="24"/>
      <c r="P145" s="153">
        <f>$O$145*$H$145</f>
        <v>0</v>
      </c>
      <c r="Q145" s="153">
        <v>0.00047</v>
      </c>
      <c r="R145" s="153">
        <f>$Q$145*$H$145</f>
        <v>0.28391007999999995</v>
      </c>
      <c r="S145" s="153">
        <v>0</v>
      </c>
      <c r="T145" s="154">
        <f>$S$145*$H$145</f>
        <v>0</v>
      </c>
      <c r="AR145" s="88" t="s">
        <v>153</v>
      </c>
      <c r="AT145" s="88" t="s">
        <v>148</v>
      </c>
      <c r="AU145" s="88" t="s">
        <v>80</v>
      </c>
      <c r="AY145" s="6" t="s">
        <v>145</v>
      </c>
      <c r="BE145" s="155">
        <f>IF($N$145="základní",$J$145,0)</f>
        <v>0</v>
      </c>
      <c r="BF145" s="155">
        <f>IF($N$145="snížená",$J$145,0)</f>
        <v>0</v>
      </c>
      <c r="BG145" s="155">
        <f>IF($N$145="zákl. přenesená",$J$145,0)</f>
        <v>0</v>
      </c>
      <c r="BH145" s="155">
        <f>IF($N$145="sníž. přenesená",$J$145,0)</f>
        <v>0</v>
      </c>
      <c r="BI145" s="155">
        <f>IF($N$145="nulová",$J$145,0)</f>
        <v>0</v>
      </c>
      <c r="BJ145" s="88" t="s">
        <v>21</v>
      </c>
      <c r="BK145" s="155">
        <f>ROUND($I$145*$H$145,2)</f>
        <v>0</v>
      </c>
      <c r="BL145" s="88" t="s">
        <v>153</v>
      </c>
      <c r="BM145" s="88" t="s">
        <v>223</v>
      </c>
    </row>
    <row r="146" spans="2:51" s="6" customFormat="1" ht="15.75" customHeight="1">
      <c r="B146" s="156"/>
      <c r="C146" s="157"/>
      <c r="D146" s="158" t="s">
        <v>155</v>
      </c>
      <c r="E146" s="159"/>
      <c r="F146" s="159" t="s">
        <v>224</v>
      </c>
      <c r="G146" s="157"/>
      <c r="H146" s="160">
        <v>604.064</v>
      </c>
      <c r="J146" s="157"/>
      <c r="K146" s="157"/>
      <c r="L146" s="161"/>
      <c r="M146" s="162"/>
      <c r="N146" s="157"/>
      <c r="O146" s="157"/>
      <c r="P146" s="157"/>
      <c r="Q146" s="157"/>
      <c r="R146" s="157"/>
      <c r="S146" s="157"/>
      <c r="T146" s="163"/>
      <c r="AT146" s="164" t="s">
        <v>155</v>
      </c>
      <c r="AU146" s="164" t="s">
        <v>80</v>
      </c>
      <c r="AV146" s="164" t="s">
        <v>80</v>
      </c>
      <c r="AW146" s="164" t="s">
        <v>92</v>
      </c>
      <c r="AX146" s="164" t="s">
        <v>21</v>
      </c>
      <c r="AY146" s="164" t="s">
        <v>145</v>
      </c>
    </row>
    <row r="147" spans="2:65" s="6" customFormat="1" ht="15.75" customHeight="1">
      <c r="B147" s="23"/>
      <c r="C147" s="144" t="s">
        <v>8</v>
      </c>
      <c r="D147" s="144" t="s">
        <v>148</v>
      </c>
      <c r="E147" s="145" t="s">
        <v>225</v>
      </c>
      <c r="F147" s="146" t="s">
        <v>226</v>
      </c>
      <c r="G147" s="147" t="s">
        <v>163</v>
      </c>
      <c r="H147" s="148">
        <v>104.201</v>
      </c>
      <c r="I147" s="149"/>
      <c r="J147" s="150">
        <f>ROUND($I$147*$H$147,2)</f>
        <v>0</v>
      </c>
      <c r="K147" s="146" t="s">
        <v>152</v>
      </c>
      <c r="L147" s="43"/>
      <c r="M147" s="151"/>
      <c r="N147" s="152" t="s">
        <v>43</v>
      </c>
      <c r="O147" s="24"/>
      <c r="P147" s="153">
        <f>$O$147*$H$147</f>
        <v>0</v>
      </c>
      <c r="Q147" s="153">
        <v>0.00391</v>
      </c>
      <c r="R147" s="153">
        <f>$Q$147*$H$147</f>
        <v>0.40742591</v>
      </c>
      <c r="S147" s="153">
        <v>0</v>
      </c>
      <c r="T147" s="154">
        <f>$S$147*$H$147</f>
        <v>0</v>
      </c>
      <c r="AR147" s="88" t="s">
        <v>153</v>
      </c>
      <c r="AT147" s="88" t="s">
        <v>148</v>
      </c>
      <c r="AU147" s="88" t="s">
        <v>80</v>
      </c>
      <c r="AY147" s="6" t="s">
        <v>145</v>
      </c>
      <c r="BE147" s="155">
        <f>IF($N$147="základní",$J$147,0)</f>
        <v>0</v>
      </c>
      <c r="BF147" s="155">
        <f>IF($N$147="snížená",$J$147,0)</f>
        <v>0</v>
      </c>
      <c r="BG147" s="155">
        <f>IF($N$147="zákl. přenesená",$J$147,0)</f>
        <v>0</v>
      </c>
      <c r="BH147" s="155">
        <f>IF($N$147="sníž. přenesená",$J$147,0)</f>
        <v>0</v>
      </c>
      <c r="BI147" s="155">
        <f>IF($N$147="nulová",$J$147,0)</f>
        <v>0</v>
      </c>
      <c r="BJ147" s="88" t="s">
        <v>21</v>
      </c>
      <c r="BK147" s="155">
        <f>ROUND($I$147*$H$147,2)</f>
        <v>0</v>
      </c>
      <c r="BL147" s="88" t="s">
        <v>153</v>
      </c>
      <c r="BM147" s="88" t="s">
        <v>227</v>
      </c>
    </row>
    <row r="148" spans="2:51" s="6" customFormat="1" ht="15.75" customHeight="1">
      <c r="B148" s="156"/>
      <c r="C148" s="157"/>
      <c r="D148" s="158" t="s">
        <v>155</v>
      </c>
      <c r="E148" s="159"/>
      <c r="F148" s="159" t="s">
        <v>228</v>
      </c>
      <c r="G148" s="157"/>
      <c r="H148" s="160">
        <v>15.049</v>
      </c>
      <c r="J148" s="157"/>
      <c r="K148" s="157"/>
      <c r="L148" s="161"/>
      <c r="M148" s="162"/>
      <c r="N148" s="157"/>
      <c r="O148" s="157"/>
      <c r="P148" s="157"/>
      <c r="Q148" s="157"/>
      <c r="R148" s="157"/>
      <c r="S148" s="157"/>
      <c r="T148" s="163"/>
      <c r="AT148" s="164" t="s">
        <v>155</v>
      </c>
      <c r="AU148" s="164" t="s">
        <v>80</v>
      </c>
      <c r="AV148" s="164" t="s">
        <v>80</v>
      </c>
      <c r="AW148" s="164" t="s">
        <v>92</v>
      </c>
      <c r="AX148" s="164" t="s">
        <v>72</v>
      </c>
      <c r="AY148" s="164" t="s">
        <v>145</v>
      </c>
    </row>
    <row r="149" spans="2:51" s="6" customFormat="1" ht="15.75" customHeight="1">
      <c r="B149" s="156"/>
      <c r="C149" s="157"/>
      <c r="D149" s="165" t="s">
        <v>155</v>
      </c>
      <c r="E149" s="157"/>
      <c r="F149" s="159" t="s">
        <v>229</v>
      </c>
      <c r="G149" s="157"/>
      <c r="H149" s="160">
        <v>41.048</v>
      </c>
      <c r="J149" s="157"/>
      <c r="K149" s="157"/>
      <c r="L149" s="161"/>
      <c r="M149" s="162"/>
      <c r="N149" s="157"/>
      <c r="O149" s="157"/>
      <c r="P149" s="157"/>
      <c r="Q149" s="157"/>
      <c r="R149" s="157"/>
      <c r="S149" s="157"/>
      <c r="T149" s="163"/>
      <c r="AT149" s="164" t="s">
        <v>155</v>
      </c>
      <c r="AU149" s="164" t="s">
        <v>80</v>
      </c>
      <c r="AV149" s="164" t="s">
        <v>80</v>
      </c>
      <c r="AW149" s="164" t="s">
        <v>92</v>
      </c>
      <c r="AX149" s="164" t="s">
        <v>72</v>
      </c>
      <c r="AY149" s="164" t="s">
        <v>145</v>
      </c>
    </row>
    <row r="150" spans="2:51" s="6" customFormat="1" ht="15.75" customHeight="1">
      <c r="B150" s="156"/>
      <c r="C150" s="157"/>
      <c r="D150" s="165" t="s">
        <v>155</v>
      </c>
      <c r="E150" s="157"/>
      <c r="F150" s="159" t="s">
        <v>230</v>
      </c>
      <c r="G150" s="157"/>
      <c r="H150" s="160">
        <v>35.756</v>
      </c>
      <c r="J150" s="157"/>
      <c r="K150" s="157"/>
      <c r="L150" s="161"/>
      <c r="M150" s="162"/>
      <c r="N150" s="157"/>
      <c r="O150" s="157"/>
      <c r="P150" s="157"/>
      <c r="Q150" s="157"/>
      <c r="R150" s="157"/>
      <c r="S150" s="157"/>
      <c r="T150" s="163"/>
      <c r="AT150" s="164" t="s">
        <v>155</v>
      </c>
      <c r="AU150" s="164" t="s">
        <v>80</v>
      </c>
      <c r="AV150" s="164" t="s">
        <v>80</v>
      </c>
      <c r="AW150" s="164" t="s">
        <v>92</v>
      </c>
      <c r="AX150" s="164" t="s">
        <v>72</v>
      </c>
      <c r="AY150" s="164" t="s">
        <v>145</v>
      </c>
    </row>
    <row r="151" spans="2:51" s="6" customFormat="1" ht="15.75" customHeight="1">
      <c r="B151" s="156"/>
      <c r="C151" s="157"/>
      <c r="D151" s="165" t="s">
        <v>155</v>
      </c>
      <c r="E151" s="157"/>
      <c r="F151" s="159" t="s">
        <v>231</v>
      </c>
      <c r="G151" s="157"/>
      <c r="H151" s="160">
        <v>12.348</v>
      </c>
      <c r="J151" s="157"/>
      <c r="K151" s="157"/>
      <c r="L151" s="161"/>
      <c r="M151" s="162"/>
      <c r="N151" s="157"/>
      <c r="O151" s="157"/>
      <c r="P151" s="157"/>
      <c r="Q151" s="157"/>
      <c r="R151" s="157"/>
      <c r="S151" s="157"/>
      <c r="T151" s="163"/>
      <c r="AT151" s="164" t="s">
        <v>155</v>
      </c>
      <c r="AU151" s="164" t="s">
        <v>80</v>
      </c>
      <c r="AV151" s="164" t="s">
        <v>80</v>
      </c>
      <c r="AW151" s="164" t="s">
        <v>92</v>
      </c>
      <c r="AX151" s="164" t="s">
        <v>72</v>
      </c>
      <c r="AY151" s="164" t="s">
        <v>145</v>
      </c>
    </row>
    <row r="152" spans="2:51" s="6" customFormat="1" ht="15.75" customHeight="1">
      <c r="B152" s="166"/>
      <c r="C152" s="167"/>
      <c r="D152" s="165" t="s">
        <v>155</v>
      </c>
      <c r="E152" s="167"/>
      <c r="F152" s="168" t="s">
        <v>187</v>
      </c>
      <c r="G152" s="167"/>
      <c r="H152" s="169">
        <v>104.201</v>
      </c>
      <c r="J152" s="167"/>
      <c r="K152" s="167"/>
      <c r="L152" s="170"/>
      <c r="M152" s="171"/>
      <c r="N152" s="167"/>
      <c r="O152" s="167"/>
      <c r="P152" s="167"/>
      <c r="Q152" s="167"/>
      <c r="R152" s="167"/>
      <c r="S152" s="167"/>
      <c r="T152" s="172"/>
      <c r="AT152" s="173" t="s">
        <v>155</v>
      </c>
      <c r="AU152" s="173" t="s">
        <v>80</v>
      </c>
      <c r="AV152" s="173" t="s">
        <v>153</v>
      </c>
      <c r="AW152" s="173" t="s">
        <v>92</v>
      </c>
      <c r="AX152" s="173" t="s">
        <v>21</v>
      </c>
      <c r="AY152" s="173" t="s">
        <v>145</v>
      </c>
    </row>
    <row r="153" spans="2:65" s="6" customFormat="1" ht="15.75" customHeight="1">
      <c r="B153" s="23"/>
      <c r="C153" s="144" t="s">
        <v>232</v>
      </c>
      <c r="D153" s="144" t="s">
        <v>148</v>
      </c>
      <c r="E153" s="145" t="s">
        <v>233</v>
      </c>
      <c r="F153" s="146" t="s">
        <v>234</v>
      </c>
      <c r="G153" s="147" t="s">
        <v>163</v>
      </c>
      <c r="H153" s="148">
        <v>14.718</v>
      </c>
      <c r="I153" s="149"/>
      <c r="J153" s="150">
        <f>ROUND($I$153*$H$153,2)</f>
        <v>0</v>
      </c>
      <c r="K153" s="146" t="s">
        <v>152</v>
      </c>
      <c r="L153" s="43"/>
      <c r="M153" s="151"/>
      <c r="N153" s="152" t="s">
        <v>43</v>
      </c>
      <c r="O153" s="24"/>
      <c r="P153" s="153">
        <f>$O$153*$H$153</f>
        <v>0</v>
      </c>
      <c r="Q153" s="153">
        <v>0.021</v>
      </c>
      <c r="R153" s="153">
        <f>$Q$153*$H$153</f>
        <v>0.309078</v>
      </c>
      <c r="S153" s="153">
        <v>0</v>
      </c>
      <c r="T153" s="154">
        <f>$S$153*$H$153</f>
        <v>0</v>
      </c>
      <c r="AR153" s="88" t="s">
        <v>153</v>
      </c>
      <c r="AT153" s="88" t="s">
        <v>148</v>
      </c>
      <c r="AU153" s="88" t="s">
        <v>80</v>
      </c>
      <c r="AY153" s="6" t="s">
        <v>145</v>
      </c>
      <c r="BE153" s="155">
        <f>IF($N$153="základní",$J$153,0)</f>
        <v>0</v>
      </c>
      <c r="BF153" s="155">
        <f>IF($N$153="snížená",$J$153,0)</f>
        <v>0</v>
      </c>
      <c r="BG153" s="155">
        <f>IF($N$153="zákl. přenesená",$J$153,0)</f>
        <v>0</v>
      </c>
      <c r="BH153" s="155">
        <f>IF($N$153="sníž. přenesená",$J$153,0)</f>
        <v>0</v>
      </c>
      <c r="BI153" s="155">
        <f>IF($N$153="nulová",$J$153,0)</f>
        <v>0</v>
      </c>
      <c r="BJ153" s="88" t="s">
        <v>21</v>
      </c>
      <c r="BK153" s="155">
        <f>ROUND($I$153*$H$153,2)</f>
        <v>0</v>
      </c>
      <c r="BL153" s="88" t="s">
        <v>153</v>
      </c>
      <c r="BM153" s="88" t="s">
        <v>235</v>
      </c>
    </row>
    <row r="154" spans="2:51" s="6" customFormat="1" ht="15.75" customHeight="1">
      <c r="B154" s="156"/>
      <c r="C154" s="157"/>
      <c r="D154" s="158" t="s">
        <v>155</v>
      </c>
      <c r="E154" s="159"/>
      <c r="F154" s="159" t="s">
        <v>236</v>
      </c>
      <c r="G154" s="157"/>
      <c r="H154" s="160">
        <v>14.718</v>
      </c>
      <c r="J154" s="157"/>
      <c r="K154" s="157"/>
      <c r="L154" s="161"/>
      <c r="M154" s="162"/>
      <c r="N154" s="157"/>
      <c r="O154" s="157"/>
      <c r="P154" s="157"/>
      <c r="Q154" s="157"/>
      <c r="R154" s="157"/>
      <c r="S154" s="157"/>
      <c r="T154" s="163"/>
      <c r="AT154" s="164" t="s">
        <v>155</v>
      </c>
      <c r="AU154" s="164" t="s">
        <v>80</v>
      </c>
      <c r="AV154" s="164" t="s">
        <v>80</v>
      </c>
      <c r="AW154" s="164" t="s">
        <v>92</v>
      </c>
      <c r="AX154" s="164" t="s">
        <v>21</v>
      </c>
      <c r="AY154" s="164" t="s">
        <v>145</v>
      </c>
    </row>
    <row r="155" spans="2:65" s="6" customFormat="1" ht="15.75" customHeight="1">
      <c r="B155" s="23"/>
      <c r="C155" s="144" t="s">
        <v>237</v>
      </c>
      <c r="D155" s="144" t="s">
        <v>148</v>
      </c>
      <c r="E155" s="145" t="s">
        <v>238</v>
      </c>
      <c r="F155" s="146" t="s">
        <v>239</v>
      </c>
      <c r="G155" s="147" t="s">
        <v>163</v>
      </c>
      <c r="H155" s="148">
        <v>104.201</v>
      </c>
      <c r="I155" s="149"/>
      <c r="J155" s="150">
        <f>ROUND($I$155*$H$155,2)</f>
        <v>0</v>
      </c>
      <c r="K155" s="146" t="s">
        <v>152</v>
      </c>
      <c r="L155" s="43"/>
      <c r="M155" s="151"/>
      <c r="N155" s="152" t="s">
        <v>43</v>
      </c>
      <c r="O155" s="24"/>
      <c r="P155" s="153">
        <f>$O$155*$H$155</f>
        <v>0</v>
      </c>
      <c r="Q155" s="153">
        <v>0.01103</v>
      </c>
      <c r="R155" s="153">
        <f>$Q$155*$H$155</f>
        <v>1.1493370299999999</v>
      </c>
      <c r="S155" s="153">
        <v>0</v>
      </c>
      <c r="T155" s="154">
        <f>$S$155*$H$155</f>
        <v>0</v>
      </c>
      <c r="AR155" s="88" t="s">
        <v>153</v>
      </c>
      <c r="AT155" s="88" t="s">
        <v>148</v>
      </c>
      <c r="AU155" s="88" t="s">
        <v>80</v>
      </c>
      <c r="AY155" s="6" t="s">
        <v>145</v>
      </c>
      <c r="BE155" s="155">
        <f>IF($N$155="základní",$J$155,0)</f>
        <v>0</v>
      </c>
      <c r="BF155" s="155">
        <f>IF($N$155="snížená",$J$155,0)</f>
        <v>0</v>
      </c>
      <c r="BG155" s="155">
        <f>IF($N$155="zákl. přenesená",$J$155,0)</f>
        <v>0</v>
      </c>
      <c r="BH155" s="155">
        <f>IF($N$155="sníž. přenesená",$J$155,0)</f>
        <v>0</v>
      </c>
      <c r="BI155" s="155">
        <f>IF($N$155="nulová",$J$155,0)</f>
        <v>0</v>
      </c>
      <c r="BJ155" s="88" t="s">
        <v>21</v>
      </c>
      <c r="BK155" s="155">
        <f>ROUND($I$155*$H$155,2)</f>
        <v>0</v>
      </c>
      <c r="BL155" s="88" t="s">
        <v>153</v>
      </c>
      <c r="BM155" s="88" t="s">
        <v>240</v>
      </c>
    </row>
    <row r="156" spans="2:65" s="6" customFormat="1" ht="15.75" customHeight="1">
      <c r="B156" s="23"/>
      <c r="C156" s="147" t="s">
        <v>241</v>
      </c>
      <c r="D156" s="147" t="s">
        <v>148</v>
      </c>
      <c r="E156" s="145" t="s">
        <v>242</v>
      </c>
      <c r="F156" s="146" t="s">
        <v>243</v>
      </c>
      <c r="G156" s="147" t="s">
        <v>216</v>
      </c>
      <c r="H156" s="148">
        <v>22</v>
      </c>
      <c r="I156" s="149"/>
      <c r="J156" s="150">
        <f>ROUND($I$156*$H$156,2)</f>
        <v>0</v>
      </c>
      <c r="K156" s="146" t="s">
        <v>152</v>
      </c>
      <c r="L156" s="43"/>
      <c r="M156" s="151"/>
      <c r="N156" s="152" t="s">
        <v>43</v>
      </c>
      <c r="O156" s="24"/>
      <c r="P156" s="153">
        <f>$O$156*$H$156</f>
        <v>0</v>
      </c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88" t="s">
        <v>153</v>
      </c>
      <c r="AT156" s="88" t="s">
        <v>148</v>
      </c>
      <c r="AU156" s="88" t="s">
        <v>80</v>
      </c>
      <c r="AY156" s="88" t="s">
        <v>145</v>
      </c>
      <c r="BE156" s="155">
        <f>IF($N$156="základní",$J$156,0)</f>
        <v>0</v>
      </c>
      <c r="BF156" s="155">
        <f>IF($N$156="snížená",$J$156,0)</f>
        <v>0</v>
      </c>
      <c r="BG156" s="155">
        <f>IF($N$156="zákl. přenesená",$J$156,0)</f>
        <v>0</v>
      </c>
      <c r="BH156" s="155">
        <f>IF($N$156="sníž. přenesená",$J$156,0)</f>
        <v>0</v>
      </c>
      <c r="BI156" s="155">
        <f>IF($N$156="nulová",$J$156,0)</f>
        <v>0</v>
      </c>
      <c r="BJ156" s="88" t="s">
        <v>21</v>
      </c>
      <c r="BK156" s="155">
        <f>ROUND($I$156*$H$156,2)</f>
        <v>0</v>
      </c>
      <c r="BL156" s="88" t="s">
        <v>153</v>
      </c>
      <c r="BM156" s="88" t="s">
        <v>244</v>
      </c>
    </row>
    <row r="157" spans="2:51" s="6" customFormat="1" ht="15.75" customHeight="1">
      <c r="B157" s="156"/>
      <c r="C157" s="157"/>
      <c r="D157" s="158" t="s">
        <v>155</v>
      </c>
      <c r="E157" s="159"/>
      <c r="F157" s="159" t="s">
        <v>245</v>
      </c>
      <c r="G157" s="157"/>
      <c r="H157" s="160">
        <v>22</v>
      </c>
      <c r="J157" s="157"/>
      <c r="K157" s="157"/>
      <c r="L157" s="161"/>
      <c r="M157" s="162"/>
      <c r="N157" s="157"/>
      <c r="O157" s="157"/>
      <c r="P157" s="157"/>
      <c r="Q157" s="157"/>
      <c r="R157" s="157"/>
      <c r="S157" s="157"/>
      <c r="T157" s="163"/>
      <c r="AT157" s="164" t="s">
        <v>155</v>
      </c>
      <c r="AU157" s="164" t="s">
        <v>80</v>
      </c>
      <c r="AV157" s="164" t="s">
        <v>80</v>
      </c>
      <c r="AW157" s="164" t="s">
        <v>92</v>
      </c>
      <c r="AX157" s="164" t="s">
        <v>21</v>
      </c>
      <c r="AY157" s="164" t="s">
        <v>145</v>
      </c>
    </row>
    <row r="158" spans="2:65" s="6" customFormat="1" ht="15.75" customHeight="1">
      <c r="B158" s="23"/>
      <c r="C158" s="174" t="s">
        <v>246</v>
      </c>
      <c r="D158" s="174" t="s">
        <v>247</v>
      </c>
      <c r="E158" s="175" t="s">
        <v>248</v>
      </c>
      <c r="F158" s="176" t="s">
        <v>249</v>
      </c>
      <c r="G158" s="177" t="s">
        <v>216</v>
      </c>
      <c r="H158" s="178">
        <v>23.1</v>
      </c>
      <c r="I158" s="179"/>
      <c r="J158" s="180">
        <f>ROUND($I$158*$H$158,2)</f>
        <v>0</v>
      </c>
      <c r="K158" s="176" t="s">
        <v>152</v>
      </c>
      <c r="L158" s="181"/>
      <c r="M158" s="182"/>
      <c r="N158" s="183" t="s">
        <v>43</v>
      </c>
      <c r="O158" s="24"/>
      <c r="P158" s="153">
        <f>$O$158*$H$158</f>
        <v>0</v>
      </c>
      <c r="Q158" s="153">
        <v>3E-05</v>
      </c>
      <c r="R158" s="153">
        <f>$Q$158*$H$158</f>
        <v>0.000693</v>
      </c>
      <c r="S158" s="153">
        <v>0</v>
      </c>
      <c r="T158" s="154">
        <f>$S$158*$H$158</f>
        <v>0</v>
      </c>
      <c r="AR158" s="88" t="s">
        <v>188</v>
      </c>
      <c r="AT158" s="88" t="s">
        <v>247</v>
      </c>
      <c r="AU158" s="88" t="s">
        <v>80</v>
      </c>
      <c r="AY158" s="6" t="s">
        <v>145</v>
      </c>
      <c r="BE158" s="155">
        <f>IF($N$158="základní",$J$158,0)</f>
        <v>0</v>
      </c>
      <c r="BF158" s="155">
        <f>IF($N$158="snížená",$J$158,0)</f>
        <v>0</v>
      </c>
      <c r="BG158" s="155">
        <f>IF($N$158="zákl. přenesená",$J$158,0)</f>
        <v>0</v>
      </c>
      <c r="BH158" s="155">
        <f>IF($N$158="sníž. přenesená",$J$158,0)</f>
        <v>0</v>
      </c>
      <c r="BI158" s="155">
        <f>IF($N$158="nulová",$J$158,0)</f>
        <v>0</v>
      </c>
      <c r="BJ158" s="88" t="s">
        <v>21</v>
      </c>
      <c r="BK158" s="155">
        <f>ROUND($I$158*$H$158,2)</f>
        <v>0</v>
      </c>
      <c r="BL158" s="88" t="s">
        <v>153</v>
      </c>
      <c r="BM158" s="88" t="s">
        <v>250</v>
      </c>
    </row>
    <row r="159" spans="2:51" s="6" customFormat="1" ht="15.75" customHeight="1">
      <c r="B159" s="156"/>
      <c r="C159" s="157"/>
      <c r="D159" s="165" t="s">
        <v>155</v>
      </c>
      <c r="E159" s="157"/>
      <c r="F159" s="159" t="s">
        <v>251</v>
      </c>
      <c r="G159" s="157"/>
      <c r="H159" s="160">
        <v>23.1</v>
      </c>
      <c r="J159" s="157"/>
      <c r="K159" s="157"/>
      <c r="L159" s="161"/>
      <c r="M159" s="162"/>
      <c r="N159" s="157"/>
      <c r="O159" s="157"/>
      <c r="P159" s="157"/>
      <c r="Q159" s="157"/>
      <c r="R159" s="157"/>
      <c r="S159" s="157"/>
      <c r="T159" s="163"/>
      <c r="AT159" s="164" t="s">
        <v>155</v>
      </c>
      <c r="AU159" s="164" t="s">
        <v>80</v>
      </c>
      <c r="AV159" s="164" t="s">
        <v>80</v>
      </c>
      <c r="AW159" s="164" t="s">
        <v>72</v>
      </c>
      <c r="AX159" s="164" t="s">
        <v>21</v>
      </c>
      <c r="AY159" s="164" t="s">
        <v>145</v>
      </c>
    </row>
    <row r="160" spans="2:65" s="6" customFormat="1" ht="15.75" customHeight="1">
      <c r="B160" s="23"/>
      <c r="C160" s="144" t="s">
        <v>252</v>
      </c>
      <c r="D160" s="144" t="s">
        <v>148</v>
      </c>
      <c r="E160" s="145" t="s">
        <v>253</v>
      </c>
      <c r="F160" s="146" t="s">
        <v>254</v>
      </c>
      <c r="G160" s="147" t="s">
        <v>163</v>
      </c>
      <c r="H160" s="148">
        <v>33.144</v>
      </c>
      <c r="I160" s="149"/>
      <c r="J160" s="150">
        <f>ROUND($I$160*$H$160,2)</f>
        <v>0</v>
      </c>
      <c r="K160" s="146" t="s">
        <v>152</v>
      </c>
      <c r="L160" s="43"/>
      <c r="M160" s="151"/>
      <c r="N160" s="152" t="s">
        <v>43</v>
      </c>
      <c r="O160" s="24"/>
      <c r="P160" s="153">
        <f>$O$160*$H$160</f>
        <v>0</v>
      </c>
      <c r="Q160" s="153">
        <v>0.00825</v>
      </c>
      <c r="R160" s="153">
        <f>$Q$160*$H$160</f>
        <v>0.273438</v>
      </c>
      <c r="S160" s="153">
        <v>0</v>
      </c>
      <c r="T160" s="154">
        <f>$S$160*$H$160</f>
        <v>0</v>
      </c>
      <c r="AR160" s="88" t="s">
        <v>153</v>
      </c>
      <c r="AT160" s="88" t="s">
        <v>148</v>
      </c>
      <c r="AU160" s="88" t="s">
        <v>80</v>
      </c>
      <c r="AY160" s="6" t="s">
        <v>145</v>
      </c>
      <c r="BE160" s="155">
        <f>IF($N$160="základní",$J$160,0)</f>
        <v>0</v>
      </c>
      <c r="BF160" s="155">
        <f>IF($N$160="snížená",$J$160,0)</f>
        <v>0</v>
      </c>
      <c r="BG160" s="155">
        <f>IF($N$160="zákl. přenesená",$J$160,0)</f>
        <v>0</v>
      </c>
      <c r="BH160" s="155">
        <f>IF($N$160="sníž. přenesená",$J$160,0)</f>
        <v>0</v>
      </c>
      <c r="BI160" s="155">
        <f>IF($N$160="nulová",$J$160,0)</f>
        <v>0</v>
      </c>
      <c r="BJ160" s="88" t="s">
        <v>21</v>
      </c>
      <c r="BK160" s="155">
        <f>ROUND($I$160*$H$160,2)</f>
        <v>0</v>
      </c>
      <c r="BL160" s="88" t="s">
        <v>153</v>
      </c>
      <c r="BM160" s="88" t="s">
        <v>255</v>
      </c>
    </row>
    <row r="161" spans="2:65" s="6" customFormat="1" ht="15.75" customHeight="1">
      <c r="B161" s="23"/>
      <c r="C161" s="177" t="s">
        <v>7</v>
      </c>
      <c r="D161" s="177" t="s">
        <v>247</v>
      </c>
      <c r="E161" s="175" t="s">
        <v>256</v>
      </c>
      <c r="F161" s="176" t="s">
        <v>257</v>
      </c>
      <c r="G161" s="177" t="s">
        <v>163</v>
      </c>
      <c r="H161" s="178">
        <v>33.807</v>
      </c>
      <c r="I161" s="179"/>
      <c r="J161" s="180">
        <f>ROUND($I$161*$H$161,2)</f>
        <v>0</v>
      </c>
      <c r="K161" s="176" t="s">
        <v>152</v>
      </c>
      <c r="L161" s="181"/>
      <c r="M161" s="182"/>
      <c r="N161" s="183" t="s">
        <v>43</v>
      </c>
      <c r="O161" s="24"/>
      <c r="P161" s="153">
        <f>$O$161*$H$161</f>
        <v>0</v>
      </c>
      <c r="Q161" s="153">
        <v>0.0024</v>
      </c>
      <c r="R161" s="153">
        <f>$Q$161*$H$161</f>
        <v>0.0811368</v>
      </c>
      <c r="S161" s="153">
        <v>0</v>
      </c>
      <c r="T161" s="154">
        <f>$S$161*$H$161</f>
        <v>0</v>
      </c>
      <c r="AR161" s="88" t="s">
        <v>188</v>
      </c>
      <c r="AT161" s="88" t="s">
        <v>247</v>
      </c>
      <c r="AU161" s="88" t="s">
        <v>80</v>
      </c>
      <c r="AY161" s="88" t="s">
        <v>145</v>
      </c>
      <c r="BE161" s="155">
        <f>IF($N$161="základní",$J$161,0)</f>
        <v>0</v>
      </c>
      <c r="BF161" s="155">
        <f>IF($N$161="snížená",$J$161,0)</f>
        <v>0</v>
      </c>
      <c r="BG161" s="155">
        <f>IF($N$161="zákl. přenesená",$J$161,0)</f>
        <v>0</v>
      </c>
      <c r="BH161" s="155">
        <f>IF($N$161="sníž. přenesená",$J$161,0)</f>
        <v>0</v>
      </c>
      <c r="BI161" s="155">
        <f>IF($N$161="nulová",$J$161,0)</f>
        <v>0</v>
      </c>
      <c r="BJ161" s="88" t="s">
        <v>21</v>
      </c>
      <c r="BK161" s="155">
        <f>ROUND($I$161*$H$161,2)</f>
        <v>0</v>
      </c>
      <c r="BL161" s="88" t="s">
        <v>153</v>
      </c>
      <c r="BM161" s="88" t="s">
        <v>258</v>
      </c>
    </row>
    <row r="162" spans="2:51" s="6" customFormat="1" ht="15.75" customHeight="1">
      <c r="B162" s="156"/>
      <c r="C162" s="157"/>
      <c r="D162" s="165" t="s">
        <v>155</v>
      </c>
      <c r="E162" s="157"/>
      <c r="F162" s="159" t="s">
        <v>259</v>
      </c>
      <c r="G162" s="157"/>
      <c r="H162" s="160">
        <v>33.807</v>
      </c>
      <c r="J162" s="157"/>
      <c r="K162" s="157"/>
      <c r="L162" s="161"/>
      <c r="M162" s="162"/>
      <c r="N162" s="157"/>
      <c r="O162" s="157"/>
      <c r="P162" s="157"/>
      <c r="Q162" s="157"/>
      <c r="R162" s="157"/>
      <c r="S162" s="157"/>
      <c r="T162" s="163"/>
      <c r="AT162" s="164" t="s">
        <v>155</v>
      </c>
      <c r="AU162" s="164" t="s">
        <v>80</v>
      </c>
      <c r="AV162" s="164" t="s">
        <v>80</v>
      </c>
      <c r="AW162" s="164" t="s">
        <v>72</v>
      </c>
      <c r="AX162" s="164" t="s">
        <v>21</v>
      </c>
      <c r="AY162" s="164" t="s">
        <v>145</v>
      </c>
    </row>
    <row r="163" spans="2:65" s="6" customFormat="1" ht="15.75" customHeight="1">
      <c r="B163" s="23"/>
      <c r="C163" s="144" t="s">
        <v>260</v>
      </c>
      <c r="D163" s="144" t="s">
        <v>148</v>
      </c>
      <c r="E163" s="145" t="s">
        <v>261</v>
      </c>
      <c r="F163" s="146" t="s">
        <v>262</v>
      </c>
      <c r="G163" s="147" t="s">
        <v>163</v>
      </c>
      <c r="H163" s="148">
        <v>28.863</v>
      </c>
      <c r="I163" s="149"/>
      <c r="J163" s="150">
        <f>ROUND($I$163*$H$163,2)</f>
        <v>0</v>
      </c>
      <c r="K163" s="146" t="s">
        <v>152</v>
      </c>
      <c r="L163" s="43"/>
      <c r="M163" s="151"/>
      <c r="N163" s="152" t="s">
        <v>43</v>
      </c>
      <c r="O163" s="24"/>
      <c r="P163" s="153">
        <f>$O$163*$H$163</f>
        <v>0</v>
      </c>
      <c r="Q163" s="153">
        <v>0.0231</v>
      </c>
      <c r="R163" s="153">
        <f>$Q$163*$H$163</f>
        <v>0.6667352999999999</v>
      </c>
      <c r="S163" s="153">
        <v>0</v>
      </c>
      <c r="T163" s="154">
        <f>$S$163*$H$163</f>
        <v>0</v>
      </c>
      <c r="AR163" s="88" t="s">
        <v>153</v>
      </c>
      <c r="AT163" s="88" t="s">
        <v>148</v>
      </c>
      <c r="AU163" s="88" t="s">
        <v>80</v>
      </c>
      <c r="AY163" s="6" t="s">
        <v>145</v>
      </c>
      <c r="BE163" s="155">
        <f>IF($N$163="základní",$J$163,0)</f>
        <v>0</v>
      </c>
      <c r="BF163" s="155">
        <f>IF($N$163="snížená",$J$163,0)</f>
        <v>0</v>
      </c>
      <c r="BG163" s="155">
        <f>IF($N$163="zákl. přenesená",$J$163,0)</f>
        <v>0</v>
      </c>
      <c r="BH163" s="155">
        <f>IF($N$163="sníž. přenesená",$J$163,0)</f>
        <v>0</v>
      </c>
      <c r="BI163" s="155">
        <f>IF($N$163="nulová",$J$163,0)</f>
        <v>0</v>
      </c>
      <c r="BJ163" s="88" t="s">
        <v>21</v>
      </c>
      <c r="BK163" s="155">
        <f>ROUND($I$163*$H$163,2)</f>
        <v>0</v>
      </c>
      <c r="BL163" s="88" t="s">
        <v>153</v>
      </c>
      <c r="BM163" s="88" t="s">
        <v>263</v>
      </c>
    </row>
    <row r="164" spans="2:51" s="6" customFormat="1" ht="15.75" customHeight="1">
      <c r="B164" s="156"/>
      <c r="C164" s="157"/>
      <c r="D164" s="158" t="s">
        <v>155</v>
      </c>
      <c r="E164" s="159"/>
      <c r="F164" s="159" t="s">
        <v>264</v>
      </c>
      <c r="G164" s="157"/>
      <c r="H164" s="160">
        <v>28.863</v>
      </c>
      <c r="J164" s="157"/>
      <c r="K164" s="157"/>
      <c r="L164" s="161"/>
      <c r="M164" s="162"/>
      <c r="N164" s="157"/>
      <c r="O164" s="157"/>
      <c r="P164" s="157"/>
      <c r="Q164" s="157"/>
      <c r="R164" s="157"/>
      <c r="S164" s="157"/>
      <c r="T164" s="163"/>
      <c r="AT164" s="164" t="s">
        <v>155</v>
      </c>
      <c r="AU164" s="164" t="s">
        <v>80</v>
      </c>
      <c r="AV164" s="164" t="s">
        <v>80</v>
      </c>
      <c r="AW164" s="164" t="s">
        <v>92</v>
      </c>
      <c r="AX164" s="164" t="s">
        <v>21</v>
      </c>
      <c r="AY164" s="164" t="s">
        <v>145</v>
      </c>
    </row>
    <row r="165" spans="2:65" s="6" customFormat="1" ht="15.75" customHeight="1">
      <c r="B165" s="23"/>
      <c r="C165" s="144" t="s">
        <v>265</v>
      </c>
      <c r="D165" s="144" t="s">
        <v>148</v>
      </c>
      <c r="E165" s="145" t="s">
        <v>266</v>
      </c>
      <c r="F165" s="146" t="s">
        <v>267</v>
      </c>
      <c r="G165" s="147" t="s">
        <v>163</v>
      </c>
      <c r="H165" s="148">
        <v>33.144</v>
      </c>
      <c r="I165" s="149"/>
      <c r="J165" s="150">
        <f>ROUND($I$165*$H$165,2)</f>
        <v>0</v>
      </c>
      <c r="K165" s="146" t="s">
        <v>152</v>
      </c>
      <c r="L165" s="43"/>
      <c r="M165" s="151"/>
      <c r="N165" s="152" t="s">
        <v>43</v>
      </c>
      <c r="O165" s="24"/>
      <c r="P165" s="153">
        <f>$O$165*$H$165</f>
        <v>0</v>
      </c>
      <c r="Q165" s="153">
        <v>0.00628</v>
      </c>
      <c r="R165" s="153">
        <f>$Q$165*$H$165</f>
        <v>0.20814432</v>
      </c>
      <c r="S165" s="153">
        <v>0</v>
      </c>
      <c r="T165" s="154">
        <f>$S$165*$H$165</f>
        <v>0</v>
      </c>
      <c r="AR165" s="88" t="s">
        <v>153</v>
      </c>
      <c r="AT165" s="88" t="s">
        <v>148</v>
      </c>
      <c r="AU165" s="88" t="s">
        <v>80</v>
      </c>
      <c r="AY165" s="6" t="s">
        <v>145</v>
      </c>
      <c r="BE165" s="155">
        <f>IF($N$165="základní",$J$165,0)</f>
        <v>0</v>
      </c>
      <c r="BF165" s="155">
        <f>IF($N$165="snížená",$J$165,0)</f>
        <v>0</v>
      </c>
      <c r="BG165" s="155">
        <f>IF($N$165="zákl. přenesená",$J$165,0)</f>
        <v>0</v>
      </c>
      <c r="BH165" s="155">
        <f>IF($N$165="sníž. přenesená",$J$165,0)</f>
        <v>0</v>
      </c>
      <c r="BI165" s="155">
        <f>IF($N$165="nulová",$J$165,0)</f>
        <v>0</v>
      </c>
      <c r="BJ165" s="88" t="s">
        <v>21</v>
      </c>
      <c r="BK165" s="155">
        <f>ROUND($I$165*$H$165,2)</f>
        <v>0</v>
      </c>
      <c r="BL165" s="88" t="s">
        <v>153</v>
      </c>
      <c r="BM165" s="88" t="s">
        <v>268</v>
      </c>
    </row>
    <row r="166" spans="2:65" s="6" customFormat="1" ht="15.75" customHeight="1">
      <c r="B166" s="23"/>
      <c r="C166" s="147" t="s">
        <v>269</v>
      </c>
      <c r="D166" s="147" t="s">
        <v>148</v>
      </c>
      <c r="E166" s="145" t="s">
        <v>270</v>
      </c>
      <c r="F166" s="146" t="s">
        <v>271</v>
      </c>
      <c r="G166" s="147" t="s">
        <v>163</v>
      </c>
      <c r="H166" s="148">
        <v>28.863</v>
      </c>
      <c r="I166" s="149"/>
      <c r="J166" s="150">
        <f>ROUND($I$166*$H$166,2)</f>
        <v>0</v>
      </c>
      <c r="K166" s="146" t="s">
        <v>152</v>
      </c>
      <c r="L166" s="43"/>
      <c r="M166" s="151"/>
      <c r="N166" s="152" t="s">
        <v>43</v>
      </c>
      <c r="O166" s="24"/>
      <c r="P166" s="153">
        <f>$O$166*$H$166</f>
        <v>0</v>
      </c>
      <c r="Q166" s="153">
        <v>0.00348</v>
      </c>
      <c r="R166" s="153">
        <f>$Q$166*$H$166</f>
        <v>0.10044324</v>
      </c>
      <c r="S166" s="153">
        <v>0</v>
      </c>
      <c r="T166" s="154">
        <f>$S$166*$H$166</f>
        <v>0</v>
      </c>
      <c r="AR166" s="88" t="s">
        <v>153</v>
      </c>
      <c r="AT166" s="88" t="s">
        <v>148</v>
      </c>
      <c r="AU166" s="88" t="s">
        <v>80</v>
      </c>
      <c r="AY166" s="88" t="s">
        <v>145</v>
      </c>
      <c r="BE166" s="155">
        <f>IF($N$166="základní",$J$166,0)</f>
        <v>0</v>
      </c>
      <c r="BF166" s="155">
        <f>IF($N$166="snížená",$J$166,0)</f>
        <v>0</v>
      </c>
      <c r="BG166" s="155">
        <f>IF($N$166="zákl. přenesená",$J$166,0)</f>
        <v>0</v>
      </c>
      <c r="BH166" s="155">
        <f>IF($N$166="sníž. přenesená",$J$166,0)</f>
        <v>0</v>
      </c>
      <c r="BI166" s="155">
        <f>IF($N$166="nulová",$J$166,0)</f>
        <v>0</v>
      </c>
      <c r="BJ166" s="88" t="s">
        <v>21</v>
      </c>
      <c r="BK166" s="155">
        <f>ROUND($I$166*$H$166,2)</f>
        <v>0</v>
      </c>
      <c r="BL166" s="88" t="s">
        <v>153</v>
      </c>
      <c r="BM166" s="88" t="s">
        <v>272</v>
      </c>
    </row>
    <row r="167" spans="2:65" s="6" customFormat="1" ht="15.75" customHeight="1">
      <c r="B167" s="23"/>
      <c r="C167" s="147" t="s">
        <v>273</v>
      </c>
      <c r="D167" s="147" t="s">
        <v>148</v>
      </c>
      <c r="E167" s="145" t="s">
        <v>274</v>
      </c>
      <c r="F167" s="146" t="s">
        <v>275</v>
      </c>
      <c r="G167" s="147" t="s">
        <v>163</v>
      </c>
      <c r="H167" s="148">
        <v>6.85</v>
      </c>
      <c r="I167" s="149"/>
      <c r="J167" s="150">
        <f>ROUND($I$167*$H$167,2)</f>
        <v>0</v>
      </c>
      <c r="K167" s="146" t="s">
        <v>152</v>
      </c>
      <c r="L167" s="43"/>
      <c r="M167" s="151"/>
      <c r="N167" s="152" t="s">
        <v>43</v>
      </c>
      <c r="O167" s="24"/>
      <c r="P167" s="153">
        <f>$O$167*$H$167</f>
        <v>0</v>
      </c>
      <c r="Q167" s="153">
        <v>0.08211</v>
      </c>
      <c r="R167" s="153">
        <f>$Q$167*$H$167</f>
        <v>0.5624534999999999</v>
      </c>
      <c r="S167" s="153">
        <v>0</v>
      </c>
      <c r="T167" s="154">
        <f>$S$167*$H$167</f>
        <v>0</v>
      </c>
      <c r="AR167" s="88" t="s">
        <v>153</v>
      </c>
      <c r="AT167" s="88" t="s">
        <v>148</v>
      </c>
      <c r="AU167" s="88" t="s">
        <v>80</v>
      </c>
      <c r="AY167" s="88" t="s">
        <v>145</v>
      </c>
      <c r="BE167" s="155">
        <f>IF($N$167="základní",$J$167,0)</f>
        <v>0</v>
      </c>
      <c r="BF167" s="155">
        <f>IF($N$167="snížená",$J$167,0)</f>
        <v>0</v>
      </c>
      <c r="BG167" s="155">
        <f>IF($N$167="zákl. přenesená",$J$167,0)</f>
        <v>0</v>
      </c>
      <c r="BH167" s="155">
        <f>IF($N$167="sníž. přenesená",$J$167,0)</f>
        <v>0</v>
      </c>
      <c r="BI167" s="155">
        <f>IF($N$167="nulová",$J$167,0)</f>
        <v>0</v>
      </c>
      <c r="BJ167" s="88" t="s">
        <v>21</v>
      </c>
      <c r="BK167" s="155">
        <f>ROUND($I$167*$H$167,2)</f>
        <v>0</v>
      </c>
      <c r="BL167" s="88" t="s">
        <v>153</v>
      </c>
      <c r="BM167" s="88" t="s">
        <v>276</v>
      </c>
    </row>
    <row r="168" spans="2:51" s="6" customFormat="1" ht="15.75" customHeight="1">
      <c r="B168" s="156"/>
      <c r="C168" s="157"/>
      <c r="D168" s="158" t="s">
        <v>155</v>
      </c>
      <c r="E168" s="159"/>
      <c r="F168" s="159" t="s">
        <v>277</v>
      </c>
      <c r="G168" s="157"/>
      <c r="H168" s="160">
        <v>6.85</v>
      </c>
      <c r="J168" s="157"/>
      <c r="K168" s="157"/>
      <c r="L168" s="161"/>
      <c r="M168" s="162"/>
      <c r="N168" s="157"/>
      <c r="O168" s="157"/>
      <c r="P168" s="157"/>
      <c r="Q168" s="157"/>
      <c r="R168" s="157"/>
      <c r="S168" s="157"/>
      <c r="T168" s="163"/>
      <c r="AT168" s="164" t="s">
        <v>155</v>
      </c>
      <c r="AU168" s="164" t="s">
        <v>80</v>
      </c>
      <c r="AV168" s="164" t="s">
        <v>80</v>
      </c>
      <c r="AW168" s="164" t="s">
        <v>92</v>
      </c>
      <c r="AX168" s="164" t="s">
        <v>21</v>
      </c>
      <c r="AY168" s="164" t="s">
        <v>145</v>
      </c>
    </row>
    <row r="169" spans="2:65" s="6" customFormat="1" ht="15.75" customHeight="1">
      <c r="B169" s="23"/>
      <c r="C169" s="144" t="s">
        <v>278</v>
      </c>
      <c r="D169" s="144" t="s">
        <v>148</v>
      </c>
      <c r="E169" s="145" t="s">
        <v>279</v>
      </c>
      <c r="F169" s="146" t="s">
        <v>280</v>
      </c>
      <c r="G169" s="147" t="s">
        <v>163</v>
      </c>
      <c r="H169" s="148">
        <v>166.21</v>
      </c>
      <c r="I169" s="149"/>
      <c r="J169" s="150">
        <f>ROUND($I$169*$H$169,2)</f>
        <v>0</v>
      </c>
      <c r="K169" s="146" t="s">
        <v>152</v>
      </c>
      <c r="L169" s="43"/>
      <c r="M169" s="151"/>
      <c r="N169" s="152" t="s">
        <v>43</v>
      </c>
      <c r="O169" s="24"/>
      <c r="P169" s="153">
        <f>$O$169*$H$169</f>
        <v>0</v>
      </c>
      <c r="Q169" s="153">
        <v>0.10557</v>
      </c>
      <c r="R169" s="153">
        <f>$Q$169*$H$169</f>
        <v>17.5467897</v>
      </c>
      <c r="S169" s="153">
        <v>0</v>
      </c>
      <c r="T169" s="154">
        <f>$S$169*$H$169</f>
        <v>0</v>
      </c>
      <c r="AR169" s="88" t="s">
        <v>153</v>
      </c>
      <c r="AT169" s="88" t="s">
        <v>148</v>
      </c>
      <c r="AU169" s="88" t="s">
        <v>80</v>
      </c>
      <c r="AY169" s="6" t="s">
        <v>145</v>
      </c>
      <c r="BE169" s="155">
        <f>IF($N$169="základní",$J$169,0)</f>
        <v>0</v>
      </c>
      <c r="BF169" s="155">
        <f>IF($N$169="snížená",$J$169,0)</f>
        <v>0</v>
      </c>
      <c r="BG169" s="155">
        <f>IF($N$169="zákl. přenesená",$J$169,0)</f>
        <v>0</v>
      </c>
      <c r="BH169" s="155">
        <f>IF($N$169="sníž. přenesená",$J$169,0)</f>
        <v>0</v>
      </c>
      <c r="BI169" s="155">
        <f>IF($N$169="nulová",$J$169,0)</f>
        <v>0</v>
      </c>
      <c r="BJ169" s="88" t="s">
        <v>21</v>
      </c>
      <c r="BK169" s="155">
        <f>ROUND($I$169*$H$169,2)</f>
        <v>0</v>
      </c>
      <c r="BL169" s="88" t="s">
        <v>153</v>
      </c>
      <c r="BM169" s="88" t="s">
        <v>281</v>
      </c>
    </row>
    <row r="170" spans="2:51" s="6" customFormat="1" ht="15.75" customHeight="1">
      <c r="B170" s="156"/>
      <c r="C170" s="157"/>
      <c r="D170" s="158" t="s">
        <v>155</v>
      </c>
      <c r="E170" s="159"/>
      <c r="F170" s="159" t="s">
        <v>282</v>
      </c>
      <c r="G170" s="157"/>
      <c r="H170" s="160">
        <v>166.21</v>
      </c>
      <c r="J170" s="157"/>
      <c r="K170" s="157"/>
      <c r="L170" s="161"/>
      <c r="M170" s="162"/>
      <c r="N170" s="157"/>
      <c r="O170" s="157"/>
      <c r="P170" s="157"/>
      <c r="Q170" s="157"/>
      <c r="R170" s="157"/>
      <c r="S170" s="157"/>
      <c r="T170" s="163"/>
      <c r="AT170" s="164" t="s">
        <v>155</v>
      </c>
      <c r="AU170" s="164" t="s">
        <v>80</v>
      </c>
      <c r="AV170" s="164" t="s">
        <v>80</v>
      </c>
      <c r="AW170" s="164" t="s">
        <v>92</v>
      </c>
      <c r="AX170" s="164" t="s">
        <v>21</v>
      </c>
      <c r="AY170" s="164" t="s">
        <v>145</v>
      </c>
    </row>
    <row r="171" spans="2:65" s="6" customFormat="1" ht="15.75" customHeight="1">
      <c r="B171" s="23"/>
      <c r="C171" s="144" t="s">
        <v>283</v>
      </c>
      <c r="D171" s="144" t="s">
        <v>148</v>
      </c>
      <c r="E171" s="145" t="s">
        <v>284</v>
      </c>
      <c r="F171" s="146" t="s">
        <v>285</v>
      </c>
      <c r="G171" s="147" t="s">
        <v>163</v>
      </c>
      <c r="H171" s="148">
        <v>173.06</v>
      </c>
      <c r="I171" s="149"/>
      <c r="J171" s="150">
        <f>ROUND($I$171*$H$171,2)</f>
        <v>0</v>
      </c>
      <c r="K171" s="146" t="s">
        <v>152</v>
      </c>
      <c r="L171" s="43"/>
      <c r="M171" s="151"/>
      <c r="N171" s="152" t="s">
        <v>43</v>
      </c>
      <c r="O171" s="24"/>
      <c r="P171" s="153">
        <f>$O$171*$H$171</f>
        <v>0</v>
      </c>
      <c r="Q171" s="153">
        <v>0.00012</v>
      </c>
      <c r="R171" s="153">
        <f>$Q$171*$H$171</f>
        <v>0.0207672</v>
      </c>
      <c r="S171" s="153">
        <v>0</v>
      </c>
      <c r="T171" s="154">
        <f>$S$171*$H$171</f>
        <v>0</v>
      </c>
      <c r="AR171" s="88" t="s">
        <v>153</v>
      </c>
      <c r="AT171" s="88" t="s">
        <v>148</v>
      </c>
      <c r="AU171" s="88" t="s">
        <v>80</v>
      </c>
      <c r="AY171" s="6" t="s">
        <v>145</v>
      </c>
      <c r="BE171" s="155">
        <f>IF($N$171="základní",$J$171,0)</f>
        <v>0</v>
      </c>
      <c r="BF171" s="155">
        <f>IF($N$171="snížená",$J$171,0)</f>
        <v>0</v>
      </c>
      <c r="BG171" s="155">
        <f>IF($N$171="zákl. přenesená",$J$171,0)</f>
        <v>0</v>
      </c>
      <c r="BH171" s="155">
        <f>IF($N$171="sníž. přenesená",$J$171,0)</f>
        <v>0</v>
      </c>
      <c r="BI171" s="155">
        <f>IF($N$171="nulová",$J$171,0)</f>
        <v>0</v>
      </c>
      <c r="BJ171" s="88" t="s">
        <v>21</v>
      </c>
      <c r="BK171" s="155">
        <f>ROUND($I$171*$H$171,2)</f>
        <v>0</v>
      </c>
      <c r="BL171" s="88" t="s">
        <v>153</v>
      </c>
      <c r="BM171" s="88" t="s">
        <v>286</v>
      </c>
    </row>
    <row r="172" spans="2:51" s="6" customFormat="1" ht="15.75" customHeight="1">
      <c r="B172" s="156"/>
      <c r="C172" s="157"/>
      <c r="D172" s="158" t="s">
        <v>155</v>
      </c>
      <c r="E172" s="159"/>
      <c r="F172" s="159" t="s">
        <v>287</v>
      </c>
      <c r="G172" s="157"/>
      <c r="H172" s="160">
        <v>173.06</v>
      </c>
      <c r="J172" s="157"/>
      <c r="K172" s="157"/>
      <c r="L172" s="161"/>
      <c r="M172" s="162"/>
      <c r="N172" s="157"/>
      <c r="O172" s="157"/>
      <c r="P172" s="157"/>
      <c r="Q172" s="157"/>
      <c r="R172" s="157"/>
      <c r="S172" s="157"/>
      <c r="T172" s="163"/>
      <c r="AT172" s="164" t="s">
        <v>155</v>
      </c>
      <c r="AU172" s="164" t="s">
        <v>80</v>
      </c>
      <c r="AV172" s="164" t="s">
        <v>80</v>
      </c>
      <c r="AW172" s="164" t="s">
        <v>92</v>
      </c>
      <c r="AX172" s="164" t="s">
        <v>21</v>
      </c>
      <c r="AY172" s="164" t="s">
        <v>145</v>
      </c>
    </row>
    <row r="173" spans="2:65" s="6" customFormat="1" ht="15.75" customHeight="1">
      <c r="B173" s="23"/>
      <c r="C173" s="144" t="s">
        <v>288</v>
      </c>
      <c r="D173" s="144" t="s">
        <v>148</v>
      </c>
      <c r="E173" s="145" t="s">
        <v>289</v>
      </c>
      <c r="F173" s="146" t="s">
        <v>290</v>
      </c>
      <c r="G173" s="147" t="s">
        <v>163</v>
      </c>
      <c r="H173" s="148">
        <v>173.06</v>
      </c>
      <c r="I173" s="149"/>
      <c r="J173" s="150">
        <f>ROUND($I$173*$H$173,2)</f>
        <v>0</v>
      </c>
      <c r="K173" s="146" t="s">
        <v>152</v>
      </c>
      <c r="L173" s="43"/>
      <c r="M173" s="151"/>
      <c r="N173" s="152" t="s">
        <v>43</v>
      </c>
      <c r="O173" s="24"/>
      <c r="P173" s="153">
        <f>$O$173*$H$173</f>
        <v>0</v>
      </c>
      <c r="Q173" s="153">
        <v>0</v>
      </c>
      <c r="R173" s="153">
        <f>$Q$173*$H$173</f>
        <v>0</v>
      </c>
      <c r="S173" s="153">
        <v>0</v>
      </c>
      <c r="T173" s="154">
        <f>$S$173*$H$173</f>
        <v>0</v>
      </c>
      <c r="AR173" s="88" t="s">
        <v>153</v>
      </c>
      <c r="AT173" s="88" t="s">
        <v>148</v>
      </c>
      <c r="AU173" s="88" t="s">
        <v>80</v>
      </c>
      <c r="AY173" s="6" t="s">
        <v>145</v>
      </c>
      <c r="BE173" s="155">
        <f>IF($N$173="základní",$J$173,0)</f>
        <v>0</v>
      </c>
      <c r="BF173" s="155">
        <f>IF($N$173="snížená",$J$173,0)</f>
        <v>0</v>
      </c>
      <c r="BG173" s="155">
        <f>IF($N$173="zákl. přenesená",$J$173,0)</f>
        <v>0</v>
      </c>
      <c r="BH173" s="155">
        <f>IF($N$173="sníž. přenesená",$J$173,0)</f>
        <v>0</v>
      </c>
      <c r="BI173" s="155">
        <f>IF($N$173="nulová",$J$173,0)</f>
        <v>0</v>
      </c>
      <c r="BJ173" s="88" t="s">
        <v>21</v>
      </c>
      <c r="BK173" s="155">
        <f>ROUND($I$173*$H$173,2)</f>
        <v>0</v>
      </c>
      <c r="BL173" s="88" t="s">
        <v>153</v>
      </c>
      <c r="BM173" s="88" t="s">
        <v>291</v>
      </c>
    </row>
    <row r="174" spans="2:51" s="6" customFormat="1" ht="15.75" customHeight="1">
      <c r="B174" s="156"/>
      <c r="C174" s="157"/>
      <c r="D174" s="158" t="s">
        <v>155</v>
      </c>
      <c r="E174" s="159"/>
      <c r="F174" s="159" t="s">
        <v>292</v>
      </c>
      <c r="G174" s="157"/>
      <c r="H174" s="160">
        <v>173.06</v>
      </c>
      <c r="J174" s="157"/>
      <c r="K174" s="157"/>
      <c r="L174" s="161"/>
      <c r="M174" s="162"/>
      <c r="N174" s="157"/>
      <c r="O174" s="157"/>
      <c r="P174" s="157"/>
      <c r="Q174" s="157"/>
      <c r="R174" s="157"/>
      <c r="S174" s="157"/>
      <c r="T174" s="163"/>
      <c r="AT174" s="164" t="s">
        <v>155</v>
      </c>
      <c r="AU174" s="164" t="s">
        <v>80</v>
      </c>
      <c r="AV174" s="164" t="s">
        <v>80</v>
      </c>
      <c r="AW174" s="164" t="s">
        <v>92</v>
      </c>
      <c r="AX174" s="164" t="s">
        <v>21</v>
      </c>
      <c r="AY174" s="164" t="s">
        <v>145</v>
      </c>
    </row>
    <row r="175" spans="2:65" s="6" customFormat="1" ht="15.75" customHeight="1">
      <c r="B175" s="23"/>
      <c r="C175" s="144" t="s">
        <v>293</v>
      </c>
      <c r="D175" s="144" t="s">
        <v>148</v>
      </c>
      <c r="E175" s="145" t="s">
        <v>294</v>
      </c>
      <c r="F175" s="146" t="s">
        <v>295</v>
      </c>
      <c r="G175" s="147" t="s">
        <v>163</v>
      </c>
      <c r="H175" s="148">
        <v>173.06</v>
      </c>
      <c r="I175" s="149"/>
      <c r="J175" s="150">
        <f>ROUND($I$175*$H$175,2)</f>
        <v>0</v>
      </c>
      <c r="K175" s="146" t="s">
        <v>152</v>
      </c>
      <c r="L175" s="43"/>
      <c r="M175" s="151"/>
      <c r="N175" s="152" t="s">
        <v>43</v>
      </c>
      <c r="O175" s="24"/>
      <c r="P175" s="153">
        <f>$O$175*$H$175</f>
        <v>0</v>
      </c>
      <c r="Q175" s="153">
        <v>0</v>
      </c>
      <c r="R175" s="153">
        <f>$Q$175*$H$175</f>
        <v>0</v>
      </c>
      <c r="S175" s="153">
        <v>0</v>
      </c>
      <c r="T175" s="154">
        <f>$S$175*$H$175</f>
        <v>0</v>
      </c>
      <c r="AR175" s="88" t="s">
        <v>153</v>
      </c>
      <c r="AT175" s="88" t="s">
        <v>148</v>
      </c>
      <c r="AU175" s="88" t="s">
        <v>80</v>
      </c>
      <c r="AY175" s="6" t="s">
        <v>145</v>
      </c>
      <c r="BE175" s="155">
        <f>IF($N$175="základní",$J$175,0)</f>
        <v>0</v>
      </c>
      <c r="BF175" s="155">
        <f>IF($N$175="snížená",$J$175,0)</f>
        <v>0</v>
      </c>
      <c r="BG175" s="155">
        <f>IF($N$175="zákl. přenesená",$J$175,0)</f>
        <v>0</v>
      </c>
      <c r="BH175" s="155">
        <f>IF($N$175="sníž. přenesená",$J$175,0)</f>
        <v>0</v>
      </c>
      <c r="BI175" s="155">
        <f>IF($N$175="nulová",$J$175,0)</f>
        <v>0</v>
      </c>
      <c r="BJ175" s="88" t="s">
        <v>21</v>
      </c>
      <c r="BK175" s="155">
        <f>ROUND($I$175*$H$175,2)</f>
        <v>0</v>
      </c>
      <c r="BL175" s="88" t="s">
        <v>153</v>
      </c>
      <c r="BM175" s="88" t="s">
        <v>296</v>
      </c>
    </row>
    <row r="176" spans="2:65" s="6" customFormat="1" ht="15.75" customHeight="1">
      <c r="B176" s="23"/>
      <c r="C176" s="147" t="s">
        <v>297</v>
      </c>
      <c r="D176" s="147" t="s">
        <v>148</v>
      </c>
      <c r="E176" s="145" t="s">
        <v>298</v>
      </c>
      <c r="F176" s="146" t="s">
        <v>299</v>
      </c>
      <c r="G176" s="147" t="s">
        <v>216</v>
      </c>
      <c r="H176" s="148">
        <v>199.019</v>
      </c>
      <c r="I176" s="149"/>
      <c r="J176" s="150">
        <f>ROUND($I$176*$H$176,2)</f>
        <v>0</v>
      </c>
      <c r="K176" s="146" t="s">
        <v>152</v>
      </c>
      <c r="L176" s="43"/>
      <c r="M176" s="151"/>
      <c r="N176" s="152" t="s">
        <v>43</v>
      </c>
      <c r="O176" s="24"/>
      <c r="P176" s="153">
        <f>$O$176*$H$176</f>
        <v>0</v>
      </c>
      <c r="Q176" s="153">
        <v>1E-05</v>
      </c>
      <c r="R176" s="153">
        <f>$Q$176*$H$176</f>
        <v>0.00199019</v>
      </c>
      <c r="S176" s="153">
        <v>0</v>
      </c>
      <c r="T176" s="154">
        <f>$S$176*$H$176</f>
        <v>0</v>
      </c>
      <c r="AR176" s="88" t="s">
        <v>153</v>
      </c>
      <c r="AT176" s="88" t="s">
        <v>148</v>
      </c>
      <c r="AU176" s="88" t="s">
        <v>80</v>
      </c>
      <c r="AY176" s="88" t="s">
        <v>145</v>
      </c>
      <c r="BE176" s="155">
        <f>IF($N$176="základní",$J$176,0)</f>
        <v>0</v>
      </c>
      <c r="BF176" s="155">
        <f>IF($N$176="snížená",$J$176,0)</f>
        <v>0</v>
      </c>
      <c r="BG176" s="155">
        <f>IF($N$176="zákl. přenesená",$J$176,0)</f>
        <v>0</v>
      </c>
      <c r="BH176" s="155">
        <f>IF($N$176="sníž. přenesená",$J$176,0)</f>
        <v>0</v>
      </c>
      <c r="BI176" s="155">
        <f>IF($N$176="nulová",$J$176,0)</f>
        <v>0</v>
      </c>
      <c r="BJ176" s="88" t="s">
        <v>21</v>
      </c>
      <c r="BK176" s="155">
        <f>ROUND($I$176*$H$176,2)</f>
        <v>0</v>
      </c>
      <c r="BL176" s="88" t="s">
        <v>153</v>
      </c>
      <c r="BM176" s="88" t="s">
        <v>300</v>
      </c>
    </row>
    <row r="177" spans="2:51" s="6" customFormat="1" ht="15.75" customHeight="1">
      <c r="B177" s="156"/>
      <c r="C177" s="157"/>
      <c r="D177" s="158" t="s">
        <v>155</v>
      </c>
      <c r="E177" s="159"/>
      <c r="F177" s="159" t="s">
        <v>301</v>
      </c>
      <c r="G177" s="157"/>
      <c r="H177" s="160">
        <v>199.019</v>
      </c>
      <c r="J177" s="157"/>
      <c r="K177" s="157"/>
      <c r="L177" s="161"/>
      <c r="M177" s="162"/>
      <c r="N177" s="157"/>
      <c r="O177" s="157"/>
      <c r="P177" s="157"/>
      <c r="Q177" s="157"/>
      <c r="R177" s="157"/>
      <c r="S177" s="157"/>
      <c r="T177" s="163"/>
      <c r="AT177" s="164" t="s">
        <v>155</v>
      </c>
      <c r="AU177" s="164" t="s">
        <v>80</v>
      </c>
      <c r="AV177" s="164" t="s">
        <v>80</v>
      </c>
      <c r="AW177" s="164" t="s">
        <v>92</v>
      </c>
      <c r="AX177" s="164" t="s">
        <v>21</v>
      </c>
      <c r="AY177" s="164" t="s">
        <v>145</v>
      </c>
    </row>
    <row r="178" spans="2:63" s="131" customFormat="1" ht="30.75" customHeight="1">
      <c r="B178" s="132"/>
      <c r="C178" s="133"/>
      <c r="D178" s="133" t="s">
        <v>71</v>
      </c>
      <c r="E178" s="142" t="s">
        <v>194</v>
      </c>
      <c r="F178" s="142" t="s">
        <v>302</v>
      </c>
      <c r="G178" s="133"/>
      <c r="H178" s="133"/>
      <c r="J178" s="143">
        <f>$BK$178</f>
        <v>0</v>
      </c>
      <c r="K178" s="133"/>
      <c r="L178" s="136"/>
      <c r="M178" s="137"/>
      <c r="N178" s="133"/>
      <c r="O178" s="133"/>
      <c r="P178" s="138">
        <f>SUM($P$179:$P$248)</f>
        <v>0</v>
      </c>
      <c r="Q178" s="133"/>
      <c r="R178" s="138">
        <f>SUM($R$179:$R$248)</f>
        <v>0.10603285000000003</v>
      </c>
      <c r="S178" s="133"/>
      <c r="T178" s="139">
        <f>SUM($T$179:$T$248)</f>
        <v>134.854552</v>
      </c>
      <c r="AR178" s="140" t="s">
        <v>21</v>
      </c>
      <c r="AT178" s="140" t="s">
        <v>71</v>
      </c>
      <c r="AU178" s="140" t="s">
        <v>21</v>
      </c>
      <c r="AY178" s="140" t="s">
        <v>145</v>
      </c>
      <c r="BK178" s="141">
        <f>SUM($BK$179:$BK$248)</f>
        <v>0</v>
      </c>
    </row>
    <row r="179" spans="2:65" s="6" customFormat="1" ht="15.75" customHeight="1">
      <c r="B179" s="23"/>
      <c r="C179" s="144" t="s">
        <v>303</v>
      </c>
      <c r="D179" s="144" t="s">
        <v>148</v>
      </c>
      <c r="E179" s="145" t="s">
        <v>304</v>
      </c>
      <c r="F179" s="146" t="s">
        <v>305</v>
      </c>
      <c r="G179" s="147" t="s">
        <v>163</v>
      </c>
      <c r="H179" s="148">
        <v>173.164</v>
      </c>
      <c r="I179" s="149"/>
      <c r="J179" s="150">
        <f>ROUND($I$179*$H$179,2)</f>
        <v>0</v>
      </c>
      <c r="K179" s="146" t="s">
        <v>152</v>
      </c>
      <c r="L179" s="43"/>
      <c r="M179" s="151"/>
      <c r="N179" s="152" t="s">
        <v>43</v>
      </c>
      <c r="O179" s="24"/>
      <c r="P179" s="153">
        <f>$O$179*$H$179</f>
        <v>0</v>
      </c>
      <c r="Q179" s="153">
        <v>0</v>
      </c>
      <c r="R179" s="153">
        <f>$Q$179*$H$179</f>
        <v>0</v>
      </c>
      <c r="S179" s="153">
        <v>0</v>
      </c>
      <c r="T179" s="154">
        <f>$S$179*$H$179</f>
        <v>0</v>
      </c>
      <c r="AR179" s="88" t="s">
        <v>153</v>
      </c>
      <c r="AT179" s="88" t="s">
        <v>148</v>
      </c>
      <c r="AU179" s="88" t="s">
        <v>80</v>
      </c>
      <c r="AY179" s="6" t="s">
        <v>145</v>
      </c>
      <c r="BE179" s="155">
        <f>IF($N$179="základní",$J$179,0)</f>
        <v>0</v>
      </c>
      <c r="BF179" s="155">
        <f>IF($N$179="snížená",$J$179,0)</f>
        <v>0</v>
      </c>
      <c r="BG179" s="155">
        <f>IF($N$179="zákl. přenesená",$J$179,0)</f>
        <v>0</v>
      </c>
      <c r="BH179" s="155">
        <f>IF($N$179="sníž. přenesená",$J$179,0)</f>
        <v>0</v>
      </c>
      <c r="BI179" s="155">
        <f>IF($N$179="nulová",$J$179,0)</f>
        <v>0</v>
      </c>
      <c r="BJ179" s="88" t="s">
        <v>21</v>
      </c>
      <c r="BK179" s="155">
        <f>ROUND($I$179*$H$179,2)</f>
        <v>0</v>
      </c>
      <c r="BL179" s="88" t="s">
        <v>153</v>
      </c>
      <c r="BM179" s="88" t="s">
        <v>306</v>
      </c>
    </row>
    <row r="180" spans="2:51" s="6" customFormat="1" ht="15.75" customHeight="1">
      <c r="B180" s="156"/>
      <c r="C180" s="157"/>
      <c r="D180" s="158" t="s">
        <v>155</v>
      </c>
      <c r="E180" s="159"/>
      <c r="F180" s="159" t="s">
        <v>307</v>
      </c>
      <c r="G180" s="157"/>
      <c r="H180" s="160">
        <v>173.164</v>
      </c>
      <c r="J180" s="157"/>
      <c r="K180" s="157"/>
      <c r="L180" s="161"/>
      <c r="M180" s="162"/>
      <c r="N180" s="157"/>
      <c r="O180" s="157"/>
      <c r="P180" s="157"/>
      <c r="Q180" s="157"/>
      <c r="R180" s="157"/>
      <c r="S180" s="157"/>
      <c r="T180" s="163"/>
      <c r="AT180" s="164" t="s">
        <v>155</v>
      </c>
      <c r="AU180" s="164" t="s">
        <v>80</v>
      </c>
      <c r="AV180" s="164" t="s">
        <v>80</v>
      </c>
      <c r="AW180" s="164" t="s">
        <v>92</v>
      </c>
      <c r="AX180" s="164" t="s">
        <v>21</v>
      </c>
      <c r="AY180" s="164" t="s">
        <v>145</v>
      </c>
    </row>
    <row r="181" spans="2:65" s="6" customFormat="1" ht="15.75" customHeight="1">
      <c r="B181" s="23"/>
      <c r="C181" s="144" t="s">
        <v>308</v>
      </c>
      <c r="D181" s="144" t="s">
        <v>148</v>
      </c>
      <c r="E181" s="145" t="s">
        <v>309</v>
      </c>
      <c r="F181" s="146" t="s">
        <v>310</v>
      </c>
      <c r="G181" s="147" t="s">
        <v>163</v>
      </c>
      <c r="H181" s="148">
        <v>2597.46</v>
      </c>
      <c r="I181" s="149"/>
      <c r="J181" s="150">
        <f>ROUND($I$181*$H$181,2)</f>
        <v>0</v>
      </c>
      <c r="K181" s="146" t="s">
        <v>152</v>
      </c>
      <c r="L181" s="43"/>
      <c r="M181" s="151"/>
      <c r="N181" s="152" t="s">
        <v>43</v>
      </c>
      <c r="O181" s="24"/>
      <c r="P181" s="153">
        <f>$O$181*$H$181</f>
        <v>0</v>
      </c>
      <c r="Q181" s="153">
        <v>0</v>
      </c>
      <c r="R181" s="153">
        <f>$Q$181*$H$181</f>
        <v>0</v>
      </c>
      <c r="S181" s="153">
        <v>0</v>
      </c>
      <c r="T181" s="154">
        <f>$S$181*$H$181</f>
        <v>0</v>
      </c>
      <c r="AR181" s="88" t="s">
        <v>153</v>
      </c>
      <c r="AT181" s="88" t="s">
        <v>148</v>
      </c>
      <c r="AU181" s="88" t="s">
        <v>80</v>
      </c>
      <c r="AY181" s="6" t="s">
        <v>145</v>
      </c>
      <c r="BE181" s="155">
        <f>IF($N$181="základní",$J$181,0)</f>
        <v>0</v>
      </c>
      <c r="BF181" s="155">
        <f>IF($N$181="snížená",$J$181,0)</f>
        <v>0</v>
      </c>
      <c r="BG181" s="155">
        <f>IF($N$181="zákl. přenesená",$J$181,0)</f>
        <v>0</v>
      </c>
      <c r="BH181" s="155">
        <f>IF($N$181="sníž. přenesená",$J$181,0)</f>
        <v>0</v>
      </c>
      <c r="BI181" s="155">
        <f>IF($N$181="nulová",$J$181,0)</f>
        <v>0</v>
      </c>
      <c r="BJ181" s="88" t="s">
        <v>21</v>
      </c>
      <c r="BK181" s="155">
        <f>ROUND($I$181*$H$181,2)</f>
        <v>0</v>
      </c>
      <c r="BL181" s="88" t="s">
        <v>153</v>
      </c>
      <c r="BM181" s="88" t="s">
        <v>311</v>
      </c>
    </row>
    <row r="182" spans="2:51" s="6" customFormat="1" ht="15.75" customHeight="1">
      <c r="B182" s="156"/>
      <c r="C182" s="157"/>
      <c r="D182" s="158" t="s">
        <v>155</v>
      </c>
      <c r="E182" s="159"/>
      <c r="F182" s="159" t="s">
        <v>312</v>
      </c>
      <c r="G182" s="157"/>
      <c r="H182" s="160">
        <v>2597.46</v>
      </c>
      <c r="J182" s="157"/>
      <c r="K182" s="157"/>
      <c r="L182" s="161"/>
      <c r="M182" s="162"/>
      <c r="N182" s="157"/>
      <c r="O182" s="157"/>
      <c r="P182" s="157"/>
      <c r="Q182" s="157"/>
      <c r="R182" s="157"/>
      <c r="S182" s="157"/>
      <c r="T182" s="163"/>
      <c r="AT182" s="164" t="s">
        <v>155</v>
      </c>
      <c r="AU182" s="164" t="s">
        <v>80</v>
      </c>
      <c r="AV182" s="164" t="s">
        <v>80</v>
      </c>
      <c r="AW182" s="164" t="s">
        <v>92</v>
      </c>
      <c r="AX182" s="164" t="s">
        <v>21</v>
      </c>
      <c r="AY182" s="164" t="s">
        <v>145</v>
      </c>
    </row>
    <row r="183" spans="2:65" s="6" customFormat="1" ht="15.75" customHeight="1">
      <c r="B183" s="23"/>
      <c r="C183" s="144" t="s">
        <v>313</v>
      </c>
      <c r="D183" s="144" t="s">
        <v>148</v>
      </c>
      <c r="E183" s="145" t="s">
        <v>314</v>
      </c>
      <c r="F183" s="146" t="s">
        <v>315</v>
      </c>
      <c r="G183" s="147" t="s">
        <v>163</v>
      </c>
      <c r="H183" s="148">
        <v>173.164</v>
      </c>
      <c r="I183" s="149"/>
      <c r="J183" s="150">
        <f>ROUND($I$183*$H$183,2)</f>
        <v>0</v>
      </c>
      <c r="K183" s="146" t="s">
        <v>152</v>
      </c>
      <c r="L183" s="43"/>
      <c r="M183" s="151"/>
      <c r="N183" s="152" t="s">
        <v>43</v>
      </c>
      <c r="O183" s="24"/>
      <c r="P183" s="153">
        <f>$O$183*$H$183</f>
        <v>0</v>
      </c>
      <c r="Q183" s="153">
        <v>0</v>
      </c>
      <c r="R183" s="153">
        <f>$Q$183*$H$183</f>
        <v>0</v>
      </c>
      <c r="S183" s="153">
        <v>0</v>
      </c>
      <c r="T183" s="154">
        <f>$S$183*$H$183</f>
        <v>0</v>
      </c>
      <c r="AR183" s="88" t="s">
        <v>153</v>
      </c>
      <c r="AT183" s="88" t="s">
        <v>148</v>
      </c>
      <c r="AU183" s="88" t="s">
        <v>80</v>
      </c>
      <c r="AY183" s="6" t="s">
        <v>145</v>
      </c>
      <c r="BE183" s="155">
        <f>IF($N$183="základní",$J$183,0)</f>
        <v>0</v>
      </c>
      <c r="BF183" s="155">
        <f>IF($N$183="snížená",$J$183,0)</f>
        <v>0</v>
      </c>
      <c r="BG183" s="155">
        <f>IF($N$183="zákl. přenesená",$J$183,0)</f>
        <v>0</v>
      </c>
      <c r="BH183" s="155">
        <f>IF($N$183="sníž. přenesená",$J$183,0)</f>
        <v>0</v>
      </c>
      <c r="BI183" s="155">
        <f>IF($N$183="nulová",$J$183,0)</f>
        <v>0</v>
      </c>
      <c r="BJ183" s="88" t="s">
        <v>21</v>
      </c>
      <c r="BK183" s="155">
        <f>ROUND($I$183*$H$183,2)</f>
        <v>0</v>
      </c>
      <c r="BL183" s="88" t="s">
        <v>153</v>
      </c>
      <c r="BM183" s="88" t="s">
        <v>316</v>
      </c>
    </row>
    <row r="184" spans="2:65" s="6" customFormat="1" ht="15.75" customHeight="1">
      <c r="B184" s="23"/>
      <c r="C184" s="147" t="s">
        <v>317</v>
      </c>
      <c r="D184" s="147" t="s">
        <v>148</v>
      </c>
      <c r="E184" s="145" t="s">
        <v>318</v>
      </c>
      <c r="F184" s="146" t="s">
        <v>319</v>
      </c>
      <c r="G184" s="147" t="s">
        <v>163</v>
      </c>
      <c r="H184" s="148">
        <v>137.705</v>
      </c>
      <c r="I184" s="149"/>
      <c r="J184" s="150">
        <f>ROUND($I$184*$H$184,2)</f>
        <v>0</v>
      </c>
      <c r="K184" s="146" t="s">
        <v>152</v>
      </c>
      <c r="L184" s="43"/>
      <c r="M184" s="151"/>
      <c r="N184" s="152" t="s">
        <v>43</v>
      </c>
      <c r="O184" s="24"/>
      <c r="P184" s="153">
        <f>$O$184*$H$184</f>
        <v>0</v>
      </c>
      <c r="Q184" s="153">
        <v>0.00013</v>
      </c>
      <c r="R184" s="153">
        <f>$Q$184*$H$184</f>
        <v>0.01790165</v>
      </c>
      <c r="S184" s="153">
        <v>0</v>
      </c>
      <c r="T184" s="154">
        <f>$S$184*$H$184</f>
        <v>0</v>
      </c>
      <c r="AR184" s="88" t="s">
        <v>153</v>
      </c>
      <c r="AT184" s="88" t="s">
        <v>148</v>
      </c>
      <c r="AU184" s="88" t="s">
        <v>80</v>
      </c>
      <c r="AY184" s="88" t="s">
        <v>145</v>
      </c>
      <c r="BE184" s="155">
        <f>IF($N$184="základní",$J$184,0)</f>
        <v>0</v>
      </c>
      <c r="BF184" s="155">
        <f>IF($N$184="snížená",$J$184,0)</f>
        <v>0</v>
      </c>
      <c r="BG184" s="155">
        <f>IF($N$184="zákl. přenesená",$J$184,0)</f>
        <v>0</v>
      </c>
      <c r="BH184" s="155">
        <f>IF($N$184="sníž. přenesená",$J$184,0)</f>
        <v>0</v>
      </c>
      <c r="BI184" s="155">
        <f>IF($N$184="nulová",$J$184,0)</f>
        <v>0</v>
      </c>
      <c r="BJ184" s="88" t="s">
        <v>21</v>
      </c>
      <c r="BK184" s="155">
        <f>ROUND($I$184*$H$184,2)</f>
        <v>0</v>
      </c>
      <c r="BL184" s="88" t="s">
        <v>153</v>
      </c>
      <c r="BM184" s="88" t="s">
        <v>320</v>
      </c>
    </row>
    <row r="185" spans="2:51" s="6" customFormat="1" ht="15.75" customHeight="1">
      <c r="B185" s="156"/>
      <c r="C185" s="157"/>
      <c r="D185" s="158" t="s">
        <v>155</v>
      </c>
      <c r="E185" s="159"/>
      <c r="F185" s="159" t="s">
        <v>321</v>
      </c>
      <c r="G185" s="157"/>
      <c r="H185" s="160">
        <v>137.705</v>
      </c>
      <c r="J185" s="157"/>
      <c r="K185" s="157"/>
      <c r="L185" s="161"/>
      <c r="M185" s="162"/>
      <c r="N185" s="157"/>
      <c r="O185" s="157"/>
      <c r="P185" s="157"/>
      <c r="Q185" s="157"/>
      <c r="R185" s="157"/>
      <c r="S185" s="157"/>
      <c r="T185" s="163"/>
      <c r="AT185" s="164" t="s">
        <v>155</v>
      </c>
      <c r="AU185" s="164" t="s">
        <v>80</v>
      </c>
      <c r="AV185" s="164" t="s">
        <v>80</v>
      </c>
      <c r="AW185" s="164" t="s">
        <v>92</v>
      </c>
      <c r="AX185" s="164" t="s">
        <v>21</v>
      </c>
      <c r="AY185" s="164" t="s">
        <v>145</v>
      </c>
    </row>
    <row r="186" spans="2:65" s="6" customFormat="1" ht="15.75" customHeight="1">
      <c r="B186" s="23"/>
      <c r="C186" s="144" t="s">
        <v>322</v>
      </c>
      <c r="D186" s="144" t="s">
        <v>148</v>
      </c>
      <c r="E186" s="145" t="s">
        <v>323</v>
      </c>
      <c r="F186" s="146" t="s">
        <v>324</v>
      </c>
      <c r="G186" s="147" t="s">
        <v>325</v>
      </c>
      <c r="H186" s="148">
        <v>2</v>
      </c>
      <c r="I186" s="149"/>
      <c r="J186" s="150">
        <f>ROUND($I$186*$H$186,2)</f>
        <v>0</v>
      </c>
      <c r="K186" s="146"/>
      <c r="L186" s="43"/>
      <c r="M186" s="151"/>
      <c r="N186" s="152" t="s">
        <v>43</v>
      </c>
      <c r="O186" s="24"/>
      <c r="P186" s="153">
        <f>$O$186*$H$186</f>
        <v>0</v>
      </c>
      <c r="Q186" s="153">
        <v>0</v>
      </c>
      <c r="R186" s="153">
        <f>$Q$186*$H$186</f>
        <v>0</v>
      </c>
      <c r="S186" s="153">
        <v>0</v>
      </c>
      <c r="T186" s="154">
        <f>$S$186*$H$186</f>
        <v>0</v>
      </c>
      <c r="AR186" s="88" t="s">
        <v>153</v>
      </c>
      <c r="AT186" s="88" t="s">
        <v>148</v>
      </c>
      <c r="AU186" s="88" t="s">
        <v>80</v>
      </c>
      <c r="AY186" s="6" t="s">
        <v>145</v>
      </c>
      <c r="BE186" s="155">
        <f>IF($N$186="základní",$J$186,0)</f>
        <v>0</v>
      </c>
      <c r="BF186" s="155">
        <f>IF($N$186="snížená",$J$186,0)</f>
        <v>0</v>
      </c>
      <c r="BG186" s="155">
        <f>IF($N$186="zákl. přenesená",$J$186,0)</f>
        <v>0</v>
      </c>
      <c r="BH186" s="155">
        <f>IF($N$186="sníž. přenesená",$J$186,0)</f>
        <v>0</v>
      </c>
      <c r="BI186" s="155">
        <f>IF($N$186="nulová",$J$186,0)</f>
        <v>0</v>
      </c>
      <c r="BJ186" s="88" t="s">
        <v>21</v>
      </c>
      <c r="BK186" s="155">
        <f>ROUND($I$186*$H$186,2)</f>
        <v>0</v>
      </c>
      <c r="BL186" s="88" t="s">
        <v>153</v>
      </c>
      <c r="BM186" s="88" t="s">
        <v>326</v>
      </c>
    </row>
    <row r="187" spans="2:51" s="6" customFormat="1" ht="15.75" customHeight="1">
      <c r="B187" s="156"/>
      <c r="C187" s="157"/>
      <c r="D187" s="158" t="s">
        <v>155</v>
      </c>
      <c r="E187" s="159"/>
      <c r="F187" s="159" t="s">
        <v>327</v>
      </c>
      <c r="G187" s="157"/>
      <c r="H187" s="160">
        <v>2</v>
      </c>
      <c r="J187" s="157"/>
      <c r="K187" s="157"/>
      <c r="L187" s="161"/>
      <c r="M187" s="162"/>
      <c r="N187" s="157"/>
      <c r="O187" s="157"/>
      <c r="P187" s="157"/>
      <c r="Q187" s="157"/>
      <c r="R187" s="157"/>
      <c r="S187" s="157"/>
      <c r="T187" s="163"/>
      <c r="AT187" s="164" t="s">
        <v>155</v>
      </c>
      <c r="AU187" s="164" t="s">
        <v>80</v>
      </c>
      <c r="AV187" s="164" t="s">
        <v>80</v>
      </c>
      <c r="AW187" s="164" t="s">
        <v>92</v>
      </c>
      <c r="AX187" s="164" t="s">
        <v>21</v>
      </c>
      <c r="AY187" s="164" t="s">
        <v>145</v>
      </c>
    </row>
    <row r="188" spans="2:65" s="6" customFormat="1" ht="15.75" customHeight="1">
      <c r="B188" s="23"/>
      <c r="C188" s="144" t="s">
        <v>328</v>
      </c>
      <c r="D188" s="144" t="s">
        <v>148</v>
      </c>
      <c r="E188" s="145" t="s">
        <v>329</v>
      </c>
      <c r="F188" s="146" t="s">
        <v>330</v>
      </c>
      <c r="G188" s="147" t="s">
        <v>325</v>
      </c>
      <c r="H188" s="148">
        <v>1</v>
      </c>
      <c r="I188" s="149"/>
      <c r="J188" s="150">
        <f>ROUND($I$188*$H$188,2)</f>
        <v>0</v>
      </c>
      <c r="K188" s="146"/>
      <c r="L188" s="43"/>
      <c r="M188" s="151"/>
      <c r="N188" s="152" t="s">
        <v>43</v>
      </c>
      <c r="O188" s="24"/>
      <c r="P188" s="153">
        <f>$O$188*$H$188</f>
        <v>0</v>
      </c>
      <c r="Q188" s="153">
        <v>0</v>
      </c>
      <c r="R188" s="153">
        <f>$Q$188*$H$188</f>
        <v>0</v>
      </c>
      <c r="S188" s="153">
        <v>0</v>
      </c>
      <c r="T188" s="154">
        <f>$S$188*$H$188</f>
        <v>0</v>
      </c>
      <c r="AR188" s="88" t="s">
        <v>153</v>
      </c>
      <c r="AT188" s="88" t="s">
        <v>148</v>
      </c>
      <c r="AU188" s="88" t="s">
        <v>80</v>
      </c>
      <c r="AY188" s="6" t="s">
        <v>145</v>
      </c>
      <c r="BE188" s="155">
        <f>IF($N$188="základní",$J$188,0)</f>
        <v>0</v>
      </c>
      <c r="BF188" s="155">
        <f>IF($N$188="snížená",$J$188,0)</f>
        <v>0</v>
      </c>
      <c r="BG188" s="155">
        <f>IF($N$188="zákl. přenesená",$J$188,0)</f>
        <v>0</v>
      </c>
      <c r="BH188" s="155">
        <f>IF($N$188="sníž. přenesená",$J$188,0)</f>
        <v>0</v>
      </c>
      <c r="BI188" s="155">
        <f>IF($N$188="nulová",$J$188,0)</f>
        <v>0</v>
      </c>
      <c r="BJ188" s="88" t="s">
        <v>21</v>
      </c>
      <c r="BK188" s="155">
        <f>ROUND($I$188*$H$188,2)</f>
        <v>0</v>
      </c>
      <c r="BL188" s="88" t="s">
        <v>153</v>
      </c>
      <c r="BM188" s="88" t="s">
        <v>331</v>
      </c>
    </row>
    <row r="189" spans="2:51" s="6" customFormat="1" ht="15.75" customHeight="1">
      <c r="B189" s="156"/>
      <c r="C189" s="157"/>
      <c r="D189" s="158" t="s">
        <v>155</v>
      </c>
      <c r="E189" s="159"/>
      <c r="F189" s="159" t="s">
        <v>332</v>
      </c>
      <c r="G189" s="157"/>
      <c r="H189" s="160">
        <v>1</v>
      </c>
      <c r="J189" s="157"/>
      <c r="K189" s="157"/>
      <c r="L189" s="161"/>
      <c r="M189" s="162"/>
      <c r="N189" s="157"/>
      <c r="O189" s="157"/>
      <c r="P189" s="157"/>
      <c r="Q189" s="157"/>
      <c r="R189" s="157"/>
      <c r="S189" s="157"/>
      <c r="T189" s="163"/>
      <c r="AT189" s="164" t="s">
        <v>155</v>
      </c>
      <c r="AU189" s="164" t="s">
        <v>80</v>
      </c>
      <c r="AV189" s="164" t="s">
        <v>80</v>
      </c>
      <c r="AW189" s="164" t="s">
        <v>92</v>
      </c>
      <c r="AX189" s="164" t="s">
        <v>21</v>
      </c>
      <c r="AY189" s="164" t="s">
        <v>145</v>
      </c>
    </row>
    <row r="190" spans="2:65" s="6" customFormat="1" ht="15.75" customHeight="1">
      <c r="B190" s="23"/>
      <c r="C190" s="144" t="s">
        <v>333</v>
      </c>
      <c r="D190" s="144" t="s">
        <v>148</v>
      </c>
      <c r="E190" s="145" t="s">
        <v>334</v>
      </c>
      <c r="F190" s="146" t="s">
        <v>335</v>
      </c>
      <c r="G190" s="147" t="s">
        <v>325</v>
      </c>
      <c r="H190" s="148">
        <v>3</v>
      </c>
      <c r="I190" s="149"/>
      <c r="J190" s="150">
        <f>ROUND($I$190*$H$190,2)</f>
        <v>0</v>
      </c>
      <c r="K190" s="146"/>
      <c r="L190" s="43"/>
      <c r="M190" s="151"/>
      <c r="N190" s="152" t="s">
        <v>43</v>
      </c>
      <c r="O190" s="24"/>
      <c r="P190" s="153">
        <f>$O$190*$H$190</f>
        <v>0</v>
      </c>
      <c r="Q190" s="153">
        <v>0</v>
      </c>
      <c r="R190" s="153">
        <f>$Q$190*$H$190</f>
        <v>0</v>
      </c>
      <c r="S190" s="153">
        <v>0</v>
      </c>
      <c r="T190" s="154">
        <f>$S$190*$H$190</f>
        <v>0</v>
      </c>
      <c r="AR190" s="88" t="s">
        <v>153</v>
      </c>
      <c r="AT190" s="88" t="s">
        <v>148</v>
      </c>
      <c r="AU190" s="88" t="s">
        <v>80</v>
      </c>
      <c r="AY190" s="6" t="s">
        <v>145</v>
      </c>
      <c r="BE190" s="155">
        <f>IF($N$190="základní",$J$190,0)</f>
        <v>0</v>
      </c>
      <c r="BF190" s="155">
        <f>IF($N$190="snížená",$J$190,0)</f>
        <v>0</v>
      </c>
      <c r="BG190" s="155">
        <f>IF($N$190="zákl. přenesená",$J$190,0)</f>
        <v>0</v>
      </c>
      <c r="BH190" s="155">
        <f>IF($N$190="sníž. přenesená",$J$190,0)</f>
        <v>0</v>
      </c>
      <c r="BI190" s="155">
        <f>IF($N$190="nulová",$J$190,0)</f>
        <v>0</v>
      </c>
      <c r="BJ190" s="88" t="s">
        <v>21</v>
      </c>
      <c r="BK190" s="155">
        <f>ROUND($I$190*$H$190,2)</f>
        <v>0</v>
      </c>
      <c r="BL190" s="88" t="s">
        <v>153</v>
      </c>
      <c r="BM190" s="88" t="s">
        <v>336</v>
      </c>
    </row>
    <row r="191" spans="2:65" s="6" customFormat="1" ht="15.75" customHeight="1">
      <c r="B191" s="23"/>
      <c r="C191" s="147" t="s">
        <v>337</v>
      </c>
      <c r="D191" s="147" t="s">
        <v>148</v>
      </c>
      <c r="E191" s="145" t="s">
        <v>338</v>
      </c>
      <c r="F191" s="146" t="s">
        <v>339</v>
      </c>
      <c r="G191" s="147" t="s">
        <v>325</v>
      </c>
      <c r="H191" s="148">
        <v>6</v>
      </c>
      <c r="I191" s="149"/>
      <c r="J191" s="150">
        <f>ROUND($I$191*$H$191,2)</f>
        <v>0</v>
      </c>
      <c r="K191" s="146"/>
      <c r="L191" s="43"/>
      <c r="M191" s="151"/>
      <c r="N191" s="152" t="s">
        <v>43</v>
      </c>
      <c r="O191" s="24"/>
      <c r="P191" s="153">
        <f>$O$191*$H$191</f>
        <v>0</v>
      </c>
      <c r="Q191" s="153">
        <v>0</v>
      </c>
      <c r="R191" s="153">
        <f>$Q$191*$H$191</f>
        <v>0</v>
      </c>
      <c r="S191" s="153">
        <v>0</v>
      </c>
      <c r="T191" s="154">
        <f>$S$191*$H$191</f>
        <v>0</v>
      </c>
      <c r="AR191" s="88" t="s">
        <v>153</v>
      </c>
      <c r="AT191" s="88" t="s">
        <v>148</v>
      </c>
      <c r="AU191" s="88" t="s">
        <v>80</v>
      </c>
      <c r="AY191" s="88" t="s">
        <v>145</v>
      </c>
      <c r="BE191" s="155">
        <f>IF($N$191="základní",$J$191,0)</f>
        <v>0</v>
      </c>
      <c r="BF191" s="155">
        <f>IF($N$191="snížená",$J$191,0)</f>
        <v>0</v>
      </c>
      <c r="BG191" s="155">
        <f>IF($N$191="zákl. přenesená",$J$191,0)</f>
        <v>0</v>
      </c>
      <c r="BH191" s="155">
        <f>IF($N$191="sníž. přenesená",$J$191,0)</f>
        <v>0</v>
      </c>
      <c r="BI191" s="155">
        <f>IF($N$191="nulová",$J$191,0)</f>
        <v>0</v>
      </c>
      <c r="BJ191" s="88" t="s">
        <v>21</v>
      </c>
      <c r="BK191" s="155">
        <f>ROUND($I$191*$H$191,2)</f>
        <v>0</v>
      </c>
      <c r="BL191" s="88" t="s">
        <v>153</v>
      </c>
      <c r="BM191" s="88" t="s">
        <v>340</v>
      </c>
    </row>
    <row r="192" spans="2:51" s="6" customFormat="1" ht="15.75" customHeight="1">
      <c r="B192" s="156"/>
      <c r="C192" s="157"/>
      <c r="D192" s="158" t="s">
        <v>155</v>
      </c>
      <c r="E192" s="159"/>
      <c r="F192" s="159" t="s">
        <v>341</v>
      </c>
      <c r="G192" s="157"/>
      <c r="H192" s="160">
        <v>6</v>
      </c>
      <c r="J192" s="157"/>
      <c r="K192" s="157"/>
      <c r="L192" s="161"/>
      <c r="M192" s="162"/>
      <c r="N192" s="157"/>
      <c r="O192" s="157"/>
      <c r="P192" s="157"/>
      <c r="Q192" s="157"/>
      <c r="R192" s="157"/>
      <c r="S192" s="157"/>
      <c r="T192" s="163"/>
      <c r="AT192" s="164" t="s">
        <v>155</v>
      </c>
      <c r="AU192" s="164" t="s">
        <v>80</v>
      </c>
      <c r="AV192" s="164" t="s">
        <v>80</v>
      </c>
      <c r="AW192" s="164" t="s">
        <v>92</v>
      </c>
      <c r="AX192" s="164" t="s">
        <v>21</v>
      </c>
      <c r="AY192" s="164" t="s">
        <v>145</v>
      </c>
    </row>
    <row r="193" spans="2:65" s="6" customFormat="1" ht="15.75" customHeight="1">
      <c r="B193" s="23"/>
      <c r="C193" s="144" t="s">
        <v>342</v>
      </c>
      <c r="D193" s="144" t="s">
        <v>148</v>
      </c>
      <c r="E193" s="145" t="s">
        <v>343</v>
      </c>
      <c r="F193" s="146" t="s">
        <v>344</v>
      </c>
      <c r="G193" s="147" t="s">
        <v>325</v>
      </c>
      <c r="H193" s="148">
        <v>6</v>
      </c>
      <c r="I193" s="149"/>
      <c r="J193" s="150">
        <f>ROUND($I$193*$H$193,2)</f>
        <v>0</v>
      </c>
      <c r="K193" s="146"/>
      <c r="L193" s="43"/>
      <c r="M193" s="151"/>
      <c r="N193" s="152" t="s">
        <v>43</v>
      </c>
      <c r="O193" s="24"/>
      <c r="P193" s="153">
        <f>$O$193*$H$193</f>
        <v>0</v>
      </c>
      <c r="Q193" s="153">
        <v>0</v>
      </c>
      <c r="R193" s="153">
        <f>$Q$193*$H$193</f>
        <v>0</v>
      </c>
      <c r="S193" s="153">
        <v>0</v>
      </c>
      <c r="T193" s="154">
        <f>$S$193*$H$193</f>
        <v>0</v>
      </c>
      <c r="AR193" s="88" t="s">
        <v>153</v>
      </c>
      <c r="AT193" s="88" t="s">
        <v>148</v>
      </c>
      <c r="AU193" s="88" t="s">
        <v>80</v>
      </c>
      <c r="AY193" s="6" t="s">
        <v>145</v>
      </c>
      <c r="BE193" s="155">
        <f>IF($N$193="základní",$J$193,0)</f>
        <v>0</v>
      </c>
      <c r="BF193" s="155">
        <f>IF($N$193="snížená",$J$193,0)</f>
        <v>0</v>
      </c>
      <c r="BG193" s="155">
        <f>IF($N$193="zákl. přenesená",$J$193,0)</f>
        <v>0</v>
      </c>
      <c r="BH193" s="155">
        <f>IF($N$193="sníž. přenesená",$J$193,0)</f>
        <v>0</v>
      </c>
      <c r="BI193" s="155">
        <f>IF($N$193="nulová",$J$193,0)</f>
        <v>0</v>
      </c>
      <c r="BJ193" s="88" t="s">
        <v>21</v>
      </c>
      <c r="BK193" s="155">
        <f>ROUND($I$193*$H$193,2)</f>
        <v>0</v>
      </c>
      <c r="BL193" s="88" t="s">
        <v>153</v>
      </c>
      <c r="BM193" s="88" t="s">
        <v>345</v>
      </c>
    </row>
    <row r="194" spans="2:65" s="6" customFormat="1" ht="15.75" customHeight="1">
      <c r="B194" s="23"/>
      <c r="C194" s="147" t="s">
        <v>346</v>
      </c>
      <c r="D194" s="147" t="s">
        <v>148</v>
      </c>
      <c r="E194" s="145" t="s">
        <v>347</v>
      </c>
      <c r="F194" s="146" t="s">
        <v>348</v>
      </c>
      <c r="G194" s="147" t="s">
        <v>163</v>
      </c>
      <c r="H194" s="148">
        <v>2203.28</v>
      </c>
      <c r="I194" s="149"/>
      <c r="J194" s="150">
        <f>ROUND($I$194*$H$194,2)</f>
        <v>0</v>
      </c>
      <c r="K194" s="146" t="s">
        <v>152</v>
      </c>
      <c r="L194" s="43"/>
      <c r="M194" s="151"/>
      <c r="N194" s="152" t="s">
        <v>43</v>
      </c>
      <c r="O194" s="24"/>
      <c r="P194" s="153">
        <f>$O$194*$H$194</f>
        <v>0</v>
      </c>
      <c r="Q194" s="153">
        <v>4E-05</v>
      </c>
      <c r="R194" s="153">
        <f>$Q$194*$H$194</f>
        <v>0.08813120000000002</v>
      </c>
      <c r="S194" s="153">
        <v>0</v>
      </c>
      <c r="T194" s="154">
        <f>$S$194*$H$194</f>
        <v>0</v>
      </c>
      <c r="AR194" s="88" t="s">
        <v>153</v>
      </c>
      <c r="AT194" s="88" t="s">
        <v>148</v>
      </c>
      <c r="AU194" s="88" t="s">
        <v>80</v>
      </c>
      <c r="AY194" s="88" t="s">
        <v>145</v>
      </c>
      <c r="BE194" s="155">
        <f>IF($N$194="základní",$J$194,0)</f>
        <v>0</v>
      </c>
      <c r="BF194" s="155">
        <f>IF($N$194="snížená",$J$194,0)</f>
        <v>0</v>
      </c>
      <c r="BG194" s="155">
        <f>IF($N$194="zákl. přenesená",$J$194,0)</f>
        <v>0</v>
      </c>
      <c r="BH194" s="155">
        <f>IF($N$194="sníž. přenesená",$J$194,0)</f>
        <v>0</v>
      </c>
      <c r="BI194" s="155">
        <f>IF($N$194="nulová",$J$194,0)</f>
        <v>0</v>
      </c>
      <c r="BJ194" s="88" t="s">
        <v>21</v>
      </c>
      <c r="BK194" s="155">
        <f>ROUND($I$194*$H$194,2)</f>
        <v>0</v>
      </c>
      <c r="BL194" s="88" t="s">
        <v>153</v>
      </c>
      <c r="BM194" s="88" t="s">
        <v>349</v>
      </c>
    </row>
    <row r="195" spans="2:51" s="6" customFormat="1" ht="15.75" customHeight="1">
      <c r="B195" s="156"/>
      <c r="C195" s="157"/>
      <c r="D195" s="158" t="s">
        <v>155</v>
      </c>
      <c r="E195" s="159"/>
      <c r="F195" s="159" t="s">
        <v>350</v>
      </c>
      <c r="G195" s="157"/>
      <c r="H195" s="160">
        <v>2203.28</v>
      </c>
      <c r="J195" s="157"/>
      <c r="K195" s="157"/>
      <c r="L195" s="161"/>
      <c r="M195" s="162"/>
      <c r="N195" s="157"/>
      <c r="O195" s="157"/>
      <c r="P195" s="157"/>
      <c r="Q195" s="157"/>
      <c r="R195" s="157"/>
      <c r="S195" s="157"/>
      <c r="T195" s="163"/>
      <c r="AT195" s="164" t="s">
        <v>155</v>
      </c>
      <c r="AU195" s="164" t="s">
        <v>80</v>
      </c>
      <c r="AV195" s="164" t="s">
        <v>80</v>
      </c>
      <c r="AW195" s="164" t="s">
        <v>92</v>
      </c>
      <c r="AX195" s="164" t="s">
        <v>21</v>
      </c>
      <c r="AY195" s="164" t="s">
        <v>145</v>
      </c>
    </row>
    <row r="196" spans="2:65" s="6" customFormat="1" ht="15.75" customHeight="1">
      <c r="B196" s="23"/>
      <c r="C196" s="144" t="s">
        <v>351</v>
      </c>
      <c r="D196" s="144" t="s">
        <v>148</v>
      </c>
      <c r="E196" s="145" t="s">
        <v>352</v>
      </c>
      <c r="F196" s="146" t="s">
        <v>353</v>
      </c>
      <c r="G196" s="147" t="s">
        <v>163</v>
      </c>
      <c r="H196" s="148">
        <v>54.361</v>
      </c>
      <c r="I196" s="149"/>
      <c r="J196" s="150">
        <f>ROUND($I$196*$H$196,2)</f>
        <v>0</v>
      </c>
      <c r="K196" s="146" t="s">
        <v>152</v>
      </c>
      <c r="L196" s="43"/>
      <c r="M196" s="151"/>
      <c r="N196" s="152" t="s">
        <v>43</v>
      </c>
      <c r="O196" s="24"/>
      <c r="P196" s="153">
        <f>$O$196*$H$196</f>
        <v>0</v>
      </c>
      <c r="Q196" s="153">
        <v>0</v>
      </c>
      <c r="R196" s="153">
        <f>$Q$196*$H$196</f>
        <v>0</v>
      </c>
      <c r="S196" s="153">
        <v>0.131</v>
      </c>
      <c r="T196" s="154">
        <f>$S$196*$H$196</f>
        <v>7.121291</v>
      </c>
      <c r="AR196" s="88" t="s">
        <v>153</v>
      </c>
      <c r="AT196" s="88" t="s">
        <v>148</v>
      </c>
      <c r="AU196" s="88" t="s">
        <v>80</v>
      </c>
      <c r="AY196" s="6" t="s">
        <v>145</v>
      </c>
      <c r="BE196" s="155">
        <f>IF($N$196="základní",$J$196,0)</f>
        <v>0</v>
      </c>
      <c r="BF196" s="155">
        <f>IF($N$196="snížená",$J$196,0)</f>
        <v>0</v>
      </c>
      <c r="BG196" s="155">
        <f>IF($N$196="zákl. přenesená",$J$196,0)</f>
        <v>0</v>
      </c>
      <c r="BH196" s="155">
        <f>IF($N$196="sníž. přenesená",$J$196,0)</f>
        <v>0</v>
      </c>
      <c r="BI196" s="155">
        <f>IF($N$196="nulová",$J$196,0)</f>
        <v>0</v>
      </c>
      <c r="BJ196" s="88" t="s">
        <v>21</v>
      </c>
      <c r="BK196" s="155">
        <f>ROUND($I$196*$H$196,2)</f>
        <v>0</v>
      </c>
      <c r="BL196" s="88" t="s">
        <v>153</v>
      </c>
      <c r="BM196" s="88" t="s">
        <v>354</v>
      </c>
    </row>
    <row r="197" spans="2:51" s="6" customFormat="1" ht="15.75" customHeight="1">
      <c r="B197" s="156"/>
      <c r="C197" s="157"/>
      <c r="D197" s="158" t="s">
        <v>155</v>
      </c>
      <c r="E197" s="159"/>
      <c r="F197" s="159" t="s">
        <v>355</v>
      </c>
      <c r="G197" s="157"/>
      <c r="H197" s="160">
        <v>56.725</v>
      </c>
      <c r="J197" s="157"/>
      <c r="K197" s="157"/>
      <c r="L197" s="161"/>
      <c r="M197" s="162"/>
      <c r="N197" s="157"/>
      <c r="O197" s="157"/>
      <c r="P197" s="157"/>
      <c r="Q197" s="157"/>
      <c r="R197" s="157"/>
      <c r="S197" s="157"/>
      <c r="T197" s="163"/>
      <c r="AT197" s="164" t="s">
        <v>155</v>
      </c>
      <c r="AU197" s="164" t="s">
        <v>80</v>
      </c>
      <c r="AV197" s="164" t="s">
        <v>80</v>
      </c>
      <c r="AW197" s="164" t="s">
        <v>92</v>
      </c>
      <c r="AX197" s="164" t="s">
        <v>72</v>
      </c>
      <c r="AY197" s="164" t="s">
        <v>145</v>
      </c>
    </row>
    <row r="198" spans="2:51" s="6" customFormat="1" ht="15.75" customHeight="1">
      <c r="B198" s="156"/>
      <c r="C198" s="157"/>
      <c r="D198" s="165" t="s">
        <v>155</v>
      </c>
      <c r="E198" s="157"/>
      <c r="F198" s="159" t="s">
        <v>356</v>
      </c>
      <c r="G198" s="157"/>
      <c r="H198" s="160">
        <v>-2.364</v>
      </c>
      <c r="J198" s="157"/>
      <c r="K198" s="157"/>
      <c r="L198" s="161"/>
      <c r="M198" s="162"/>
      <c r="N198" s="157"/>
      <c r="O198" s="157"/>
      <c r="P198" s="157"/>
      <c r="Q198" s="157"/>
      <c r="R198" s="157"/>
      <c r="S198" s="157"/>
      <c r="T198" s="163"/>
      <c r="AT198" s="164" t="s">
        <v>155</v>
      </c>
      <c r="AU198" s="164" t="s">
        <v>80</v>
      </c>
      <c r="AV198" s="164" t="s">
        <v>80</v>
      </c>
      <c r="AW198" s="164" t="s">
        <v>92</v>
      </c>
      <c r="AX198" s="164" t="s">
        <v>72</v>
      </c>
      <c r="AY198" s="164" t="s">
        <v>145</v>
      </c>
    </row>
    <row r="199" spans="2:51" s="6" customFormat="1" ht="15.75" customHeight="1">
      <c r="B199" s="166"/>
      <c r="C199" s="167"/>
      <c r="D199" s="165" t="s">
        <v>155</v>
      </c>
      <c r="E199" s="167"/>
      <c r="F199" s="168" t="s">
        <v>187</v>
      </c>
      <c r="G199" s="167"/>
      <c r="H199" s="169">
        <v>54.361</v>
      </c>
      <c r="J199" s="167"/>
      <c r="K199" s="167"/>
      <c r="L199" s="170"/>
      <c r="M199" s="171"/>
      <c r="N199" s="167"/>
      <c r="O199" s="167"/>
      <c r="P199" s="167"/>
      <c r="Q199" s="167"/>
      <c r="R199" s="167"/>
      <c r="S199" s="167"/>
      <c r="T199" s="172"/>
      <c r="AT199" s="173" t="s">
        <v>155</v>
      </c>
      <c r="AU199" s="173" t="s">
        <v>80</v>
      </c>
      <c r="AV199" s="173" t="s">
        <v>153</v>
      </c>
      <c r="AW199" s="173" t="s">
        <v>92</v>
      </c>
      <c r="AX199" s="173" t="s">
        <v>21</v>
      </c>
      <c r="AY199" s="173" t="s">
        <v>145</v>
      </c>
    </row>
    <row r="200" spans="2:65" s="6" customFormat="1" ht="15.75" customHeight="1">
      <c r="B200" s="23"/>
      <c r="C200" s="144" t="s">
        <v>357</v>
      </c>
      <c r="D200" s="144" t="s">
        <v>148</v>
      </c>
      <c r="E200" s="145" t="s">
        <v>358</v>
      </c>
      <c r="F200" s="146" t="s">
        <v>359</v>
      </c>
      <c r="G200" s="147" t="s">
        <v>151</v>
      </c>
      <c r="H200" s="148">
        <v>19.505</v>
      </c>
      <c r="I200" s="149"/>
      <c r="J200" s="150">
        <f>ROUND($I$200*$H$200,2)</f>
        <v>0</v>
      </c>
      <c r="K200" s="146" t="s">
        <v>152</v>
      </c>
      <c r="L200" s="43"/>
      <c r="M200" s="151"/>
      <c r="N200" s="152" t="s">
        <v>43</v>
      </c>
      <c r="O200" s="24"/>
      <c r="P200" s="153">
        <f>$O$200*$H$200</f>
        <v>0</v>
      </c>
      <c r="Q200" s="153">
        <v>0</v>
      </c>
      <c r="R200" s="153">
        <f>$Q$200*$H$200</f>
        <v>0</v>
      </c>
      <c r="S200" s="153">
        <v>1.8</v>
      </c>
      <c r="T200" s="154">
        <f>$S$200*$H$200</f>
        <v>35.109</v>
      </c>
      <c r="AR200" s="88" t="s">
        <v>153</v>
      </c>
      <c r="AT200" s="88" t="s">
        <v>148</v>
      </c>
      <c r="AU200" s="88" t="s">
        <v>80</v>
      </c>
      <c r="AY200" s="6" t="s">
        <v>145</v>
      </c>
      <c r="BE200" s="155">
        <f>IF($N$200="základní",$J$200,0)</f>
        <v>0</v>
      </c>
      <c r="BF200" s="155">
        <f>IF($N$200="snížená",$J$200,0)</f>
        <v>0</v>
      </c>
      <c r="BG200" s="155">
        <f>IF($N$200="zákl. přenesená",$J$200,0)</f>
        <v>0</v>
      </c>
      <c r="BH200" s="155">
        <f>IF($N$200="sníž. přenesená",$J$200,0)</f>
        <v>0</v>
      </c>
      <c r="BI200" s="155">
        <f>IF($N$200="nulová",$J$200,0)</f>
        <v>0</v>
      </c>
      <c r="BJ200" s="88" t="s">
        <v>21</v>
      </c>
      <c r="BK200" s="155">
        <f>ROUND($I$200*$H$200,2)</f>
        <v>0</v>
      </c>
      <c r="BL200" s="88" t="s">
        <v>153</v>
      </c>
      <c r="BM200" s="88" t="s">
        <v>360</v>
      </c>
    </row>
    <row r="201" spans="2:51" s="6" customFormat="1" ht="15.75" customHeight="1">
      <c r="B201" s="156"/>
      <c r="C201" s="157"/>
      <c r="D201" s="158" t="s">
        <v>155</v>
      </c>
      <c r="E201" s="159"/>
      <c r="F201" s="159" t="s">
        <v>361</v>
      </c>
      <c r="G201" s="157"/>
      <c r="H201" s="160">
        <v>19.505</v>
      </c>
      <c r="J201" s="157"/>
      <c r="K201" s="157"/>
      <c r="L201" s="161"/>
      <c r="M201" s="162"/>
      <c r="N201" s="157"/>
      <c r="O201" s="157"/>
      <c r="P201" s="157"/>
      <c r="Q201" s="157"/>
      <c r="R201" s="157"/>
      <c r="S201" s="157"/>
      <c r="T201" s="163"/>
      <c r="AT201" s="164" t="s">
        <v>155</v>
      </c>
      <c r="AU201" s="164" t="s">
        <v>80</v>
      </c>
      <c r="AV201" s="164" t="s">
        <v>80</v>
      </c>
      <c r="AW201" s="164" t="s">
        <v>92</v>
      </c>
      <c r="AX201" s="164" t="s">
        <v>21</v>
      </c>
      <c r="AY201" s="164" t="s">
        <v>145</v>
      </c>
    </row>
    <row r="202" spans="2:65" s="6" customFormat="1" ht="15.75" customHeight="1">
      <c r="B202" s="23"/>
      <c r="C202" s="144" t="s">
        <v>362</v>
      </c>
      <c r="D202" s="144" t="s">
        <v>148</v>
      </c>
      <c r="E202" s="145" t="s">
        <v>358</v>
      </c>
      <c r="F202" s="146" t="s">
        <v>359</v>
      </c>
      <c r="G202" s="147" t="s">
        <v>151</v>
      </c>
      <c r="H202" s="148">
        <v>2.707</v>
      </c>
      <c r="I202" s="149"/>
      <c r="J202" s="150">
        <f>ROUND($I$202*$H$202,2)</f>
        <v>0</v>
      </c>
      <c r="K202" s="146" t="s">
        <v>152</v>
      </c>
      <c r="L202" s="43"/>
      <c r="M202" s="151"/>
      <c r="N202" s="152" t="s">
        <v>43</v>
      </c>
      <c r="O202" s="24"/>
      <c r="P202" s="153">
        <f>$O$202*$H$202</f>
        <v>0</v>
      </c>
      <c r="Q202" s="153">
        <v>0</v>
      </c>
      <c r="R202" s="153">
        <f>$Q$202*$H$202</f>
        <v>0</v>
      </c>
      <c r="S202" s="153">
        <v>1.8</v>
      </c>
      <c r="T202" s="154">
        <f>$S$202*$H$202</f>
        <v>4.8726</v>
      </c>
      <c r="AR202" s="88" t="s">
        <v>153</v>
      </c>
      <c r="AT202" s="88" t="s">
        <v>148</v>
      </c>
      <c r="AU202" s="88" t="s">
        <v>80</v>
      </c>
      <c r="AY202" s="6" t="s">
        <v>145</v>
      </c>
      <c r="BE202" s="155">
        <f>IF($N$202="základní",$J$202,0)</f>
        <v>0</v>
      </c>
      <c r="BF202" s="155">
        <f>IF($N$202="snížená",$J$202,0)</f>
        <v>0</v>
      </c>
      <c r="BG202" s="155">
        <f>IF($N$202="zákl. přenesená",$J$202,0)</f>
        <v>0</v>
      </c>
      <c r="BH202" s="155">
        <f>IF($N$202="sníž. přenesená",$J$202,0)</f>
        <v>0</v>
      </c>
      <c r="BI202" s="155">
        <f>IF($N$202="nulová",$J$202,0)</f>
        <v>0</v>
      </c>
      <c r="BJ202" s="88" t="s">
        <v>21</v>
      </c>
      <c r="BK202" s="155">
        <f>ROUND($I$202*$H$202,2)</f>
        <v>0</v>
      </c>
      <c r="BL202" s="88" t="s">
        <v>153</v>
      </c>
      <c r="BM202" s="88" t="s">
        <v>363</v>
      </c>
    </row>
    <row r="203" spans="2:51" s="6" customFormat="1" ht="15.75" customHeight="1">
      <c r="B203" s="156"/>
      <c r="C203" s="157"/>
      <c r="D203" s="158" t="s">
        <v>155</v>
      </c>
      <c r="E203" s="159"/>
      <c r="F203" s="159" t="s">
        <v>364</v>
      </c>
      <c r="G203" s="157"/>
      <c r="H203" s="160">
        <v>2.707</v>
      </c>
      <c r="J203" s="157"/>
      <c r="K203" s="157"/>
      <c r="L203" s="161"/>
      <c r="M203" s="162"/>
      <c r="N203" s="157"/>
      <c r="O203" s="157"/>
      <c r="P203" s="157"/>
      <c r="Q203" s="157"/>
      <c r="R203" s="157"/>
      <c r="S203" s="157"/>
      <c r="T203" s="163"/>
      <c r="AT203" s="164" t="s">
        <v>155</v>
      </c>
      <c r="AU203" s="164" t="s">
        <v>80</v>
      </c>
      <c r="AV203" s="164" t="s">
        <v>80</v>
      </c>
      <c r="AW203" s="164" t="s">
        <v>92</v>
      </c>
      <c r="AX203" s="164" t="s">
        <v>21</v>
      </c>
      <c r="AY203" s="164" t="s">
        <v>145</v>
      </c>
    </row>
    <row r="204" spans="2:65" s="6" customFormat="1" ht="15.75" customHeight="1">
      <c r="B204" s="23"/>
      <c r="C204" s="144" t="s">
        <v>365</v>
      </c>
      <c r="D204" s="144" t="s">
        <v>148</v>
      </c>
      <c r="E204" s="145" t="s">
        <v>366</v>
      </c>
      <c r="F204" s="146" t="s">
        <v>367</v>
      </c>
      <c r="G204" s="147" t="s">
        <v>163</v>
      </c>
      <c r="H204" s="148">
        <v>3.21</v>
      </c>
      <c r="I204" s="149"/>
      <c r="J204" s="150">
        <f>ROUND($I$204*$H$204,2)</f>
        <v>0</v>
      </c>
      <c r="K204" s="146" t="s">
        <v>152</v>
      </c>
      <c r="L204" s="43"/>
      <c r="M204" s="151"/>
      <c r="N204" s="152" t="s">
        <v>43</v>
      </c>
      <c r="O204" s="24"/>
      <c r="P204" s="153">
        <f>$O$204*$H$204</f>
        <v>0</v>
      </c>
      <c r="Q204" s="153">
        <v>0</v>
      </c>
      <c r="R204" s="153">
        <f>$Q$204*$H$204</f>
        <v>0</v>
      </c>
      <c r="S204" s="153">
        <v>0.055</v>
      </c>
      <c r="T204" s="154">
        <f>$S$204*$H$204</f>
        <v>0.17655</v>
      </c>
      <c r="AR204" s="88" t="s">
        <v>153</v>
      </c>
      <c r="AT204" s="88" t="s">
        <v>148</v>
      </c>
      <c r="AU204" s="88" t="s">
        <v>80</v>
      </c>
      <c r="AY204" s="6" t="s">
        <v>145</v>
      </c>
      <c r="BE204" s="155">
        <f>IF($N$204="základní",$J$204,0)</f>
        <v>0</v>
      </c>
      <c r="BF204" s="155">
        <f>IF($N$204="snížená",$J$204,0)</f>
        <v>0</v>
      </c>
      <c r="BG204" s="155">
        <f>IF($N$204="zákl. přenesená",$J$204,0)</f>
        <v>0</v>
      </c>
      <c r="BH204" s="155">
        <f>IF($N$204="sníž. přenesená",$J$204,0)</f>
        <v>0</v>
      </c>
      <c r="BI204" s="155">
        <f>IF($N$204="nulová",$J$204,0)</f>
        <v>0</v>
      </c>
      <c r="BJ204" s="88" t="s">
        <v>21</v>
      </c>
      <c r="BK204" s="155">
        <f>ROUND($I$204*$H$204,2)</f>
        <v>0</v>
      </c>
      <c r="BL204" s="88" t="s">
        <v>153</v>
      </c>
      <c r="BM204" s="88" t="s">
        <v>368</v>
      </c>
    </row>
    <row r="205" spans="2:51" s="6" customFormat="1" ht="15.75" customHeight="1">
      <c r="B205" s="156"/>
      <c r="C205" s="157"/>
      <c r="D205" s="158" t="s">
        <v>155</v>
      </c>
      <c r="E205" s="159"/>
      <c r="F205" s="159" t="s">
        <v>369</v>
      </c>
      <c r="G205" s="157"/>
      <c r="H205" s="160">
        <v>3.21</v>
      </c>
      <c r="J205" s="157"/>
      <c r="K205" s="157"/>
      <c r="L205" s="161"/>
      <c r="M205" s="162"/>
      <c r="N205" s="157"/>
      <c r="O205" s="157"/>
      <c r="P205" s="157"/>
      <c r="Q205" s="157"/>
      <c r="R205" s="157"/>
      <c r="S205" s="157"/>
      <c r="T205" s="163"/>
      <c r="AT205" s="164" t="s">
        <v>155</v>
      </c>
      <c r="AU205" s="164" t="s">
        <v>80</v>
      </c>
      <c r="AV205" s="164" t="s">
        <v>80</v>
      </c>
      <c r="AW205" s="164" t="s">
        <v>92</v>
      </c>
      <c r="AX205" s="164" t="s">
        <v>21</v>
      </c>
      <c r="AY205" s="164" t="s">
        <v>145</v>
      </c>
    </row>
    <row r="206" spans="2:65" s="6" customFormat="1" ht="15.75" customHeight="1">
      <c r="B206" s="23"/>
      <c r="C206" s="144" t="s">
        <v>370</v>
      </c>
      <c r="D206" s="144" t="s">
        <v>148</v>
      </c>
      <c r="E206" s="145" t="s">
        <v>371</v>
      </c>
      <c r="F206" s="146" t="s">
        <v>372</v>
      </c>
      <c r="G206" s="147" t="s">
        <v>151</v>
      </c>
      <c r="H206" s="148">
        <v>16.841</v>
      </c>
      <c r="I206" s="149"/>
      <c r="J206" s="150">
        <f>ROUND($I$206*$H$206,2)</f>
        <v>0</v>
      </c>
      <c r="K206" s="146" t="s">
        <v>152</v>
      </c>
      <c r="L206" s="43"/>
      <c r="M206" s="151"/>
      <c r="N206" s="152" t="s">
        <v>43</v>
      </c>
      <c r="O206" s="24"/>
      <c r="P206" s="153">
        <f>$O$206*$H$206</f>
        <v>0</v>
      </c>
      <c r="Q206" s="153">
        <v>0</v>
      </c>
      <c r="R206" s="153">
        <f>$Q$206*$H$206</f>
        <v>0</v>
      </c>
      <c r="S206" s="153">
        <v>2.2</v>
      </c>
      <c r="T206" s="154">
        <f>$S$206*$H$206</f>
        <v>37.050200000000004</v>
      </c>
      <c r="AR206" s="88" t="s">
        <v>153</v>
      </c>
      <c r="AT206" s="88" t="s">
        <v>148</v>
      </c>
      <c r="AU206" s="88" t="s">
        <v>80</v>
      </c>
      <c r="AY206" s="6" t="s">
        <v>145</v>
      </c>
      <c r="BE206" s="155">
        <f>IF($N$206="základní",$J$206,0)</f>
        <v>0</v>
      </c>
      <c r="BF206" s="155">
        <f>IF($N$206="snížená",$J$206,0)</f>
        <v>0</v>
      </c>
      <c r="BG206" s="155">
        <f>IF($N$206="zákl. přenesená",$J$206,0)</f>
        <v>0</v>
      </c>
      <c r="BH206" s="155">
        <f>IF($N$206="sníž. přenesená",$J$206,0)</f>
        <v>0</v>
      </c>
      <c r="BI206" s="155">
        <f>IF($N$206="nulová",$J$206,0)</f>
        <v>0</v>
      </c>
      <c r="BJ206" s="88" t="s">
        <v>21</v>
      </c>
      <c r="BK206" s="155">
        <f>ROUND($I$206*$H$206,2)</f>
        <v>0</v>
      </c>
      <c r="BL206" s="88" t="s">
        <v>153</v>
      </c>
      <c r="BM206" s="88" t="s">
        <v>373</v>
      </c>
    </row>
    <row r="207" spans="2:51" s="6" customFormat="1" ht="15.75" customHeight="1">
      <c r="B207" s="156"/>
      <c r="C207" s="157"/>
      <c r="D207" s="158" t="s">
        <v>155</v>
      </c>
      <c r="E207" s="159"/>
      <c r="F207" s="159" t="s">
        <v>374</v>
      </c>
      <c r="G207" s="157"/>
      <c r="H207" s="160">
        <v>16.841</v>
      </c>
      <c r="J207" s="157"/>
      <c r="K207" s="157"/>
      <c r="L207" s="161"/>
      <c r="M207" s="162"/>
      <c r="N207" s="157"/>
      <c r="O207" s="157"/>
      <c r="P207" s="157"/>
      <c r="Q207" s="157"/>
      <c r="R207" s="157"/>
      <c r="S207" s="157"/>
      <c r="T207" s="163"/>
      <c r="AT207" s="164" t="s">
        <v>155</v>
      </c>
      <c r="AU207" s="164" t="s">
        <v>80</v>
      </c>
      <c r="AV207" s="164" t="s">
        <v>80</v>
      </c>
      <c r="AW207" s="164" t="s">
        <v>92</v>
      </c>
      <c r="AX207" s="164" t="s">
        <v>21</v>
      </c>
      <c r="AY207" s="164" t="s">
        <v>145</v>
      </c>
    </row>
    <row r="208" spans="2:65" s="6" customFormat="1" ht="15.75" customHeight="1">
      <c r="B208" s="23"/>
      <c r="C208" s="144" t="s">
        <v>375</v>
      </c>
      <c r="D208" s="144" t="s">
        <v>148</v>
      </c>
      <c r="E208" s="145" t="s">
        <v>376</v>
      </c>
      <c r="F208" s="146" t="s">
        <v>377</v>
      </c>
      <c r="G208" s="147" t="s">
        <v>163</v>
      </c>
      <c r="H208" s="148">
        <v>22.23</v>
      </c>
      <c r="I208" s="149"/>
      <c r="J208" s="150">
        <f>ROUND($I$208*$H$208,2)</f>
        <v>0</v>
      </c>
      <c r="K208" s="146" t="s">
        <v>152</v>
      </c>
      <c r="L208" s="43"/>
      <c r="M208" s="151"/>
      <c r="N208" s="152" t="s">
        <v>43</v>
      </c>
      <c r="O208" s="24"/>
      <c r="P208" s="153">
        <f>$O$208*$H$208</f>
        <v>0</v>
      </c>
      <c r="Q208" s="153">
        <v>0</v>
      </c>
      <c r="R208" s="153">
        <f>$Q$208*$H$208</f>
        <v>0</v>
      </c>
      <c r="S208" s="153">
        <v>0.035</v>
      </c>
      <c r="T208" s="154">
        <f>$S$208*$H$208</f>
        <v>0.7780500000000001</v>
      </c>
      <c r="AR208" s="88" t="s">
        <v>153</v>
      </c>
      <c r="AT208" s="88" t="s">
        <v>148</v>
      </c>
      <c r="AU208" s="88" t="s">
        <v>80</v>
      </c>
      <c r="AY208" s="6" t="s">
        <v>145</v>
      </c>
      <c r="BE208" s="155">
        <f>IF($N$208="základní",$J$208,0)</f>
        <v>0</v>
      </c>
      <c r="BF208" s="155">
        <f>IF($N$208="snížená",$J$208,0)</f>
        <v>0</v>
      </c>
      <c r="BG208" s="155">
        <f>IF($N$208="zákl. přenesená",$J$208,0)</f>
        <v>0</v>
      </c>
      <c r="BH208" s="155">
        <f>IF($N$208="sníž. přenesená",$J$208,0)</f>
        <v>0</v>
      </c>
      <c r="BI208" s="155">
        <f>IF($N$208="nulová",$J$208,0)</f>
        <v>0</v>
      </c>
      <c r="BJ208" s="88" t="s">
        <v>21</v>
      </c>
      <c r="BK208" s="155">
        <f>ROUND($I$208*$H$208,2)</f>
        <v>0</v>
      </c>
      <c r="BL208" s="88" t="s">
        <v>153</v>
      </c>
      <c r="BM208" s="88" t="s">
        <v>378</v>
      </c>
    </row>
    <row r="209" spans="2:51" s="6" customFormat="1" ht="15.75" customHeight="1">
      <c r="B209" s="156"/>
      <c r="C209" s="157"/>
      <c r="D209" s="158" t="s">
        <v>155</v>
      </c>
      <c r="E209" s="159"/>
      <c r="F209" s="159" t="s">
        <v>379</v>
      </c>
      <c r="G209" s="157"/>
      <c r="H209" s="160">
        <v>22.23</v>
      </c>
      <c r="J209" s="157"/>
      <c r="K209" s="157"/>
      <c r="L209" s="161"/>
      <c r="M209" s="162"/>
      <c r="N209" s="157"/>
      <c r="O209" s="157"/>
      <c r="P209" s="157"/>
      <c r="Q209" s="157"/>
      <c r="R209" s="157"/>
      <c r="S209" s="157"/>
      <c r="T209" s="163"/>
      <c r="AT209" s="164" t="s">
        <v>155</v>
      </c>
      <c r="AU209" s="164" t="s">
        <v>80</v>
      </c>
      <c r="AV209" s="164" t="s">
        <v>80</v>
      </c>
      <c r="AW209" s="164" t="s">
        <v>92</v>
      </c>
      <c r="AX209" s="164" t="s">
        <v>21</v>
      </c>
      <c r="AY209" s="164" t="s">
        <v>145</v>
      </c>
    </row>
    <row r="210" spans="2:65" s="6" customFormat="1" ht="15.75" customHeight="1">
      <c r="B210" s="23"/>
      <c r="C210" s="144" t="s">
        <v>380</v>
      </c>
      <c r="D210" s="144" t="s">
        <v>148</v>
      </c>
      <c r="E210" s="145" t="s">
        <v>381</v>
      </c>
      <c r="F210" s="146" t="s">
        <v>382</v>
      </c>
      <c r="G210" s="147" t="s">
        <v>163</v>
      </c>
      <c r="H210" s="148">
        <v>1.26</v>
      </c>
      <c r="I210" s="149"/>
      <c r="J210" s="150">
        <f>ROUND($I$210*$H$210,2)</f>
        <v>0</v>
      </c>
      <c r="K210" s="146" t="s">
        <v>152</v>
      </c>
      <c r="L210" s="43"/>
      <c r="M210" s="151"/>
      <c r="N210" s="152" t="s">
        <v>43</v>
      </c>
      <c r="O210" s="24"/>
      <c r="P210" s="153">
        <f>$O$210*$H$210</f>
        <v>0</v>
      </c>
      <c r="Q210" s="153">
        <v>0</v>
      </c>
      <c r="R210" s="153">
        <f>$Q$210*$H$210</f>
        <v>0</v>
      </c>
      <c r="S210" s="153">
        <v>0.275</v>
      </c>
      <c r="T210" s="154">
        <f>$S$210*$H$210</f>
        <v>0.34650000000000003</v>
      </c>
      <c r="AR210" s="88" t="s">
        <v>153</v>
      </c>
      <c r="AT210" s="88" t="s">
        <v>148</v>
      </c>
      <c r="AU210" s="88" t="s">
        <v>80</v>
      </c>
      <c r="AY210" s="6" t="s">
        <v>145</v>
      </c>
      <c r="BE210" s="155">
        <f>IF($N$210="základní",$J$210,0)</f>
        <v>0</v>
      </c>
      <c r="BF210" s="155">
        <f>IF($N$210="snížená",$J$210,0)</f>
        <v>0</v>
      </c>
      <c r="BG210" s="155">
        <f>IF($N$210="zákl. přenesená",$J$210,0)</f>
        <v>0</v>
      </c>
      <c r="BH210" s="155">
        <f>IF($N$210="sníž. přenesená",$J$210,0)</f>
        <v>0</v>
      </c>
      <c r="BI210" s="155">
        <f>IF($N$210="nulová",$J$210,0)</f>
        <v>0</v>
      </c>
      <c r="BJ210" s="88" t="s">
        <v>21</v>
      </c>
      <c r="BK210" s="155">
        <f>ROUND($I$210*$H$210,2)</f>
        <v>0</v>
      </c>
      <c r="BL210" s="88" t="s">
        <v>153</v>
      </c>
      <c r="BM210" s="88" t="s">
        <v>383</v>
      </c>
    </row>
    <row r="211" spans="2:51" s="6" customFormat="1" ht="15.75" customHeight="1">
      <c r="B211" s="156"/>
      <c r="C211" s="157"/>
      <c r="D211" s="158" t="s">
        <v>155</v>
      </c>
      <c r="E211" s="159"/>
      <c r="F211" s="159" t="s">
        <v>384</v>
      </c>
      <c r="G211" s="157"/>
      <c r="H211" s="160">
        <v>1.26</v>
      </c>
      <c r="J211" s="157"/>
      <c r="K211" s="157"/>
      <c r="L211" s="161"/>
      <c r="M211" s="162"/>
      <c r="N211" s="157"/>
      <c r="O211" s="157"/>
      <c r="P211" s="157"/>
      <c r="Q211" s="157"/>
      <c r="R211" s="157"/>
      <c r="S211" s="157"/>
      <c r="T211" s="163"/>
      <c r="AT211" s="164" t="s">
        <v>155</v>
      </c>
      <c r="AU211" s="164" t="s">
        <v>80</v>
      </c>
      <c r="AV211" s="164" t="s">
        <v>80</v>
      </c>
      <c r="AW211" s="164" t="s">
        <v>92</v>
      </c>
      <c r="AX211" s="164" t="s">
        <v>21</v>
      </c>
      <c r="AY211" s="164" t="s">
        <v>145</v>
      </c>
    </row>
    <row r="212" spans="2:65" s="6" customFormat="1" ht="15.75" customHeight="1">
      <c r="B212" s="23"/>
      <c r="C212" s="144" t="s">
        <v>385</v>
      </c>
      <c r="D212" s="144" t="s">
        <v>148</v>
      </c>
      <c r="E212" s="145" t="s">
        <v>386</v>
      </c>
      <c r="F212" s="146" t="s">
        <v>387</v>
      </c>
      <c r="G212" s="147" t="s">
        <v>163</v>
      </c>
      <c r="H212" s="148">
        <v>7.644</v>
      </c>
      <c r="I212" s="149"/>
      <c r="J212" s="150">
        <f>ROUND($I$212*$H$212,2)</f>
        <v>0</v>
      </c>
      <c r="K212" s="146" t="s">
        <v>152</v>
      </c>
      <c r="L212" s="43"/>
      <c r="M212" s="151"/>
      <c r="N212" s="152" t="s">
        <v>43</v>
      </c>
      <c r="O212" s="24"/>
      <c r="P212" s="153">
        <f>$O$212*$H$212</f>
        <v>0</v>
      </c>
      <c r="Q212" s="153">
        <v>0</v>
      </c>
      <c r="R212" s="153">
        <f>$Q$212*$H$212</f>
        <v>0</v>
      </c>
      <c r="S212" s="153">
        <v>0.038</v>
      </c>
      <c r="T212" s="154">
        <f>$S$212*$H$212</f>
        <v>0.290472</v>
      </c>
      <c r="AR212" s="88" t="s">
        <v>153</v>
      </c>
      <c r="AT212" s="88" t="s">
        <v>148</v>
      </c>
      <c r="AU212" s="88" t="s">
        <v>80</v>
      </c>
      <c r="AY212" s="6" t="s">
        <v>145</v>
      </c>
      <c r="BE212" s="155">
        <f>IF($N$212="základní",$J$212,0)</f>
        <v>0</v>
      </c>
      <c r="BF212" s="155">
        <f>IF($N$212="snížená",$J$212,0)</f>
        <v>0</v>
      </c>
      <c r="BG212" s="155">
        <f>IF($N$212="zákl. přenesená",$J$212,0)</f>
        <v>0</v>
      </c>
      <c r="BH212" s="155">
        <f>IF($N$212="sníž. přenesená",$J$212,0)</f>
        <v>0</v>
      </c>
      <c r="BI212" s="155">
        <f>IF($N$212="nulová",$J$212,0)</f>
        <v>0</v>
      </c>
      <c r="BJ212" s="88" t="s">
        <v>21</v>
      </c>
      <c r="BK212" s="155">
        <f>ROUND($I$212*$H$212,2)</f>
        <v>0</v>
      </c>
      <c r="BL212" s="88" t="s">
        <v>153</v>
      </c>
      <c r="BM212" s="88" t="s">
        <v>388</v>
      </c>
    </row>
    <row r="213" spans="2:51" s="6" customFormat="1" ht="15.75" customHeight="1">
      <c r="B213" s="156"/>
      <c r="C213" s="157"/>
      <c r="D213" s="158" t="s">
        <v>155</v>
      </c>
      <c r="E213" s="159"/>
      <c r="F213" s="159" t="s">
        <v>389</v>
      </c>
      <c r="G213" s="157"/>
      <c r="H213" s="160">
        <v>7.644</v>
      </c>
      <c r="J213" s="157"/>
      <c r="K213" s="157"/>
      <c r="L213" s="161"/>
      <c r="M213" s="162"/>
      <c r="N213" s="157"/>
      <c r="O213" s="157"/>
      <c r="P213" s="157"/>
      <c r="Q213" s="157"/>
      <c r="R213" s="157"/>
      <c r="S213" s="157"/>
      <c r="T213" s="163"/>
      <c r="AT213" s="164" t="s">
        <v>155</v>
      </c>
      <c r="AU213" s="164" t="s">
        <v>80</v>
      </c>
      <c r="AV213" s="164" t="s">
        <v>80</v>
      </c>
      <c r="AW213" s="164" t="s">
        <v>92</v>
      </c>
      <c r="AX213" s="164" t="s">
        <v>21</v>
      </c>
      <c r="AY213" s="164" t="s">
        <v>145</v>
      </c>
    </row>
    <row r="214" spans="2:65" s="6" customFormat="1" ht="15.75" customHeight="1">
      <c r="B214" s="23"/>
      <c r="C214" s="144" t="s">
        <v>390</v>
      </c>
      <c r="D214" s="144" t="s">
        <v>148</v>
      </c>
      <c r="E214" s="145" t="s">
        <v>391</v>
      </c>
      <c r="F214" s="146" t="s">
        <v>392</v>
      </c>
      <c r="G214" s="147" t="s">
        <v>163</v>
      </c>
      <c r="H214" s="148">
        <v>18.078</v>
      </c>
      <c r="I214" s="149"/>
      <c r="J214" s="150">
        <f>ROUND($I$214*$H$214,2)</f>
        <v>0</v>
      </c>
      <c r="K214" s="146" t="s">
        <v>152</v>
      </c>
      <c r="L214" s="43"/>
      <c r="M214" s="151"/>
      <c r="N214" s="152" t="s">
        <v>43</v>
      </c>
      <c r="O214" s="24"/>
      <c r="P214" s="153">
        <f>$O$214*$H$214</f>
        <v>0</v>
      </c>
      <c r="Q214" s="153">
        <v>0</v>
      </c>
      <c r="R214" s="153">
        <f>$Q$214*$H$214</f>
        <v>0</v>
      </c>
      <c r="S214" s="153">
        <v>0.034</v>
      </c>
      <c r="T214" s="154">
        <f>$S$214*$H$214</f>
        <v>0.614652</v>
      </c>
      <c r="AR214" s="88" t="s">
        <v>153</v>
      </c>
      <c r="AT214" s="88" t="s">
        <v>148</v>
      </c>
      <c r="AU214" s="88" t="s">
        <v>80</v>
      </c>
      <c r="AY214" s="6" t="s">
        <v>145</v>
      </c>
      <c r="BE214" s="155">
        <f>IF($N$214="základní",$J$214,0)</f>
        <v>0</v>
      </c>
      <c r="BF214" s="155">
        <f>IF($N$214="snížená",$J$214,0)</f>
        <v>0</v>
      </c>
      <c r="BG214" s="155">
        <f>IF($N$214="zákl. přenesená",$J$214,0)</f>
        <v>0</v>
      </c>
      <c r="BH214" s="155">
        <f>IF($N$214="sníž. přenesená",$J$214,0)</f>
        <v>0</v>
      </c>
      <c r="BI214" s="155">
        <f>IF($N$214="nulová",$J$214,0)</f>
        <v>0</v>
      </c>
      <c r="BJ214" s="88" t="s">
        <v>21</v>
      </c>
      <c r="BK214" s="155">
        <f>ROUND($I$214*$H$214,2)</f>
        <v>0</v>
      </c>
      <c r="BL214" s="88" t="s">
        <v>153</v>
      </c>
      <c r="BM214" s="88" t="s">
        <v>393</v>
      </c>
    </row>
    <row r="215" spans="2:51" s="6" customFormat="1" ht="15.75" customHeight="1">
      <c r="B215" s="156"/>
      <c r="C215" s="157"/>
      <c r="D215" s="158" t="s">
        <v>155</v>
      </c>
      <c r="E215" s="159"/>
      <c r="F215" s="159" t="s">
        <v>394</v>
      </c>
      <c r="G215" s="157"/>
      <c r="H215" s="160">
        <v>18.078</v>
      </c>
      <c r="J215" s="157"/>
      <c r="K215" s="157"/>
      <c r="L215" s="161"/>
      <c r="M215" s="162"/>
      <c r="N215" s="157"/>
      <c r="O215" s="157"/>
      <c r="P215" s="157"/>
      <c r="Q215" s="157"/>
      <c r="R215" s="157"/>
      <c r="S215" s="157"/>
      <c r="T215" s="163"/>
      <c r="AT215" s="164" t="s">
        <v>155</v>
      </c>
      <c r="AU215" s="164" t="s">
        <v>80</v>
      </c>
      <c r="AV215" s="164" t="s">
        <v>80</v>
      </c>
      <c r="AW215" s="164" t="s">
        <v>92</v>
      </c>
      <c r="AX215" s="164" t="s">
        <v>21</v>
      </c>
      <c r="AY215" s="164" t="s">
        <v>145</v>
      </c>
    </row>
    <row r="216" spans="2:65" s="6" customFormat="1" ht="15.75" customHeight="1">
      <c r="B216" s="23"/>
      <c r="C216" s="144" t="s">
        <v>395</v>
      </c>
      <c r="D216" s="144" t="s">
        <v>148</v>
      </c>
      <c r="E216" s="145" t="s">
        <v>396</v>
      </c>
      <c r="F216" s="146" t="s">
        <v>397</v>
      </c>
      <c r="G216" s="147" t="s">
        <v>163</v>
      </c>
      <c r="H216" s="148">
        <v>22.051</v>
      </c>
      <c r="I216" s="149"/>
      <c r="J216" s="150">
        <f>ROUND($I$216*$H$216,2)</f>
        <v>0</v>
      </c>
      <c r="K216" s="146" t="s">
        <v>152</v>
      </c>
      <c r="L216" s="43"/>
      <c r="M216" s="151"/>
      <c r="N216" s="152" t="s">
        <v>43</v>
      </c>
      <c r="O216" s="24"/>
      <c r="P216" s="153">
        <f>$O$216*$H$216</f>
        <v>0</v>
      </c>
      <c r="Q216" s="153">
        <v>0</v>
      </c>
      <c r="R216" s="153">
        <f>$Q$216*$H$216</f>
        <v>0</v>
      </c>
      <c r="S216" s="153">
        <v>0.032</v>
      </c>
      <c r="T216" s="154">
        <f>$S$216*$H$216</f>
        <v>0.7056319999999999</v>
      </c>
      <c r="AR216" s="88" t="s">
        <v>153</v>
      </c>
      <c r="AT216" s="88" t="s">
        <v>148</v>
      </c>
      <c r="AU216" s="88" t="s">
        <v>80</v>
      </c>
      <c r="AY216" s="6" t="s">
        <v>145</v>
      </c>
      <c r="BE216" s="155">
        <f>IF($N$216="základní",$J$216,0)</f>
        <v>0</v>
      </c>
      <c r="BF216" s="155">
        <f>IF($N$216="snížená",$J$216,0)</f>
        <v>0</v>
      </c>
      <c r="BG216" s="155">
        <f>IF($N$216="zákl. přenesená",$J$216,0)</f>
        <v>0</v>
      </c>
      <c r="BH216" s="155">
        <f>IF($N$216="sníž. přenesená",$J$216,0)</f>
        <v>0</v>
      </c>
      <c r="BI216" s="155">
        <f>IF($N$216="nulová",$J$216,0)</f>
        <v>0</v>
      </c>
      <c r="BJ216" s="88" t="s">
        <v>21</v>
      </c>
      <c r="BK216" s="155">
        <f>ROUND($I$216*$H$216,2)</f>
        <v>0</v>
      </c>
      <c r="BL216" s="88" t="s">
        <v>153</v>
      </c>
      <c r="BM216" s="88" t="s">
        <v>398</v>
      </c>
    </row>
    <row r="217" spans="2:51" s="6" customFormat="1" ht="15.75" customHeight="1">
      <c r="B217" s="156"/>
      <c r="C217" s="157"/>
      <c r="D217" s="158" t="s">
        <v>155</v>
      </c>
      <c r="E217" s="159"/>
      <c r="F217" s="159" t="s">
        <v>169</v>
      </c>
      <c r="G217" s="157"/>
      <c r="H217" s="160">
        <v>22.051</v>
      </c>
      <c r="J217" s="157"/>
      <c r="K217" s="157"/>
      <c r="L217" s="161"/>
      <c r="M217" s="162"/>
      <c r="N217" s="157"/>
      <c r="O217" s="157"/>
      <c r="P217" s="157"/>
      <c r="Q217" s="157"/>
      <c r="R217" s="157"/>
      <c r="S217" s="157"/>
      <c r="T217" s="163"/>
      <c r="AT217" s="164" t="s">
        <v>155</v>
      </c>
      <c r="AU217" s="164" t="s">
        <v>80</v>
      </c>
      <c r="AV217" s="164" t="s">
        <v>80</v>
      </c>
      <c r="AW217" s="164" t="s">
        <v>92</v>
      </c>
      <c r="AX217" s="164" t="s">
        <v>21</v>
      </c>
      <c r="AY217" s="164" t="s">
        <v>145</v>
      </c>
    </row>
    <row r="218" spans="2:65" s="6" customFormat="1" ht="15.75" customHeight="1">
      <c r="B218" s="23"/>
      <c r="C218" s="144" t="s">
        <v>399</v>
      </c>
      <c r="D218" s="144" t="s">
        <v>148</v>
      </c>
      <c r="E218" s="145" t="s">
        <v>400</v>
      </c>
      <c r="F218" s="146" t="s">
        <v>401</v>
      </c>
      <c r="G218" s="147" t="s">
        <v>163</v>
      </c>
      <c r="H218" s="148">
        <v>12.086</v>
      </c>
      <c r="I218" s="149"/>
      <c r="J218" s="150">
        <f>ROUND($I$218*$H$218,2)</f>
        <v>0</v>
      </c>
      <c r="K218" s="146" t="s">
        <v>152</v>
      </c>
      <c r="L218" s="43"/>
      <c r="M218" s="151"/>
      <c r="N218" s="152" t="s">
        <v>43</v>
      </c>
      <c r="O218" s="24"/>
      <c r="P218" s="153">
        <f>$O$218*$H$218</f>
        <v>0</v>
      </c>
      <c r="Q218" s="153">
        <v>0</v>
      </c>
      <c r="R218" s="153">
        <f>$Q$218*$H$218</f>
        <v>0</v>
      </c>
      <c r="S218" s="153">
        <v>0.088</v>
      </c>
      <c r="T218" s="154">
        <f>$S$218*$H$218</f>
        <v>1.063568</v>
      </c>
      <c r="AR218" s="88" t="s">
        <v>153</v>
      </c>
      <c r="AT218" s="88" t="s">
        <v>148</v>
      </c>
      <c r="AU218" s="88" t="s">
        <v>80</v>
      </c>
      <c r="AY218" s="6" t="s">
        <v>145</v>
      </c>
      <c r="BE218" s="155">
        <f>IF($N$218="základní",$J$218,0)</f>
        <v>0</v>
      </c>
      <c r="BF218" s="155">
        <f>IF($N$218="snížená",$J$218,0)</f>
        <v>0</v>
      </c>
      <c r="BG218" s="155">
        <f>IF($N$218="zákl. přenesená",$J$218,0)</f>
        <v>0</v>
      </c>
      <c r="BH218" s="155">
        <f>IF($N$218="sníž. přenesená",$J$218,0)</f>
        <v>0</v>
      </c>
      <c r="BI218" s="155">
        <f>IF($N$218="nulová",$J$218,0)</f>
        <v>0</v>
      </c>
      <c r="BJ218" s="88" t="s">
        <v>21</v>
      </c>
      <c r="BK218" s="155">
        <f>ROUND($I$218*$H$218,2)</f>
        <v>0</v>
      </c>
      <c r="BL218" s="88" t="s">
        <v>153</v>
      </c>
      <c r="BM218" s="88" t="s">
        <v>402</v>
      </c>
    </row>
    <row r="219" spans="2:51" s="6" customFormat="1" ht="15.75" customHeight="1">
      <c r="B219" s="156"/>
      <c r="C219" s="157"/>
      <c r="D219" s="158" t="s">
        <v>155</v>
      </c>
      <c r="E219" s="159"/>
      <c r="F219" s="159" t="s">
        <v>403</v>
      </c>
      <c r="G219" s="157"/>
      <c r="H219" s="160">
        <v>12.086</v>
      </c>
      <c r="J219" s="157"/>
      <c r="K219" s="157"/>
      <c r="L219" s="161"/>
      <c r="M219" s="162"/>
      <c r="N219" s="157"/>
      <c r="O219" s="157"/>
      <c r="P219" s="157"/>
      <c r="Q219" s="157"/>
      <c r="R219" s="157"/>
      <c r="S219" s="157"/>
      <c r="T219" s="163"/>
      <c r="AT219" s="164" t="s">
        <v>155</v>
      </c>
      <c r="AU219" s="164" t="s">
        <v>80</v>
      </c>
      <c r="AV219" s="164" t="s">
        <v>80</v>
      </c>
      <c r="AW219" s="164" t="s">
        <v>92</v>
      </c>
      <c r="AX219" s="164" t="s">
        <v>21</v>
      </c>
      <c r="AY219" s="164" t="s">
        <v>145</v>
      </c>
    </row>
    <row r="220" spans="2:65" s="6" customFormat="1" ht="15.75" customHeight="1">
      <c r="B220" s="23"/>
      <c r="C220" s="144" t="s">
        <v>404</v>
      </c>
      <c r="D220" s="144" t="s">
        <v>148</v>
      </c>
      <c r="E220" s="145" t="s">
        <v>405</v>
      </c>
      <c r="F220" s="146" t="s">
        <v>406</v>
      </c>
      <c r="G220" s="147" t="s">
        <v>163</v>
      </c>
      <c r="H220" s="148">
        <v>31.331</v>
      </c>
      <c r="I220" s="149"/>
      <c r="J220" s="150">
        <f>ROUND($I$220*$H$220,2)</f>
        <v>0</v>
      </c>
      <c r="K220" s="146" t="s">
        <v>152</v>
      </c>
      <c r="L220" s="43"/>
      <c r="M220" s="151"/>
      <c r="N220" s="152" t="s">
        <v>43</v>
      </c>
      <c r="O220" s="24"/>
      <c r="P220" s="153">
        <f>$O$220*$H$220</f>
        <v>0</v>
      </c>
      <c r="Q220" s="153">
        <v>0</v>
      </c>
      <c r="R220" s="153">
        <f>$Q$220*$H$220</f>
        <v>0</v>
      </c>
      <c r="S220" s="153">
        <v>0.067</v>
      </c>
      <c r="T220" s="154">
        <f>$S$220*$H$220</f>
        <v>2.099177</v>
      </c>
      <c r="AR220" s="88" t="s">
        <v>153</v>
      </c>
      <c r="AT220" s="88" t="s">
        <v>148</v>
      </c>
      <c r="AU220" s="88" t="s">
        <v>80</v>
      </c>
      <c r="AY220" s="6" t="s">
        <v>145</v>
      </c>
      <c r="BE220" s="155">
        <f>IF($N$220="základní",$J$220,0)</f>
        <v>0</v>
      </c>
      <c r="BF220" s="155">
        <f>IF($N$220="snížená",$J$220,0)</f>
        <v>0</v>
      </c>
      <c r="BG220" s="155">
        <f>IF($N$220="zákl. přenesená",$J$220,0)</f>
        <v>0</v>
      </c>
      <c r="BH220" s="155">
        <f>IF($N$220="sníž. přenesená",$J$220,0)</f>
        <v>0</v>
      </c>
      <c r="BI220" s="155">
        <f>IF($N$220="nulová",$J$220,0)</f>
        <v>0</v>
      </c>
      <c r="BJ220" s="88" t="s">
        <v>21</v>
      </c>
      <c r="BK220" s="155">
        <f>ROUND($I$220*$H$220,2)</f>
        <v>0</v>
      </c>
      <c r="BL220" s="88" t="s">
        <v>153</v>
      </c>
      <c r="BM220" s="88" t="s">
        <v>407</v>
      </c>
    </row>
    <row r="221" spans="2:51" s="6" customFormat="1" ht="15.75" customHeight="1">
      <c r="B221" s="156"/>
      <c r="C221" s="157"/>
      <c r="D221" s="158" t="s">
        <v>155</v>
      </c>
      <c r="E221" s="159"/>
      <c r="F221" s="159" t="s">
        <v>408</v>
      </c>
      <c r="G221" s="157"/>
      <c r="H221" s="160">
        <v>31.331</v>
      </c>
      <c r="J221" s="157"/>
      <c r="K221" s="157"/>
      <c r="L221" s="161"/>
      <c r="M221" s="162"/>
      <c r="N221" s="157"/>
      <c r="O221" s="157"/>
      <c r="P221" s="157"/>
      <c r="Q221" s="157"/>
      <c r="R221" s="157"/>
      <c r="S221" s="157"/>
      <c r="T221" s="163"/>
      <c r="AT221" s="164" t="s">
        <v>155</v>
      </c>
      <c r="AU221" s="164" t="s">
        <v>80</v>
      </c>
      <c r="AV221" s="164" t="s">
        <v>80</v>
      </c>
      <c r="AW221" s="164" t="s">
        <v>92</v>
      </c>
      <c r="AX221" s="164" t="s">
        <v>21</v>
      </c>
      <c r="AY221" s="164" t="s">
        <v>145</v>
      </c>
    </row>
    <row r="222" spans="2:65" s="6" customFormat="1" ht="15.75" customHeight="1">
      <c r="B222" s="23"/>
      <c r="C222" s="144" t="s">
        <v>409</v>
      </c>
      <c r="D222" s="144" t="s">
        <v>148</v>
      </c>
      <c r="E222" s="145" t="s">
        <v>410</v>
      </c>
      <c r="F222" s="146" t="s">
        <v>411</v>
      </c>
      <c r="G222" s="147" t="s">
        <v>151</v>
      </c>
      <c r="H222" s="148">
        <v>1.428</v>
      </c>
      <c r="I222" s="149"/>
      <c r="J222" s="150">
        <f>ROUND($I$222*$H$222,2)</f>
        <v>0</v>
      </c>
      <c r="K222" s="146" t="s">
        <v>152</v>
      </c>
      <c r="L222" s="43"/>
      <c r="M222" s="151"/>
      <c r="N222" s="152" t="s">
        <v>43</v>
      </c>
      <c r="O222" s="24"/>
      <c r="P222" s="153">
        <f>$O$222*$H$222</f>
        <v>0</v>
      </c>
      <c r="Q222" s="153">
        <v>0</v>
      </c>
      <c r="R222" s="153">
        <f>$Q$222*$H$222</f>
        <v>0</v>
      </c>
      <c r="S222" s="153">
        <v>1.8</v>
      </c>
      <c r="T222" s="154">
        <f>$S$222*$H$222</f>
        <v>2.5704</v>
      </c>
      <c r="AR222" s="88" t="s">
        <v>153</v>
      </c>
      <c r="AT222" s="88" t="s">
        <v>148</v>
      </c>
      <c r="AU222" s="88" t="s">
        <v>80</v>
      </c>
      <c r="AY222" s="6" t="s">
        <v>145</v>
      </c>
      <c r="BE222" s="155">
        <f>IF($N$222="základní",$J$222,0)</f>
        <v>0</v>
      </c>
      <c r="BF222" s="155">
        <f>IF($N$222="snížená",$J$222,0)</f>
        <v>0</v>
      </c>
      <c r="BG222" s="155">
        <f>IF($N$222="zákl. přenesená",$J$222,0)</f>
        <v>0</v>
      </c>
      <c r="BH222" s="155">
        <f>IF($N$222="sníž. přenesená",$J$222,0)</f>
        <v>0</v>
      </c>
      <c r="BI222" s="155">
        <f>IF($N$222="nulová",$J$222,0)</f>
        <v>0</v>
      </c>
      <c r="BJ222" s="88" t="s">
        <v>21</v>
      </c>
      <c r="BK222" s="155">
        <f>ROUND($I$222*$H$222,2)</f>
        <v>0</v>
      </c>
      <c r="BL222" s="88" t="s">
        <v>153</v>
      </c>
      <c r="BM222" s="88" t="s">
        <v>412</v>
      </c>
    </row>
    <row r="223" spans="2:51" s="6" customFormat="1" ht="15.75" customHeight="1">
      <c r="B223" s="156"/>
      <c r="C223" s="157"/>
      <c r="D223" s="158" t="s">
        <v>155</v>
      </c>
      <c r="E223" s="159"/>
      <c r="F223" s="159" t="s">
        <v>413</v>
      </c>
      <c r="G223" s="157"/>
      <c r="H223" s="160">
        <v>1.428</v>
      </c>
      <c r="J223" s="157"/>
      <c r="K223" s="157"/>
      <c r="L223" s="161"/>
      <c r="M223" s="162"/>
      <c r="N223" s="157"/>
      <c r="O223" s="157"/>
      <c r="P223" s="157"/>
      <c r="Q223" s="157"/>
      <c r="R223" s="157"/>
      <c r="S223" s="157"/>
      <c r="T223" s="163"/>
      <c r="AT223" s="164" t="s">
        <v>155</v>
      </c>
      <c r="AU223" s="164" t="s">
        <v>80</v>
      </c>
      <c r="AV223" s="164" t="s">
        <v>80</v>
      </c>
      <c r="AW223" s="164" t="s">
        <v>92</v>
      </c>
      <c r="AX223" s="164" t="s">
        <v>21</v>
      </c>
      <c r="AY223" s="164" t="s">
        <v>145</v>
      </c>
    </row>
    <row r="224" spans="2:65" s="6" customFormat="1" ht="15.75" customHeight="1">
      <c r="B224" s="23"/>
      <c r="C224" s="144" t="s">
        <v>414</v>
      </c>
      <c r="D224" s="144" t="s">
        <v>148</v>
      </c>
      <c r="E224" s="145" t="s">
        <v>415</v>
      </c>
      <c r="F224" s="146" t="s">
        <v>416</v>
      </c>
      <c r="G224" s="147" t="s">
        <v>151</v>
      </c>
      <c r="H224" s="148">
        <v>0.729</v>
      </c>
      <c r="I224" s="149"/>
      <c r="J224" s="150">
        <f>ROUND($I$224*$H$224,2)</f>
        <v>0</v>
      </c>
      <c r="K224" s="146" t="s">
        <v>152</v>
      </c>
      <c r="L224" s="43"/>
      <c r="M224" s="151"/>
      <c r="N224" s="152" t="s">
        <v>43</v>
      </c>
      <c r="O224" s="24"/>
      <c r="P224" s="153">
        <f>$O$224*$H$224</f>
        <v>0</v>
      </c>
      <c r="Q224" s="153">
        <v>0</v>
      </c>
      <c r="R224" s="153">
        <f>$Q$224*$H$224</f>
        <v>0</v>
      </c>
      <c r="S224" s="153">
        <v>1.8</v>
      </c>
      <c r="T224" s="154">
        <f>$S$224*$H$224</f>
        <v>1.3122</v>
      </c>
      <c r="AR224" s="88" t="s">
        <v>153</v>
      </c>
      <c r="AT224" s="88" t="s">
        <v>148</v>
      </c>
      <c r="AU224" s="88" t="s">
        <v>80</v>
      </c>
      <c r="AY224" s="6" t="s">
        <v>145</v>
      </c>
      <c r="BE224" s="155">
        <f>IF($N$224="základní",$J$224,0)</f>
        <v>0</v>
      </c>
      <c r="BF224" s="155">
        <f>IF($N$224="snížená",$J$224,0)</f>
        <v>0</v>
      </c>
      <c r="BG224" s="155">
        <f>IF($N$224="zákl. přenesená",$J$224,0)</f>
        <v>0</v>
      </c>
      <c r="BH224" s="155">
        <f>IF($N$224="sníž. přenesená",$J$224,0)</f>
        <v>0</v>
      </c>
      <c r="BI224" s="155">
        <f>IF($N$224="nulová",$J$224,0)</f>
        <v>0</v>
      </c>
      <c r="BJ224" s="88" t="s">
        <v>21</v>
      </c>
      <c r="BK224" s="155">
        <f>ROUND($I$224*$H$224,2)</f>
        <v>0</v>
      </c>
      <c r="BL224" s="88" t="s">
        <v>153</v>
      </c>
      <c r="BM224" s="88" t="s">
        <v>417</v>
      </c>
    </row>
    <row r="225" spans="2:51" s="6" customFormat="1" ht="15.75" customHeight="1">
      <c r="B225" s="156"/>
      <c r="C225" s="157"/>
      <c r="D225" s="158" t="s">
        <v>155</v>
      </c>
      <c r="E225" s="159"/>
      <c r="F225" s="159" t="s">
        <v>418</v>
      </c>
      <c r="G225" s="157"/>
      <c r="H225" s="160">
        <v>0.729</v>
      </c>
      <c r="J225" s="157"/>
      <c r="K225" s="157"/>
      <c r="L225" s="161"/>
      <c r="M225" s="162"/>
      <c r="N225" s="157"/>
      <c r="O225" s="157"/>
      <c r="P225" s="157"/>
      <c r="Q225" s="157"/>
      <c r="R225" s="157"/>
      <c r="S225" s="157"/>
      <c r="T225" s="163"/>
      <c r="AT225" s="164" t="s">
        <v>155</v>
      </c>
      <c r="AU225" s="164" t="s">
        <v>80</v>
      </c>
      <c r="AV225" s="164" t="s">
        <v>80</v>
      </c>
      <c r="AW225" s="164" t="s">
        <v>92</v>
      </c>
      <c r="AX225" s="164" t="s">
        <v>21</v>
      </c>
      <c r="AY225" s="164" t="s">
        <v>145</v>
      </c>
    </row>
    <row r="226" spans="2:65" s="6" customFormat="1" ht="15.75" customHeight="1">
      <c r="B226" s="23"/>
      <c r="C226" s="144" t="s">
        <v>419</v>
      </c>
      <c r="D226" s="144" t="s">
        <v>148</v>
      </c>
      <c r="E226" s="145" t="s">
        <v>420</v>
      </c>
      <c r="F226" s="146" t="s">
        <v>421</v>
      </c>
      <c r="G226" s="147" t="s">
        <v>422</v>
      </c>
      <c r="H226" s="148">
        <v>6</v>
      </c>
      <c r="I226" s="149"/>
      <c r="J226" s="150">
        <f>ROUND($I$226*$H$226,2)</f>
        <v>0</v>
      </c>
      <c r="K226" s="146" t="s">
        <v>152</v>
      </c>
      <c r="L226" s="43"/>
      <c r="M226" s="151"/>
      <c r="N226" s="152" t="s">
        <v>43</v>
      </c>
      <c r="O226" s="24"/>
      <c r="P226" s="153">
        <f>$O$226*$H$226</f>
        <v>0</v>
      </c>
      <c r="Q226" s="153">
        <v>0</v>
      </c>
      <c r="R226" s="153">
        <f>$Q$226*$H$226</f>
        <v>0</v>
      </c>
      <c r="S226" s="153">
        <v>0.031</v>
      </c>
      <c r="T226" s="154">
        <f>$S$226*$H$226</f>
        <v>0.186</v>
      </c>
      <c r="AR226" s="88" t="s">
        <v>153</v>
      </c>
      <c r="AT226" s="88" t="s">
        <v>148</v>
      </c>
      <c r="AU226" s="88" t="s">
        <v>80</v>
      </c>
      <c r="AY226" s="6" t="s">
        <v>145</v>
      </c>
      <c r="BE226" s="155">
        <f>IF($N$226="základní",$J$226,0)</f>
        <v>0</v>
      </c>
      <c r="BF226" s="155">
        <f>IF($N$226="snížená",$J$226,0)</f>
        <v>0</v>
      </c>
      <c r="BG226" s="155">
        <f>IF($N$226="zákl. přenesená",$J$226,0)</f>
        <v>0</v>
      </c>
      <c r="BH226" s="155">
        <f>IF($N$226="sníž. přenesená",$J$226,0)</f>
        <v>0</v>
      </c>
      <c r="BI226" s="155">
        <f>IF($N$226="nulová",$J$226,0)</f>
        <v>0</v>
      </c>
      <c r="BJ226" s="88" t="s">
        <v>21</v>
      </c>
      <c r="BK226" s="155">
        <f>ROUND($I$226*$H$226,2)</f>
        <v>0</v>
      </c>
      <c r="BL226" s="88" t="s">
        <v>153</v>
      </c>
      <c r="BM226" s="88" t="s">
        <v>423</v>
      </c>
    </row>
    <row r="227" spans="2:51" s="6" customFormat="1" ht="15.75" customHeight="1">
      <c r="B227" s="156"/>
      <c r="C227" s="157"/>
      <c r="D227" s="158" t="s">
        <v>155</v>
      </c>
      <c r="E227" s="159"/>
      <c r="F227" s="159" t="s">
        <v>176</v>
      </c>
      <c r="G227" s="157"/>
      <c r="H227" s="160">
        <v>6</v>
      </c>
      <c r="J227" s="157"/>
      <c r="K227" s="157"/>
      <c r="L227" s="161"/>
      <c r="M227" s="162"/>
      <c r="N227" s="157"/>
      <c r="O227" s="157"/>
      <c r="P227" s="157"/>
      <c r="Q227" s="157"/>
      <c r="R227" s="157"/>
      <c r="S227" s="157"/>
      <c r="T227" s="163"/>
      <c r="AT227" s="164" t="s">
        <v>155</v>
      </c>
      <c r="AU227" s="164" t="s">
        <v>80</v>
      </c>
      <c r="AV227" s="164" t="s">
        <v>80</v>
      </c>
      <c r="AW227" s="164" t="s">
        <v>92</v>
      </c>
      <c r="AX227" s="164" t="s">
        <v>21</v>
      </c>
      <c r="AY227" s="164" t="s">
        <v>145</v>
      </c>
    </row>
    <row r="228" spans="2:65" s="6" customFormat="1" ht="15.75" customHeight="1">
      <c r="B228" s="23"/>
      <c r="C228" s="144" t="s">
        <v>424</v>
      </c>
      <c r="D228" s="144" t="s">
        <v>148</v>
      </c>
      <c r="E228" s="145" t="s">
        <v>425</v>
      </c>
      <c r="F228" s="146" t="s">
        <v>426</v>
      </c>
      <c r="G228" s="147" t="s">
        <v>422</v>
      </c>
      <c r="H228" s="148">
        <v>12</v>
      </c>
      <c r="I228" s="149"/>
      <c r="J228" s="150">
        <f>ROUND($I$228*$H$228,2)</f>
        <v>0</v>
      </c>
      <c r="K228" s="146" t="s">
        <v>152</v>
      </c>
      <c r="L228" s="43"/>
      <c r="M228" s="151"/>
      <c r="N228" s="152" t="s">
        <v>43</v>
      </c>
      <c r="O228" s="24"/>
      <c r="P228" s="153">
        <f>$O$228*$H$228</f>
        <v>0</v>
      </c>
      <c r="Q228" s="153">
        <v>0</v>
      </c>
      <c r="R228" s="153">
        <f>$Q$228*$H$228</f>
        <v>0</v>
      </c>
      <c r="S228" s="153">
        <v>0.062</v>
      </c>
      <c r="T228" s="154">
        <f>$S$228*$H$228</f>
        <v>0.744</v>
      </c>
      <c r="AR228" s="88" t="s">
        <v>153</v>
      </c>
      <c r="AT228" s="88" t="s">
        <v>148</v>
      </c>
      <c r="AU228" s="88" t="s">
        <v>80</v>
      </c>
      <c r="AY228" s="6" t="s">
        <v>145</v>
      </c>
      <c r="BE228" s="155">
        <f>IF($N$228="základní",$J$228,0)</f>
        <v>0</v>
      </c>
      <c r="BF228" s="155">
        <f>IF($N$228="snížená",$J$228,0)</f>
        <v>0</v>
      </c>
      <c r="BG228" s="155">
        <f>IF($N$228="zákl. přenesená",$J$228,0)</f>
        <v>0</v>
      </c>
      <c r="BH228" s="155">
        <f>IF($N$228="sníž. přenesená",$J$228,0)</f>
        <v>0</v>
      </c>
      <c r="BI228" s="155">
        <f>IF($N$228="nulová",$J$228,0)</f>
        <v>0</v>
      </c>
      <c r="BJ228" s="88" t="s">
        <v>21</v>
      </c>
      <c r="BK228" s="155">
        <f>ROUND($I$228*$H$228,2)</f>
        <v>0</v>
      </c>
      <c r="BL228" s="88" t="s">
        <v>153</v>
      </c>
      <c r="BM228" s="88" t="s">
        <v>427</v>
      </c>
    </row>
    <row r="229" spans="2:51" s="6" customFormat="1" ht="15.75" customHeight="1">
      <c r="B229" s="156"/>
      <c r="C229" s="157"/>
      <c r="D229" s="158" t="s">
        <v>155</v>
      </c>
      <c r="E229" s="159"/>
      <c r="F229" s="159" t="s">
        <v>428</v>
      </c>
      <c r="G229" s="157"/>
      <c r="H229" s="160">
        <v>12</v>
      </c>
      <c r="J229" s="157"/>
      <c r="K229" s="157"/>
      <c r="L229" s="161"/>
      <c r="M229" s="162"/>
      <c r="N229" s="157"/>
      <c r="O229" s="157"/>
      <c r="P229" s="157"/>
      <c r="Q229" s="157"/>
      <c r="R229" s="157"/>
      <c r="S229" s="157"/>
      <c r="T229" s="163"/>
      <c r="AT229" s="164" t="s">
        <v>155</v>
      </c>
      <c r="AU229" s="164" t="s">
        <v>80</v>
      </c>
      <c r="AV229" s="164" t="s">
        <v>80</v>
      </c>
      <c r="AW229" s="164" t="s">
        <v>92</v>
      </c>
      <c r="AX229" s="164" t="s">
        <v>21</v>
      </c>
      <c r="AY229" s="164" t="s">
        <v>145</v>
      </c>
    </row>
    <row r="230" spans="2:65" s="6" customFormat="1" ht="15.75" customHeight="1">
      <c r="B230" s="23"/>
      <c r="C230" s="144" t="s">
        <v>429</v>
      </c>
      <c r="D230" s="144" t="s">
        <v>148</v>
      </c>
      <c r="E230" s="145" t="s">
        <v>430</v>
      </c>
      <c r="F230" s="146" t="s">
        <v>431</v>
      </c>
      <c r="G230" s="147" t="s">
        <v>216</v>
      </c>
      <c r="H230" s="148">
        <v>54.85</v>
      </c>
      <c r="I230" s="149"/>
      <c r="J230" s="150">
        <f>ROUND($I$230*$H$230,2)</f>
        <v>0</v>
      </c>
      <c r="K230" s="146" t="s">
        <v>152</v>
      </c>
      <c r="L230" s="43"/>
      <c r="M230" s="151"/>
      <c r="N230" s="152" t="s">
        <v>43</v>
      </c>
      <c r="O230" s="24"/>
      <c r="P230" s="153">
        <f>$O$230*$H$230</f>
        <v>0</v>
      </c>
      <c r="Q230" s="153">
        <v>0</v>
      </c>
      <c r="R230" s="153">
        <f>$Q$230*$H$230</f>
        <v>0</v>
      </c>
      <c r="S230" s="153">
        <v>0.065</v>
      </c>
      <c r="T230" s="154">
        <f>$S$230*$H$230</f>
        <v>3.5652500000000003</v>
      </c>
      <c r="AR230" s="88" t="s">
        <v>153</v>
      </c>
      <c r="AT230" s="88" t="s">
        <v>148</v>
      </c>
      <c r="AU230" s="88" t="s">
        <v>80</v>
      </c>
      <c r="AY230" s="6" t="s">
        <v>145</v>
      </c>
      <c r="BE230" s="155">
        <f>IF($N$230="základní",$J$230,0)</f>
        <v>0</v>
      </c>
      <c r="BF230" s="155">
        <f>IF($N$230="snížená",$J$230,0)</f>
        <v>0</v>
      </c>
      <c r="BG230" s="155">
        <f>IF($N$230="zákl. přenesená",$J$230,0)</f>
        <v>0</v>
      </c>
      <c r="BH230" s="155">
        <f>IF($N$230="sníž. přenesená",$J$230,0)</f>
        <v>0</v>
      </c>
      <c r="BI230" s="155">
        <f>IF($N$230="nulová",$J$230,0)</f>
        <v>0</v>
      </c>
      <c r="BJ230" s="88" t="s">
        <v>21</v>
      </c>
      <c r="BK230" s="155">
        <f>ROUND($I$230*$H$230,2)</f>
        <v>0</v>
      </c>
      <c r="BL230" s="88" t="s">
        <v>153</v>
      </c>
      <c r="BM230" s="88" t="s">
        <v>432</v>
      </c>
    </row>
    <row r="231" spans="2:51" s="6" customFormat="1" ht="15.75" customHeight="1">
      <c r="B231" s="156"/>
      <c r="C231" s="157"/>
      <c r="D231" s="158" t="s">
        <v>155</v>
      </c>
      <c r="E231" s="159"/>
      <c r="F231" s="159" t="s">
        <v>433</v>
      </c>
      <c r="G231" s="157"/>
      <c r="H231" s="160">
        <v>54.85</v>
      </c>
      <c r="J231" s="157"/>
      <c r="K231" s="157"/>
      <c r="L231" s="161"/>
      <c r="M231" s="162"/>
      <c r="N231" s="157"/>
      <c r="O231" s="157"/>
      <c r="P231" s="157"/>
      <c r="Q231" s="157"/>
      <c r="R231" s="157"/>
      <c r="S231" s="157"/>
      <c r="T231" s="163"/>
      <c r="AT231" s="164" t="s">
        <v>155</v>
      </c>
      <c r="AU231" s="164" t="s">
        <v>80</v>
      </c>
      <c r="AV231" s="164" t="s">
        <v>80</v>
      </c>
      <c r="AW231" s="164" t="s">
        <v>92</v>
      </c>
      <c r="AX231" s="164" t="s">
        <v>21</v>
      </c>
      <c r="AY231" s="164" t="s">
        <v>145</v>
      </c>
    </row>
    <row r="232" spans="2:65" s="6" customFormat="1" ht="15.75" customHeight="1">
      <c r="B232" s="23"/>
      <c r="C232" s="144" t="s">
        <v>434</v>
      </c>
      <c r="D232" s="144" t="s">
        <v>148</v>
      </c>
      <c r="E232" s="145" t="s">
        <v>435</v>
      </c>
      <c r="F232" s="146" t="s">
        <v>436</v>
      </c>
      <c r="G232" s="147" t="s">
        <v>163</v>
      </c>
      <c r="H232" s="148">
        <v>452.813</v>
      </c>
      <c r="I232" s="149"/>
      <c r="J232" s="150">
        <f>ROUND($I$232*$H$232,2)</f>
        <v>0</v>
      </c>
      <c r="K232" s="146" t="s">
        <v>152</v>
      </c>
      <c r="L232" s="43"/>
      <c r="M232" s="151"/>
      <c r="N232" s="152" t="s">
        <v>43</v>
      </c>
      <c r="O232" s="24"/>
      <c r="P232" s="153">
        <f>$O$232*$H$232</f>
        <v>0</v>
      </c>
      <c r="Q232" s="153">
        <v>0</v>
      </c>
      <c r="R232" s="153">
        <f>$Q$232*$H$232</f>
        <v>0</v>
      </c>
      <c r="S232" s="153">
        <v>0.046</v>
      </c>
      <c r="T232" s="154">
        <f>$S$232*$H$232</f>
        <v>20.829397999999998</v>
      </c>
      <c r="AR232" s="88" t="s">
        <v>153</v>
      </c>
      <c r="AT232" s="88" t="s">
        <v>148</v>
      </c>
      <c r="AU232" s="88" t="s">
        <v>80</v>
      </c>
      <c r="AY232" s="6" t="s">
        <v>145</v>
      </c>
      <c r="BE232" s="155">
        <f>IF($N$232="základní",$J$232,0)</f>
        <v>0</v>
      </c>
      <c r="BF232" s="155">
        <f>IF($N$232="snížená",$J$232,0)</f>
        <v>0</v>
      </c>
      <c r="BG232" s="155">
        <f>IF($N$232="zákl. přenesená",$J$232,0)</f>
        <v>0</v>
      </c>
      <c r="BH232" s="155">
        <f>IF($N$232="sníž. přenesená",$J$232,0)</f>
        <v>0</v>
      </c>
      <c r="BI232" s="155">
        <f>IF($N$232="nulová",$J$232,0)</f>
        <v>0</v>
      </c>
      <c r="BJ232" s="88" t="s">
        <v>21</v>
      </c>
      <c r="BK232" s="155">
        <f>ROUND($I$232*$H$232,2)</f>
        <v>0</v>
      </c>
      <c r="BL232" s="88" t="s">
        <v>153</v>
      </c>
      <c r="BM232" s="88" t="s">
        <v>437</v>
      </c>
    </row>
    <row r="233" spans="2:51" s="6" customFormat="1" ht="15.75" customHeight="1">
      <c r="B233" s="156"/>
      <c r="C233" s="157"/>
      <c r="D233" s="158" t="s">
        <v>155</v>
      </c>
      <c r="E233" s="159"/>
      <c r="F233" s="159" t="s">
        <v>438</v>
      </c>
      <c r="G233" s="157"/>
      <c r="H233" s="160">
        <v>452.813</v>
      </c>
      <c r="J233" s="157"/>
      <c r="K233" s="157"/>
      <c r="L233" s="161"/>
      <c r="M233" s="162"/>
      <c r="N233" s="157"/>
      <c r="O233" s="157"/>
      <c r="P233" s="157"/>
      <c r="Q233" s="157"/>
      <c r="R233" s="157"/>
      <c r="S233" s="157"/>
      <c r="T233" s="163"/>
      <c r="AT233" s="164" t="s">
        <v>155</v>
      </c>
      <c r="AU233" s="164" t="s">
        <v>80</v>
      </c>
      <c r="AV233" s="164" t="s">
        <v>80</v>
      </c>
      <c r="AW233" s="164" t="s">
        <v>92</v>
      </c>
      <c r="AX233" s="164" t="s">
        <v>21</v>
      </c>
      <c r="AY233" s="164" t="s">
        <v>145</v>
      </c>
    </row>
    <row r="234" spans="2:65" s="6" customFormat="1" ht="15.75" customHeight="1">
      <c r="B234" s="23"/>
      <c r="C234" s="144" t="s">
        <v>439</v>
      </c>
      <c r="D234" s="144" t="s">
        <v>148</v>
      </c>
      <c r="E234" s="145" t="s">
        <v>440</v>
      </c>
      <c r="F234" s="146" t="s">
        <v>441</v>
      </c>
      <c r="G234" s="147" t="s">
        <v>163</v>
      </c>
      <c r="H234" s="148">
        <v>226.759</v>
      </c>
      <c r="I234" s="149"/>
      <c r="J234" s="150">
        <f>ROUND($I$234*$H$234,2)</f>
        <v>0</v>
      </c>
      <c r="K234" s="146" t="s">
        <v>152</v>
      </c>
      <c r="L234" s="43"/>
      <c r="M234" s="151"/>
      <c r="N234" s="152" t="s">
        <v>43</v>
      </c>
      <c r="O234" s="24"/>
      <c r="P234" s="153">
        <f>$O$234*$H$234</f>
        <v>0</v>
      </c>
      <c r="Q234" s="153">
        <v>0</v>
      </c>
      <c r="R234" s="153">
        <f>$Q$234*$H$234</f>
        <v>0</v>
      </c>
      <c r="S234" s="153">
        <v>0.068</v>
      </c>
      <c r="T234" s="154">
        <f>$S$234*$H$234</f>
        <v>15.419612</v>
      </c>
      <c r="AR234" s="88" t="s">
        <v>153</v>
      </c>
      <c r="AT234" s="88" t="s">
        <v>148</v>
      </c>
      <c r="AU234" s="88" t="s">
        <v>80</v>
      </c>
      <c r="AY234" s="6" t="s">
        <v>145</v>
      </c>
      <c r="BE234" s="155">
        <f>IF($N$234="základní",$J$234,0)</f>
        <v>0</v>
      </c>
      <c r="BF234" s="155">
        <f>IF($N$234="snížená",$J$234,0)</f>
        <v>0</v>
      </c>
      <c r="BG234" s="155">
        <f>IF($N$234="zákl. přenesená",$J$234,0)</f>
        <v>0</v>
      </c>
      <c r="BH234" s="155">
        <f>IF($N$234="sníž. přenesená",$J$234,0)</f>
        <v>0</v>
      </c>
      <c r="BI234" s="155">
        <f>IF($N$234="nulová",$J$234,0)</f>
        <v>0</v>
      </c>
      <c r="BJ234" s="88" t="s">
        <v>21</v>
      </c>
      <c r="BK234" s="155">
        <f>ROUND($I$234*$H$234,2)</f>
        <v>0</v>
      </c>
      <c r="BL234" s="88" t="s">
        <v>153</v>
      </c>
      <c r="BM234" s="88" t="s">
        <v>442</v>
      </c>
    </row>
    <row r="235" spans="2:51" s="6" customFormat="1" ht="15.75" customHeight="1">
      <c r="B235" s="156"/>
      <c r="C235" s="157"/>
      <c r="D235" s="158" t="s">
        <v>155</v>
      </c>
      <c r="E235" s="159"/>
      <c r="F235" s="159" t="s">
        <v>443</v>
      </c>
      <c r="G235" s="157"/>
      <c r="H235" s="160">
        <v>4.506</v>
      </c>
      <c r="J235" s="157"/>
      <c r="K235" s="157"/>
      <c r="L235" s="161"/>
      <c r="M235" s="162"/>
      <c r="N235" s="157"/>
      <c r="O235" s="157"/>
      <c r="P235" s="157"/>
      <c r="Q235" s="157"/>
      <c r="R235" s="157"/>
      <c r="S235" s="157"/>
      <c r="T235" s="163"/>
      <c r="AT235" s="164" t="s">
        <v>155</v>
      </c>
      <c r="AU235" s="164" t="s">
        <v>80</v>
      </c>
      <c r="AV235" s="164" t="s">
        <v>80</v>
      </c>
      <c r="AW235" s="164" t="s">
        <v>92</v>
      </c>
      <c r="AX235" s="164" t="s">
        <v>72</v>
      </c>
      <c r="AY235" s="164" t="s">
        <v>145</v>
      </c>
    </row>
    <row r="236" spans="2:51" s="6" customFormat="1" ht="15.75" customHeight="1">
      <c r="B236" s="156"/>
      <c r="C236" s="157"/>
      <c r="D236" s="165" t="s">
        <v>155</v>
      </c>
      <c r="E236" s="157"/>
      <c r="F236" s="159" t="s">
        <v>444</v>
      </c>
      <c r="G236" s="157"/>
      <c r="H236" s="160">
        <v>8.955</v>
      </c>
      <c r="J236" s="157"/>
      <c r="K236" s="157"/>
      <c r="L236" s="161"/>
      <c r="M236" s="162"/>
      <c r="N236" s="157"/>
      <c r="O236" s="157"/>
      <c r="P236" s="157"/>
      <c r="Q236" s="157"/>
      <c r="R236" s="157"/>
      <c r="S236" s="157"/>
      <c r="T236" s="163"/>
      <c r="AT236" s="164" t="s">
        <v>155</v>
      </c>
      <c r="AU236" s="164" t="s">
        <v>80</v>
      </c>
      <c r="AV236" s="164" t="s">
        <v>80</v>
      </c>
      <c r="AW236" s="164" t="s">
        <v>92</v>
      </c>
      <c r="AX236" s="164" t="s">
        <v>72</v>
      </c>
      <c r="AY236" s="164" t="s">
        <v>145</v>
      </c>
    </row>
    <row r="237" spans="2:51" s="6" customFormat="1" ht="15.75" customHeight="1">
      <c r="B237" s="156"/>
      <c r="C237" s="157"/>
      <c r="D237" s="165" t="s">
        <v>155</v>
      </c>
      <c r="E237" s="157"/>
      <c r="F237" s="159" t="s">
        <v>445</v>
      </c>
      <c r="G237" s="157"/>
      <c r="H237" s="160">
        <v>63.753</v>
      </c>
      <c r="J237" s="157"/>
      <c r="K237" s="157"/>
      <c r="L237" s="161"/>
      <c r="M237" s="162"/>
      <c r="N237" s="157"/>
      <c r="O237" s="157"/>
      <c r="P237" s="157"/>
      <c r="Q237" s="157"/>
      <c r="R237" s="157"/>
      <c r="S237" s="157"/>
      <c r="T237" s="163"/>
      <c r="AT237" s="164" t="s">
        <v>155</v>
      </c>
      <c r="AU237" s="164" t="s">
        <v>80</v>
      </c>
      <c r="AV237" s="164" t="s">
        <v>80</v>
      </c>
      <c r="AW237" s="164" t="s">
        <v>92</v>
      </c>
      <c r="AX237" s="164" t="s">
        <v>72</v>
      </c>
      <c r="AY237" s="164" t="s">
        <v>145</v>
      </c>
    </row>
    <row r="238" spans="2:51" s="6" customFormat="1" ht="15.75" customHeight="1">
      <c r="B238" s="156"/>
      <c r="C238" s="157"/>
      <c r="D238" s="165" t="s">
        <v>155</v>
      </c>
      <c r="E238" s="157"/>
      <c r="F238" s="159" t="s">
        <v>446</v>
      </c>
      <c r="G238" s="157"/>
      <c r="H238" s="160">
        <v>-9.19</v>
      </c>
      <c r="J238" s="157"/>
      <c r="K238" s="157"/>
      <c r="L238" s="161"/>
      <c r="M238" s="162"/>
      <c r="N238" s="157"/>
      <c r="O238" s="157"/>
      <c r="P238" s="157"/>
      <c r="Q238" s="157"/>
      <c r="R238" s="157"/>
      <c r="S238" s="157"/>
      <c r="T238" s="163"/>
      <c r="AT238" s="164" t="s">
        <v>155</v>
      </c>
      <c r="AU238" s="164" t="s">
        <v>80</v>
      </c>
      <c r="AV238" s="164" t="s">
        <v>80</v>
      </c>
      <c r="AW238" s="164" t="s">
        <v>92</v>
      </c>
      <c r="AX238" s="164" t="s">
        <v>72</v>
      </c>
      <c r="AY238" s="164" t="s">
        <v>145</v>
      </c>
    </row>
    <row r="239" spans="2:51" s="6" customFormat="1" ht="15.75" customHeight="1">
      <c r="B239" s="156"/>
      <c r="C239" s="157"/>
      <c r="D239" s="165" t="s">
        <v>155</v>
      </c>
      <c r="E239" s="157"/>
      <c r="F239" s="159" t="s">
        <v>447</v>
      </c>
      <c r="G239" s="157"/>
      <c r="H239" s="160">
        <v>63.272</v>
      </c>
      <c r="J239" s="157"/>
      <c r="K239" s="157"/>
      <c r="L239" s="161"/>
      <c r="M239" s="162"/>
      <c r="N239" s="157"/>
      <c r="O239" s="157"/>
      <c r="P239" s="157"/>
      <c r="Q239" s="157"/>
      <c r="R239" s="157"/>
      <c r="S239" s="157"/>
      <c r="T239" s="163"/>
      <c r="AT239" s="164" t="s">
        <v>155</v>
      </c>
      <c r="AU239" s="164" t="s">
        <v>80</v>
      </c>
      <c r="AV239" s="164" t="s">
        <v>80</v>
      </c>
      <c r="AW239" s="164" t="s">
        <v>92</v>
      </c>
      <c r="AX239" s="164" t="s">
        <v>72</v>
      </c>
      <c r="AY239" s="164" t="s">
        <v>145</v>
      </c>
    </row>
    <row r="240" spans="2:51" s="6" customFormat="1" ht="15.75" customHeight="1">
      <c r="B240" s="156"/>
      <c r="C240" s="157"/>
      <c r="D240" s="165" t="s">
        <v>155</v>
      </c>
      <c r="E240" s="157"/>
      <c r="F240" s="159" t="s">
        <v>448</v>
      </c>
      <c r="G240" s="157"/>
      <c r="H240" s="160">
        <v>21.182</v>
      </c>
      <c r="J240" s="157"/>
      <c r="K240" s="157"/>
      <c r="L240" s="161"/>
      <c r="M240" s="162"/>
      <c r="N240" s="157"/>
      <c r="O240" s="157"/>
      <c r="P240" s="157"/>
      <c r="Q240" s="157"/>
      <c r="R240" s="157"/>
      <c r="S240" s="157"/>
      <c r="T240" s="163"/>
      <c r="AT240" s="164" t="s">
        <v>155</v>
      </c>
      <c r="AU240" s="164" t="s">
        <v>80</v>
      </c>
      <c r="AV240" s="164" t="s">
        <v>80</v>
      </c>
      <c r="AW240" s="164" t="s">
        <v>92</v>
      </c>
      <c r="AX240" s="164" t="s">
        <v>72</v>
      </c>
      <c r="AY240" s="164" t="s">
        <v>145</v>
      </c>
    </row>
    <row r="241" spans="2:51" s="6" customFormat="1" ht="15.75" customHeight="1">
      <c r="B241" s="156"/>
      <c r="C241" s="157"/>
      <c r="D241" s="165" t="s">
        <v>155</v>
      </c>
      <c r="E241" s="157"/>
      <c r="F241" s="159" t="s">
        <v>449</v>
      </c>
      <c r="G241" s="157"/>
      <c r="H241" s="160">
        <v>17.678</v>
      </c>
      <c r="J241" s="157"/>
      <c r="K241" s="157"/>
      <c r="L241" s="161"/>
      <c r="M241" s="162"/>
      <c r="N241" s="157"/>
      <c r="O241" s="157"/>
      <c r="P241" s="157"/>
      <c r="Q241" s="157"/>
      <c r="R241" s="157"/>
      <c r="S241" s="157"/>
      <c r="T241" s="163"/>
      <c r="AT241" s="164" t="s">
        <v>155</v>
      </c>
      <c r="AU241" s="164" t="s">
        <v>80</v>
      </c>
      <c r="AV241" s="164" t="s">
        <v>80</v>
      </c>
      <c r="AW241" s="164" t="s">
        <v>92</v>
      </c>
      <c r="AX241" s="164" t="s">
        <v>72</v>
      </c>
      <c r="AY241" s="164" t="s">
        <v>145</v>
      </c>
    </row>
    <row r="242" spans="2:51" s="6" customFormat="1" ht="15.75" customHeight="1">
      <c r="B242" s="156"/>
      <c r="C242" s="157"/>
      <c r="D242" s="165" t="s">
        <v>155</v>
      </c>
      <c r="E242" s="157"/>
      <c r="F242" s="159" t="s">
        <v>450</v>
      </c>
      <c r="G242" s="157"/>
      <c r="H242" s="160">
        <v>10.92</v>
      </c>
      <c r="J242" s="157"/>
      <c r="K242" s="157"/>
      <c r="L242" s="161"/>
      <c r="M242" s="162"/>
      <c r="N242" s="157"/>
      <c r="O242" s="157"/>
      <c r="P242" s="157"/>
      <c r="Q242" s="157"/>
      <c r="R242" s="157"/>
      <c r="S242" s="157"/>
      <c r="T242" s="163"/>
      <c r="AT242" s="164" t="s">
        <v>155</v>
      </c>
      <c r="AU242" s="164" t="s">
        <v>80</v>
      </c>
      <c r="AV242" s="164" t="s">
        <v>80</v>
      </c>
      <c r="AW242" s="164" t="s">
        <v>92</v>
      </c>
      <c r="AX242" s="164" t="s">
        <v>72</v>
      </c>
      <c r="AY242" s="164" t="s">
        <v>145</v>
      </c>
    </row>
    <row r="243" spans="2:51" s="6" customFormat="1" ht="15.75" customHeight="1">
      <c r="B243" s="156"/>
      <c r="C243" s="157"/>
      <c r="D243" s="165" t="s">
        <v>155</v>
      </c>
      <c r="E243" s="157"/>
      <c r="F243" s="159" t="s">
        <v>451</v>
      </c>
      <c r="G243" s="157"/>
      <c r="H243" s="160">
        <v>6.158</v>
      </c>
      <c r="J243" s="157"/>
      <c r="K243" s="157"/>
      <c r="L243" s="161"/>
      <c r="M243" s="162"/>
      <c r="N243" s="157"/>
      <c r="O243" s="157"/>
      <c r="P243" s="157"/>
      <c r="Q243" s="157"/>
      <c r="R243" s="157"/>
      <c r="S243" s="157"/>
      <c r="T243" s="163"/>
      <c r="AT243" s="164" t="s">
        <v>155</v>
      </c>
      <c r="AU243" s="164" t="s">
        <v>80</v>
      </c>
      <c r="AV243" s="164" t="s">
        <v>80</v>
      </c>
      <c r="AW243" s="164" t="s">
        <v>92</v>
      </c>
      <c r="AX243" s="164" t="s">
        <v>72</v>
      </c>
      <c r="AY243" s="164" t="s">
        <v>145</v>
      </c>
    </row>
    <row r="244" spans="2:51" s="6" customFormat="1" ht="15.75" customHeight="1">
      <c r="B244" s="156"/>
      <c r="C244" s="157"/>
      <c r="D244" s="165" t="s">
        <v>155</v>
      </c>
      <c r="E244" s="157"/>
      <c r="F244" s="159" t="s">
        <v>452</v>
      </c>
      <c r="G244" s="157"/>
      <c r="H244" s="160">
        <v>9.285</v>
      </c>
      <c r="J244" s="157"/>
      <c r="K244" s="157"/>
      <c r="L244" s="161"/>
      <c r="M244" s="162"/>
      <c r="N244" s="157"/>
      <c r="O244" s="157"/>
      <c r="P244" s="157"/>
      <c r="Q244" s="157"/>
      <c r="R244" s="157"/>
      <c r="S244" s="157"/>
      <c r="T244" s="163"/>
      <c r="AT244" s="164" t="s">
        <v>155</v>
      </c>
      <c r="AU244" s="164" t="s">
        <v>80</v>
      </c>
      <c r="AV244" s="164" t="s">
        <v>80</v>
      </c>
      <c r="AW244" s="164" t="s">
        <v>92</v>
      </c>
      <c r="AX244" s="164" t="s">
        <v>72</v>
      </c>
      <c r="AY244" s="164" t="s">
        <v>145</v>
      </c>
    </row>
    <row r="245" spans="2:51" s="6" customFormat="1" ht="15.75" customHeight="1">
      <c r="B245" s="156"/>
      <c r="C245" s="157"/>
      <c r="D245" s="165" t="s">
        <v>155</v>
      </c>
      <c r="E245" s="157"/>
      <c r="F245" s="159" t="s">
        <v>453</v>
      </c>
      <c r="G245" s="157"/>
      <c r="H245" s="160">
        <v>7.035</v>
      </c>
      <c r="J245" s="157"/>
      <c r="K245" s="157"/>
      <c r="L245" s="161"/>
      <c r="M245" s="162"/>
      <c r="N245" s="157"/>
      <c r="O245" s="157"/>
      <c r="P245" s="157"/>
      <c r="Q245" s="157"/>
      <c r="R245" s="157"/>
      <c r="S245" s="157"/>
      <c r="T245" s="163"/>
      <c r="AT245" s="164" t="s">
        <v>155</v>
      </c>
      <c r="AU245" s="164" t="s">
        <v>80</v>
      </c>
      <c r="AV245" s="164" t="s">
        <v>80</v>
      </c>
      <c r="AW245" s="164" t="s">
        <v>92</v>
      </c>
      <c r="AX245" s="164" t="s">
        <v>72</v>
      </c>
      <c r="AY245" s="164" t="s">
        <v>145</v>
      </c>
    </row>
    <row r="246" spans="2:51" s="6" customFormat="1" ht="15.75" customHeight="1">
      <c r="B246" s="156"/>
      <c r="C246" s="157"/>
      <c r="D246" s="165" t="s">
        <v>155</v>
      </c>
      <c r="E246" s="157"/>
      <c r="F246" s="159" t="s">
        <v>454</v>
      </c>
      <c r="G246" s="157"/>
      <c r="H246" s="160">
        <v>12.6</v>
      </c>
      <c r="J246" s="157"/>
      <c r="K246" s="157"/>
      <c r="L246" s="161"/>
      <c r="M246" s="162"/>
      <c r="N246" s="157"/>
      <c r="O246" s="157"/>
      <c r="P246" s="157"/>
      <c r="Q246" s="157"/>
      <c r="R246" s="157"/>
      <c r="S246" s="157"/>
      <c r="T246" s="163"/>
      <c r="AT246" s="164" t="s">
        <v>155</v>
      </c>
      <c r="AU246" s="164" t="s">
        <v>80</v>
      </c>
      <c r="AV246" s="164" t="s">
        <v>80</v>
      </c>
      <c r="AW246" s="164" t="s">
        <v>92</v>
      </c>
      <c r="AX246" s="164" t="s">
        <v>72</v>
      </c>
      <c r="AY246" s="164" t="s">
        <v>145</v>
      </c>
    </row>
    <row r="247" spans="2:51" s="6" customFormat="1" ht="15.75" customHeight="1">
      <c r="B247" s="156"/>
      <c r="C247" s="157"/>
      <c r="D247" s="165" t="s">
        <v>155</v>
      </c>
      <c r="E247" s="157"/>
      <c r="F247" s="159" t="s">
        <v>455</v>
      </c>
      <c r="G247" s="157"/>
      <c r="H247" s="160">
        <v>10.605</v>
      </c>
      <c r="J247" s="157"/>
      <c r="K247" s="157"/>
      <c r="L247" s="161"/>
      <c r="M247" s="162"/>
      <c r="N247" s="157"/>
      <c r="O247" s="157"/>
      <c r="P247" s="157"/>
      <c r="Q247" s="157"/>
      <c r="R247" s="157"/>
      <c r="S247" s="157"/>
      <c r="T247" s="163"/>
      <c r="AT247" s="164" t="s">
        <v>155</v>
      </c>
      <c r="AU247" s="164" t="s">
        <v>80</v>
      </c>
      <c r="AV247" s="164" t="s">
        <v>80</v>
      </c>
      <c r="AW247" s="164" t="s">
        <v>92</v>
      </c>
      <c r="AX247" s="164" t="s">
        <v>72</v>
      </c>
      <c r="AY247" s="164" t="s">
        <v>145</v>
      </c>
    </row>
    <row r="248" spans="2:51" s="6" customFormat="1" ht="15.75" customHeight="1">
      <c r="B248" s="166"/>
      <c r="C248" s="167"/>
      <c r="D248" s="165" t="s">
        <v>155</v>
      </c>
      <c r="E248" s="167"/>
      <c r="F248" s="168" t="s">
        <v>187</v>
      </c>
      <c r="G248" s="167"/>
      <c r="H248" s="169">
        <v>226.759</v>
      </c>
      <c r="J248" s="167"/>
      <c r="K248" s="167"/>
      <c r="L248" s="170"/>
      <c r="M248" s="171"/>
      <c r="N248" s="167"/>
      <c r="O248" s="167"/>
      <c r="P248" s="167"/>
      <c r="Q248" s="167"/>
      <c r="R248" s="167"/>
      <c r="S248" s="167"/>
      <c r="T248" s="172"/>
      <c r="AT248" s="173" t="s">
        <v>155</v>
      </c>
      <c r="AU248" s="173" t="s">
        <v>80</v>
      </c>
      <c r="AV248" s="173" t="s">
        <v>153</v>
      </c>
      <c r="AW248" s="173" t="s">
        <v>92</v>
      </c>
      <c r="AX248" s="173" t="s">
        <v>21</v>
      </c>
      <c r="AY248" s="173" t="s">
        <v>145</v>
      </c>
    </row>
    <row r="249" spans="2:63" s="131" customFormat="1" ht="30.75" customHeight="1">
      <c r="B249" s="132"/>
      <c r="C249" s="133"/>
      <c r="D249" s="133" t="s">
        <v>71</v>
      </c>
      <c r="E249" s="142" t="s">
        <v>456</v>
      </c>
      <c r="F249" s="142" t="s">
        <v>457</v>
      </c>
      <c r="G249" s="133"/>
      <c r="H249" s="133"/>
      <c r="J249" s="143">
        <f>$BK$249</f>
        <v>0</v>
      </c>
      <c r="K249" s="133"/>
      <c r="L249" s="136"/>
      <c r="M249" s="137"/>
      <c r="N249" s="133"/>
      <c r="O249" s="133"/>
      <c r="P249" s="138">
        <f>SUM($P$250:$P$254)</f>
        <v>0</v>
      </c>
      <c r="Q249" s="133"/>
      <c r="R249" s="138">
        <f>SUM($R$250:$R$254)</f>
        <v>0</v>
      </c>
      <c r="S249" s="133"/>
      <c r="T249" s="139">
        <f>SUM($T$250:$T$254)</f>
        <v>0</v>
      </c>
      <c r="AR249" s="140" t="s">
        <v>21</v>
      </c>
      <c r="AT249" s="140" t="s">
        <v>71</v>
      </c>
      <c r="AU249" s="140" t="s">
        <v>21</v>
      </c>
      <c r="AY249" s="140" t="s">
        <v>145</v>
      </c>
      <c r="BK249" s="141">
        <f>SUM($BK$250:$BK$254)</f>
        <v>0</v>
      </c>
    </row>
    <row r="250" spans="2:65" s="6" customFormat="1" ht="15.75" customHeight="1">
      <c r="B250" s="23"/>
      <c r="C250" s="144" t="s">
        <v>458</v>
      </c>
      <c r="D250" s="144" t="s">
        <v>148</v>
      </c>
      <c r="E250" s="145" t="s">
        <v>459</v>
      </c>
      <c r="F250" s="146" t="s">
        <v>460</v>
      </c>
      <c r="G250" s="147" t="s">
        <v>173</v>
      </c>
      <c r="H250" s="148">
        <v>139.275</v>
      </c>
      <c r="I250" s="149"/>
      <c r="J250" s="150">
        <f>ROUND($I$250*$H$250,2)</f>
        <v>0</v>
      </c>
      <c r="K250" s="146" t="s">
        <v>152</v>
      </c>
      <c r="L250" s="43"/>
      <c r="M250" s="151"/>
      <c r="N250" s="152" t="s">
        <v>43</v>
      </c>
      <c r="O250" s="24"/>
      <c r="P250" s="153">
        <f>$O$250*$H$250</f>
        <v>0</v>
      </c>
      <c r="Q250" s="153">
        <v>0</v>
      </c>
      <c r="R250" s="153">
        <f>$Q$250*$H$250</f>
        <v>0</v>
      </c>
      <c r="S250" s="153">
        <v>0</v>
      </c>
      <c r="T250" s="154">
        <f>$S$250*$H$250</f>
        <v>0</v>
      </c>
      <c r="AR250" s="88" t="s">
        <v>153</v>
      </c>
      <c r="AT250" s="88" t="s">
        <v>148</v>
      </c>
      <c r="AU250" s="88" t="s">
        <v>80</v>
      </c>
      <c r="AY250" s="6" t="s">
        <v>145</v>
      </c>
      <c r="BE250" s="155">
        <f>IF($N$250="základní",$J$250,0)</f>
        <v>0</v>
      </c>
      <c r="BF250" s="155">
        <f>IF($N$250="snížená",$J$250,0)</f>
        <v>0</v>
      </c>
      <c r="BG250" s="155">
        <f>IF($N$250="zákl. přenesená",$J$250,0)</f>
        <v>0</v>
      </c>
      <c r="BH250" s="155">
        <f>IF($N$250="sníž. přenesená",$J$250,0)</f>
        <v>0</v>
      </c>
      <c r="BI250" s="155">
        <f>IF($N$250="nulová",$J$250,0)</f>
        <v>0</v>
      </c>
      <c r="BJ250" s="88" t="s">
        <v>21</v>
      </c>
      <c r="BK250" s="155">
        <f>ROUND($I$250*$H$250,2)</f>
        <v>0</v>
      </c>
      <c r="BL250" s="88" t="s">
        <v>153</v>
      </c>
      <c r="BM250" s="88" t="s">
        <v>461</v>
      </c>
    </row>
    <row r="251" spans="2:65" s="6" customFormat="1" ht="15.75" customHeight="1">
      <c r="B251" s="23"/>
      <c r="C251" s="147" t="s">
        <v>462</v>
      </c>
      <c r="D251" s="147" t="s">
        <v>148</v>
      </c>
      <c r="E251" s="145" t="s">
        <v>463</v>
      </c>
      <c r="F251" s="146" t="s">
        <v>464</v>
      </c>
      <c r="G251" s="147" t="s">
        <v>173</v>
      </c>
      <c r="H251" s="148">
        <v>139.275</v>
      </c>
      <c r="I251" s="149"/>
      <c r="J251" s="150">
        <f>ROUND($I$251*$H$251,2)</f>
        <v>0</v>
      </c>
      <c r="K251" s="146" t="s">
        <v>152</v>
      </c>
      <c r="L251" s="43"/>
      <c r="M251" s="151"/>
      <c r="N251" s="152" t="s">
        <v>43</v>
      </c>
      <c r="O251" s="24"/>
      <c r="P251" s="153">
        <f>$O$251*$H$251</f>
        <v>0</v>
      </c>
      <c r="Q251" s="153">
        <v>0</v>
      </c>
      <c r="R251" s="153">
        <f>$Q$251*$H$251</f>
        <v>0</v>
      </c>
      <c r="S251" s="153">
        <v>0</v>
      </c>
      <c r="T251" s="154">
        <f>$S$251*$H$251</f>
        <v>0</v>
      </c>
      <c r="AR251" s="88" t="s">
        <v>153</v>
      </c>
      <c r="AT251" s="88" t="s">
        <v>148</v>
      </c>
      <c r="AU251" s="88" t="s">
        <v>80</v>
      </c>
      <c r="AY251" s="88" t="s">
        <v>145</v>
      </c>
      <c r="BE251" s="155">
        <f>IF($N$251="základní",$J$251,0)</f>
        <v>0</v>
      </c>
      <c r="BF251" s="155">
        <f>IF($N$251="snížená",$J$251,0)</f>
        <v>0</v>
      </c>
      <c r="BG251" s="155">
        <f>IF($N$251="zákl. přenesená",$J$251,0)</f>
        <v>0</v>
      </c>
      <c r="BH251" s="155">
        <f>IF($N$251="sníž. přenesená",$J$251,0)</f>
        <v>0</v>
      </c>
      <c r="BI251" s="155">
        <f>IF($N$251="nulová",$J$251,0)</f>
        <v>0</v>
      </c>
      <c r="BJ251" s="88" t="s">
        <v>21</v>
      </c>
      <c r="BK251" s="155">
        <f>ROUND($I$251*$H$251,2)</f>
        <v>0</v>
      </c>
      <c r="BL251" s="88" t="s">
        <v>153</v>
      </c>
      <c r="BM251" s="88" t="s">
        <v>465</v>
      </c>
    </row>
    <row r="252" spans="2:65" s="6" customFormat="1" ht="15.75" customHeight="1">
      <c r="B252" s="23"/>
      <c r="C252" s="147" t="s">
        <v>466</v>
      </c>
      <c r="D252" s="147" t="s">
        <v>148</v>
      </c>
      <c r="E252" s="145" t="s">
        <v>467</v>
      </c>
      <c r="F252" s="146" t="s">
        <v>468</v>
      </c>
      <c r="G252" s="147" t="s">
        <v>173</v>
      </c>
      <c r="H252" s="148">
        <v>557.1</v>
      </c>
      <c r="I252" s="149"/>
      <c r="J252" s="150">
        <f>ROUND($I$252*$H$252,2)</f>
        <v>0</v>
      </c>
      <c r="K252" s="146" t="s">
        <v>152</v>
      </c>
      <c r="L252" s="43"/>
      <c r="M252" s="151"/>
      <c r="N252" s="152" t="s">
        <v>43</v>
      </c>
      <c r="O252" s="24"/>
      <c r="P252" s="153">
        <f>$O$252*$H$252</f>
        <v>0</v>
      </c>
      <c r="Q252" s="153">
        <v>0</v>
      </c>
      <c r="R252" s="153">
        <f>$Q$252*$H$252</f>
        <v>0</v>
      </c>
      <c r="S252" s="153">
        <v>0</v>
      </c>
      <c r="T252" s="154">
        <f>$S$252*$H$252</f>
        <v>0</v>
      </c>
      <c r="AR252" s="88" t="s">
        <v>153</v>
      </c>
      <c r="AT252" s="88" t="s">
        <v>148</v>
      </c>
      <c r="AU252" s="88" t="s">
        <v>80</v>
      </c>
      <c r="AY252" s="88" t="s">
        <v>145</v>
      </c>
      <c r="BE252" s="155">
        <f>IF($N$252="základní",$J$252,0)</f>
        <v>0</v>
      </c>
      <c r="BF252" s="155">
        <f>IF($N$252="snížená",$J$252,0)</f>
        <v>0</v>
      </c>
      <c r="BG252" s="155">
        <f>IF($N$252="zákl. přenesená",$J$252,0)</f>
        <v>0</v>
      </c>
      <c r="BH252" s="155">
        <f>IF($N$252="sníž. přenesená",$J$252,0)</f>
        <v>0</v>
      </c>
      <c r="BI252" s="155">
        <f>IF($N$252="nulová",$J$252,0)</f>
        <v>0</v>
      </c>
      <c r="BJ252" s="88" t="s">
        <v>21</v>
      </c>
      <c r="BK252" s="155">
        <f>ROUND($I$252*$H$252,2)</f>
        <v>0</v>
      </c>
      <c r="BL252" s="88" t="s">
        <v>153</v>
      </c>
      <c r="BM252" s="88" t="s">
        <v>469</v>
      </c>
    </row>
    <row r="253" spans="2:51" s="6" customFormat="1" ht="15.75" customHeight="1">
      <c r="B253" s="156"/>
      <c r="C253" s="157"/>
      <c r="D253" s="158" t="s">
        <v>155</v>
      </c>
      <c r="E253" s="159"/>
      <c r="F253" s="159" t="s">
        <v>470</v>
      </c>
      <c r="G253" s="157"/>
      <c r="H253" s="160">
        <v>557.1</v>
      </c>
      <c r="J253" s="157"/>
      <c r="K253" s="157"/>
      <c r="L253" s="161"/>
      <c r="M253" s="162"/>
      <c r="N253" s="157"/>
      <c r="O253" s="157"/>
      <c r="P253" s="157"/>
      <c r="Q253" s="157"/>
      <c r="R253" s="157"/>
      <c r="S253" s="157"/>
      <c r="T253" s="163"/>
      <c r="AT253" s="164" t="s">
        <v>155</v>
      </c>
      <c r="AU253" s="164" t="s">
        <v>80</v>
      </c>
      <c r="AV253" s="164" t="s">
        <v>80</v>
      </c>
      <c r="AW253" s="164" t="s">
        <v>92</v>
      </c>
      <c r="AX253" s="164" t="s">
        <v>21</v>
      </c>
      <c r="AY253" s="164" t="s">
        <v>145</v>
      </c>
    </row>
    <row r="254" spans="2:65" s="6" customFormat="1" ht="15.75" customHeight="1">
      <c r="B254" s="23"/>
      <c r="C254" s="144" t="s">
        <v>471</v>
      </c>
      <c r="D254" s="144" t="s">
        <v>148</v>
      </c>
      <c r="E254" s="145" t="s">
        <v>472</v>
      </c>
      <c r="F254" s="146" t="s">
        <v>473</v>
      </c>
      <c r="G254" s="147" t="s">
        <v>173</v>
      </c>
      <c r="H254" s="148">
        <v>139.275</v>
      </c>
      <c r="I254" s="149"/>
      <c r="J254" s="150">
        <f>ROUND($I$254*$H$254,2)</f>
        <v>0</v>
      </c>
      <c r="K254" s="146" t="s">
        <v>152</v>
      </c>
      <c r="L254" s="43"/>
      <c r="M254" s="151"/>
      <c r="N254" s="152" t="s">
        <v>43</v>
      </c>
      <c r="O254" s="24"/>
      <c r="P254" s="153">
        <f>$O$254*$H$254</f>
        <v>0</v>
      </c>
      <c r="Q254" s="153">
        <v>0</v>
      </c>
      <c r="R254" s="153">
        <f>$Q$254*$H$254</f>
        <v>0</v>
      </c>
      <c r="S254" s="153">
        <v>0</v>
      </c>
      <c r="T254" s="154">
        <f>$S$254*$H$254</f>
        <v>0</v>
      </c>
      <c r="AR254" s="88" t="s">
        <v>153</v>
      </c>
      <c r="AT254" s="88" t="s">
        <v>148</v>
      </c>
      <c r="AU254" s="88" t="s">
        <v>80</v>
      </c>
      <c r="AY254" s="6" t="s">
        <v>145</v>
      </c>
      <c r="BE254" s="155">
        <f>IF($N$254="základní",$J$254,0)</f>
        <v>0</v>
      </c>
      <c r="BF254" s="155">
        <f>IF($N$254="snížená",$J$254,0)</f>
        <v>0</v>
      </c>
      <c r="BG254" s="155">
        <f>IF($N$254="zákl. přenesená",$J$254,0)</f>
        <v>0</v>
      </c>
      <c r="BH254" s="155">
        <f>IF($N$254="sníž. přenesená",$J$254,0)</f>
        <v>0</v>
      </c>
      <c r="BI254" s="155">
        <f>IF($N$254="nulová",$J$254,0)</f>
        <v>0</v>
      </c>
      <c r="BJ254" s="88" t="s">
        <v>21</v>
      </c>
      <c r="BK254" s="155">
        <f>ROUND($I$254*$H$254,2)</f>
        <v>0</v>
      </c>
      <c r="BL254" s="88" t="s">
        <v>153</v>
      </c>
      <c r="BM254" s="88" t="s">
        <v>474</v>
      </c>
    </row>
    <row r="255" spans="2:63" s="131" customFormat="1" ht="30.75" customHeight="1">
      <c r="B255" s="132"/>
      <c r="C255" s="133"/>
      <c r="D255" s="133" t="s">
        <v>71</v>
      </c>
      <c r="E255" s="142" t="s">
        <v>475</v>
      </c>
      <c r="F255" s="142" t="s">
        <v>476</v>
      </c>
      <c r="G255" s="133"/>
      <c r="H255" s="133"/>
      <c r="J255" s="143">
        <f>$BK$255</f>
        <v>0</v>
      </c>
      <c r="K255" s="133"/>
      <c r="L255" s="136"/>
      <c r="M255" s="137"/>
      <c r="N255" s="133"/>
      <c r="O255" s="133"/>
      <c r="P255" s="138">
        <f>$P$256</f>
        <v>0</v>
      </c>
      <c r="Q255" s="133"/>
      <c r="R255" s="138">
        <f>$R$256</f>
        <v>0</v>
      </c>
      <c r="S255" s="133"/>
      <c r="T255" s="139">
        <f>$T$256</f>
        <v>0</v>
      </c>
      <c r="AR255" s="140" t="s">
        <v>21</v>
      </c>
      <c r="AT255" s="140" t="s">
        <v>71</v>
      </c>
      <c r="AU255" s="140" t="s">
        <v>21</v>
      </c>
      <c r="AY255" s="140" t="s">
        <v>145</v>
      </c>
      <c r="BK255" s="141">
        <f>$BK$256</f>
        <v>0</v>
      </c>
    </row>
    <row r="256" spans="2:65" s="6" customFormat="1" ht="15.75" customHeight="1">
      <c r="B256" s="23"/>
      <c r="C256" s="147" t="s">
        <v>477</v>
      </c>
      <c r="D256" s="147" t="s">
        <v>148</v>
      </c>
      <c r="E256" s="145" t="s">
        <v>478</v>
      </c>
      <c r="F256" s="146" t="s">
        <v>479</v>
      </c>
      <c r="G256" s="147" t="s">
        <v>480</v>
      </c>
      <c r="H256" s="148">
        <v>1</v>
      </c>
      <c r="I256" s="149"/>
      <c r="J256" s="150">
        <f>ROUND($I$256*$H$256,2)</f>
        <v>0</v>
      </c>
      <c r="K256" s="146"/>
      <c r="L256" s="43"/>
      <c r="M256" s="151"/>
      <c r="N256" s="152" t="s">
        <v>43</v>
      </c>
      <c r="O256" s="24"/>
      <c r="P256" s="153">
        <f>$O$256*$H$256</f>
        <v>0</v>
      </c>
      <c r="Q256" s="153">
        <v>0</v>
      </c>
      <c r="R256" s="153">
        <f>$Q$256*$H$256</f>
        <v>0</v>
      </c>
      <c r="S256" s="153">
        <v>0</v>
      </c>
      <c r="T256" s="154">
        <f>$S$256*$H$256</f>
        <v>0</v>
      </c>
      <c r="AR256" s="88" t="s">
        <v>153</v>
      </c>
      <c r="AT256" s="88" t="s">
        <v>148</v>
      </c>
      <c r="AU256" s="88" t="s">
        <v>80</v>
      </c>
      <c r="AY256" s="88" t="s">
        <v>145</v>
      </c>
      <c r="BE256" s="155">
        <f>IF($N$256="základní",$J$256,0)</f>
        <v>0</v>
      </c>
      <c r="BF256" s="155">
        <f>IF($N$256="snížená",$J$256,0)</f>
        <v>0</v>
      </c>
      <c r="BG256" s="155">
        <f>IF($N$256="zákl. přenesená",$J$256,0)</f>
        <v>0</v>
      </c>
      <c r="BH256" s="155">
        <f>IF($N$256="sníž. přenesená",$J$256,0)</f>
        <v>0</v>
      </c>
      <c r="BI256" s="155">
        <f>IF($N$256="nulová",$J$256,0)</f>
        <v>0</v>
      </c>
      <c r="BJ256" s="88" t="s">
        <v>21</v>
      </c>
      <c r="BK256" s="155">
        <f>ROUND($I$256*$H$256,2)</f>
        <v>0</v>
      </c>
      <c r="BL256" s="88" t="s">
        <v>153</v>
      </c>
      <c r="BM256" s="88" t="s">
        <v>481</v>
      </c>
    </row>
    <row r="257" spans="2:63" s="131" customFormat="1" ht="30.75" customHeight="1">
      <c r="B257" s="132"/>
      <c r="C257" s="133"/>
      <c r="D257" s="133" t="s">
        <v>71</v>
      </c>
      <c r="E257" s="142" t="s">
        <v>482</v>
      </c>
      <c r="F257" s="142" t="s">
        <v>483</v>
      </c>
      <c r="G257" s="133"/>
      <c r="H257" s="133"/>
      <c r="J257" s="143">
        <f>$BK$257</f>
        <v>0</v>
      </c>
      <c r="K257" s="133"/>
      <c r="L257" s="136"/>
      <c r="M257" s="137"/>
      <c r="N257" s="133"/>
      <c r="O257" s="133"/>
      <c r="P257" s="138">
        <f>$P$258</f>
        <v>0</v>
      </c>
      <c r="Q257" s="133"/>
      <c r="R257" s="138">
        <f>$R$258</f>
        <v>0</v>
      </c>
      <c r="S257" s="133"/>
      <c r="T257" s="139">
        <f>$T$258</f>
        <v>0</v>
      </c>
      <c r="AR257" s="140" t="s">
        <v>21</v>
      </c>
      <c r="AT257" s="140" t="s">
        <v>71</v>
      </c>
      <c r="AU257" s="140" t="s">
        <v>21</v>
      </c>
      <c r="AY257" s="140" t="s">
        <v>145</v>
      </c>
      <c r="BK257" s="141">
        <f>$BK$258</f>
        <v>0</v>
      </c>
    </row>
    <row r="258" spans="2:65" s="6" customFormat="1" ht="15.75" customHeight="1">
      <c r="B258" s="23"/>
      <c r="C258" s="147" t="s">
        <v>484</v>
      </c>
      <c r="D258" s="147" t="s">
        <v>148</v>
      </c>
      <c r="E258" s="145" t="s">
        <v>485</v>
      </c>
      <c r="F258" s="146" t="s">
        <v>486</v>
      </c>
      <c r="G258" s="147" t="s">
        <v>173</v>
      </c>
      <c r="H258" s="148">
        <v>85.055</v>
      </c>
      <c r="I258" s="149"/>
      <c r="J258" s="150">
        <f>ROUND($I$258*$H$258,2)</f>
        <v>0</v>
      </c>
      <c r="K258" s="146" t="s">
        <v>152</v>
      </c>
      <c r="L258" s="43"/>
      <c r="M258" s="151"/>
      <c r="N258" s="152" t="s">
        <v>43</v>
      </c>
      <c r="O258" s="24"/>
      <c r="P258" s="153">
        <f>$O$258*$H$258</f>
        <v>0</v>
      </c>
      <c r="Q258" s="153">
        <v>0</v>
      </c>
      <c r="R258" s="153">
        <f>$Q$258*$H$258</f>
        <v>0</v>
      </c>
      <c r="S258" s="153">
        <v>0</v>
      </c>
      <c r="T258" s="154">
        <f>$S$258*$H$258</f>
        <v>0</v>
      </c>
      <c r="AR258" s="88" t="s">
        <v>153</v>
      </c>
      <c r="AT258" s="88" t="s">
        <v>148</v>
      </c>
      <c r="AU258" s="88" t="s">
        <v>80</v>
      </c>
      <c r="AY258" s="88" t="s">
        <v>145</v>
      </c>
      <c r="BE258" s="155">
        <f>IF($N$258="základní",$J$258,0)</f>
        <v>0</v>
      </c>
      <c r="BF258" s="155">
        <f>IF($N$258="snížená",$J$258,0)</f>
        <v>0</v>
      </c>
      <c r="BG258" s="155">
        <f>IF($N$258="zákl. přenesená",$J$258,0)</f>
        <v>0</v>
      </c>
      <c r="BH258" s="155">
        <f>IF($N$258="sníž. přenesená",$J$258,0)</f>
        <v>0</v>
      </c>
      <c r="BI258" s="155">
        <f>IF($N$258="nulová",$J$258,0)</f>
        <v>0</v>
      </c>
      <c r="BJ258" s="88" t="s">
        <v>21</v>
      </c>
      <c r="BK258" s="155">
        <f>ROUND($I$258*$H$258,2)</f>
        <v>0</v>
      </c>
      <c r="BL258" s="88" t="s">
        <v>153</v>
      </c>
      <c r="BM258" s="88" t="s">
        <v>487</v>
      </c>
    </row>
    <row r="259" spans="2:63" s="131" customFormat="1" ht="37.5" customHeight="1">
      <c r="B259" s="132"/>
      <c r="C259" s="133"/>
      <c r="D259" s="133" t="s">
        <v>71</v>
      </c>
      <c r="E259" s="134" t="s">
        <v>488</v>
      </c>
      <c r="F259" s="134" t="s">
        <v>489</v>
      </c>
      <c r="G259" s="133"/>
      <c r="H259" s="133"/>
      <c r="J259" s="135">
        <f>$BK$259</f>
        <v>0</v>
      </c>
      <c r="K259" s="133"/>
      <c r="L259" s="136"/>
      <c r="M259" s="137"/>
      <c r="N259" s="133"/>
      <c r="O259" s="133"/>
      <c r="P259" s="138">
        <f>$P$260+$P$265+$P$280+$P$317+$P$323+$P$328+$P$330+$P$354+$P$372+$P$443+$P$479+$P$494+$P$513+$P$529</f>
        <v>0</v>
      </c>
      <c r="Q259" s="133"/>
      <c r="R259" s="138">
        <f>$R$260+$R$265+$R$280+$R$317+$R$323+$R$328+$R$330+$R$354+$R$372+$R$443+$R$479+$R$494+$R$513+$R$529</f>
        <v>18.196248154</v>
      </c>
      <c r="S259" s="133"/>
      <c r="T259" s="139">
        <f>$T$260+$T$265+$T$280+$T$317+$T$323+$T$328+$T$330+$T$354+$T$372+$T$443+$T$479+$T$494+$T$513+$T$529</f>
        <v>4.4200319</v>
      </c>
      <c r="AR259" s="140" t="s">
        <v>80</v>
      </c>
      <c r="AT259" s="140" t="s">
        <v>71</v>
      </c>
      <c r="AU259" s="140" t="s">
        <v>72</v>
      </c>
      <c r="AY259" s="140" t="s">
        <v>145</v>
      </c>
      <c r="BK259" s="141">
        <f>$BK$260+$BK$265+$BK$280+$BK$317+$BK$323+$BK$328+$BK$330+$BK$354+$BK$372+$BK$443+$BK$479+$BK$494+$BK$513+$BK$529</f>
        <v>0</v>
      </c>
    </row>
    <row r="260" spans="2:63" s="131" customFormat="1" ht="21" customHeight="1">
      <c r="B260" s="132"/>
      <c r="C260" s="133"/>
      <c r="D260" s="133" t="s">
        <v>71</v>
      </c>
      <c r="E260" s="142" t="s">
        <v>490</v>
      </c>
      <c r="F260" s="142" t="s">
        <v>491</v>
      </c>
      <c r="G260" s="133"/>
      <c r="H260" s="133"/>
      <c r="J260" s="143">
        <f>$BK$260</f>
        <v>0</v>
      </c>
      <c r="K260" s="133"/>
      <c r="L260" s="136"/>
      <c r="M260" s="137"/>
      <c r="N260" s="133"/>
      <c r="O260" s="133"/>
      <c r="P260" s="138">
        <f>SUM($P$261:$P$264)</f>
        <v>0</v>
      </c>
      <c r="Q260" s="133"/>
      <c r="R260" s="138">
        <f>SUM($R$261:$R$264)</f>
        <v>0.12527216</v>
      </c>
      <c r="S260" s="133"/>
      <c r="T260" s="139">
        <f>SUM($T$261:$T$264)</f>
        <v>0</v>
      </c>
      <c r="AR260" s="140" t="s">
        <v>80</v>
      </c>
      <c r="AT260" s="140" t="s">
        <v>71</v>
      </c>
      <c r="AU260" s="140" t="s">
        <v>21</v>
      </c>
      <c r="AY260" s="140" t="s">
        <v>145</v>
      </c>
      <c r="BK260" s="141">
        <f>SUM($BK$261:$BK$264)</f>
        <v>0</v>
      </c>
    </row>
    <row r="261" spans="2:65" s="6" customFormat="1" ht="27" customHeight="1">
      <c r="B261" s="23"/>
      <c r="C261" s="147" t="s">
        <v>492</v>
      </c>
      <c r="D261" s="147" t="s">
        <v>148</v>
      </c>
      <c r="E261" s="145" t="s">
        <v>493</v>
      </c>
      <c r="F261" s="146" t="s">
        <v>494</v>
      </c>
      <c r="G261" s="147" t="s">
        <v>163</v>
      </c>
      <c r="H261" s="148">
        <v>6.85</v>
      </c>
      <c r="I261" s="149"/>
      <c r="J261" s="150">
        <f>ROUND($I$261*$H$261,2)</f>
        <v>0</v>
      </c>
      <c r="K261" s="146" t="s">
        <v>152</v>
      </c>
      <c r="L261" s="43"/>
      <c r="M261" s="151"/>
      <c r="N261" s="152" t="s">
        <v>43</v>
      </c>
      <c r="O261" s="24"/>
      <c r="P261" s="153">
        <f>$O$261*$H$261</f>
        <v>0</v>
      </c>
      <c r="Q261" s="153">
        <v>0.00458</v>
      </c>
      <c r="R261" s="153">
        <f>$Q$261*$H$261</f>
        <v>0.031373</v>
      </c>
      <c r="S261" s="153">
        <v>0</v>
      </c>
      <c r="T261" s="154">
        <f>$S$261*$H$261</f>
        <v>0</v>
      </c>
      <c r="AR261" s="88" t="s">
        <v>232</v>
      </c>
      <c r="AT261" s="88" t="s">
        <v>148</v>
      </c>
      <c r="AU261" s="88" t="s">
        <v>80</v>
      </c>
      <c r="AY261" s="88" t="s">
        <v>145</v>
      </c>
      <c r="BE261" s="155">
        <f>IF($N$261="základní",$J$261,0)</f>
        <v>0</v>
      </c>
      <c r="BF261" s="155">
        <f>IF($N$261="snížená",$J$261,0)</f>
        <v>0</v>
      </c>
      <c r="BG261" s="155">
        <f>IF($N$261="zákl. přenesená",$J$261,0)</f>
        <v>0</v>
      </c>
      <c r="BH261" s="155">
        <f>IF($N$261="sníž. přenesená",$J$261,0)</f>
        <v>0</v>
      </c>
      <c r="BI261" s="155">
        <f>IF($N$261="nulová",$J$261,0)</f>
        <v>0</v>
      </c>
      <c r="BJ261" s="88" t="s">
        <v>21</v>
      </c>
      <c r="BK261" s="155">
        <f>ROUND($I$261*$H$261,2)</f>
        <v>0</v>
      </c>
      <c r="BL261" s="88" t="s">
        <v>232</v>
      </c>
      <c r="BM261" s="88" t="s">
        <v>495</v>
      </c>
    </row>
    <row r="262" spans="2:51" s="6" customFormat="1" ht="15.75" customHeight="1">
      <c r="B262" s="156"/>
      <c r="C262" s="157"/>
      <c r="D262" s="158" t="s">
        <v>155</v>
      </c>
      <c r="E262" s="159"/>
      <c r="F262" s="159" t="s">
        <v>496</v>
      </c>
      <c r="G262" s="157"/>
      <c r="H262" s="160">
        <v>6.85</v>
      </c>
      <c r="J262" s="157"/>
      <c r="K262" s="157"/>
      <c r="L262" s="161"/>
      <c r="M262" s="162"/>
      <c r="N262" s="157"/>
      <c r="O262" s="157"/>
      <c r="P262" s="157"/>
      <c r="Q262" s="157"/>
      <c r="R262" s="157"/>
      <c r="S262" s="157"/>
      <c r="T262" s="163"/>
      <c r="AT262" s="164" t="s">
        <v>155</v>
      </c>
      <c r="AU262" s="164" t="s">
        <v>80</v>
      </c>
      <c r="AV262" s="164" t="s">
        <v>80</v>
      </c>
      <c r="AW262" s="164" t="s">
        <v>92</v>
      </c>
      <c r="AX262" s="164" t="s">
        <v>21</v>
      </c>
      <c r="AY262" s="164" t="s">
        <v>145</v>
      </c>
    </row>
    <row r="263" spans="2:65" s="6" customFormat="1" ht="15.75" customHeight="1">
      <c r="B263" s="23"/>
      <c r="C263" s="144" t="s">
        <v>497</v>
      </c>
      <c r="D263" s="144" t="s">
        <v>148</v>
      </c>
      <c r="E263" s="145" t="s">
        <v>498</v>
      </c>
      <c r="F263" s="146" t="s">
        <v>499</v>
      </c>
      <c r="G263" s="147" t="s">
        <v>163</v>
      </c>
      <c r="H263" s="148">
        <v>20.502</v>
      </c>
      <c r="I263" s="149"/>
      <c r="J263" s="150">
        <f>ROUND($I$263*$H$263,2)</f>
        <v>0</v>
      </c>
      <c r="K263" s="146" t="s">
        <v>152</v>
      </c>
      <c r="L263" s="43"/>
      <c r="M263" s="151"/>
      <c r="N263" s="152" t="s">
        <v>43</v>
      </c>
      <c r="O263" s="24"/>
      <c r="P263" s="153">
        <f>$O$263*$H$263</f>
        <v>0</v>
      </c>
      <c r="Q263" s="153">
        <v>0.00458</v>
      </c>
      <c r="R263" s="153">
        <f>$Q$263*$H$263</f>
        <v>0.09389916</v>
      </c>
      <c r="S263" s="153">
        <v>0</v>
      </c>
      <c r="T263" s="154">
        <f>$S$263*$H$263</f>
        <v>0</v>
      </c>
      <c r="AR263" s="88" t="s">
        <v>232</v>
      </c>
      <c r="AT263" s="88" t="s">
        <v>148</v>
      </c>
      <c r="AU263" s="88" t="s">
        <v>80</v>
      </c>
      <c r="AY263" s="6" t="s">
        <v>145</v>
      </c>
      <c r="BE263" s="155">
        <f>IF($N$263="základní",$J$263,0)</f>
        <v>0</v>
      </c>
      <c r="BF263" s="155">
        <f>IF($N$263="snížená",$J$263,0)</f>
        <v>0</v>
      </c>
      <c r="BG263" s="155">
        <f>IF($N$263="zákl. přenesená",$J$263,0)</f>
        <v>0</v>
      </c>
      <c r="BH263" s="155">
        <f>IF($N$263="sníž. přenesená",$J$263,0)</f>
        <v>0</v>
      </c>
      <c r="BI263" s="155">
        <f>IF($N$263="nulová",$J$263,0)</f>
        <v>0</v>
      </c>
      <c r="BJ263" s="88" t="s">
        <v>21</v>
      </c>
      <c r="BK263" s="155">
        <f>ROUND($I$263*$H$263,2)</f>
        <v>0</v>
      </c>
      <c r="BL263" s="88" t="s">
        <v>232</v>
      </c>
      <c r="BM263" s="88" t="s">
        <v>500</v>
      </c>
    </row>
    <row r="264" spans="2:65" s="6" customFormat="1" ht="15.75" customHeight="1">
      <c r="B264" s="23"/>
      <c r="C264" s="147" t="s">
        <v>501</v>
      </c>
      <c r="D264" s="147" t="s">
        <v>148</v>
      </c>
      <c r="E264" s="145" t="s">
        <v>502</v>
      </c>
      <c r="F264" s="146" t="s">
        <v>503</v>
      </c>
      <c r="G264" s="147" t="s">
        <v>504</v>
      </c>
      <c r="H264" s="184"/>
      <c r="I264" s="149"/>
      <c r="J264" s="150">
        <f>ROUND($I$264*$H$264,2)</f>
        <v>0</v>
      </c>
      <c r="K264" s="146" t="s">
        <v>152</v>
      </c>
      <c r="L264" s="43"/>
      <c r="M264" s="151"/>
      <c r="N264" s="152" t="s">
        <v>43</v>
      </c>
      <c r="O264" s="24"/>
      <c r="P264" s="153">
        <f>$O$264*$H$264</f>
        <v>0</v>
      </c>
      <c r="Q264" s="153">
        <v>0</v>
      </c>
      <c r="R264" s="153">
        <f>$Q$264*$H$264</f>
        <v>0</v>
      </c>
      <c r="S264" s="153">
        <v>0</v>
      </c>
      <c r="T264" s="154">
        <f>$S$264*$H$264</f>
        <v>0</v>
      </c>
      <c r="AR264" s="88" t="s">
        <v>232</v>
      </c>
      <c r="AT264" s="88" t="s">
        <v>148</v>
      </c>
      <c r="AU264" s="88" t="s">
        <v>80</v>
      </c>
      <c r="AY264" s="88" t="s">
        <v>145</v>
      </c>
      <c r="BE264" s="155">
        <f>IF($N$264="základní",$J$264,0)</f>
        <v>0</v>
      </c>
      <c r="BF264" s="155">
        <f>IF($N$264="snížená",$J$264,0)</f>
        <v>0</v>
      </c>
      <c r="BG264" s="155">
        <f>IF($N$264="zákl. přenesená",$J$264,0)</f>
        <v>0</v>
      </c>
      <c r="BH264" s="155">
        <f>IF($N$264="sníž. přenesená",$J$264,0)</f>
        <v>0</v>
      </c>
      <c r="BI264" s="155">
        <f>IF($N$264="nulová",$J$264,0)</f>
        <v>0</v>
      </c>
      <c r="BJ264" s="88" t="s">
        <v>21</v>
      </c>
      <c r="BK264" s="155">
        <f>ROUND($I$264*$H$264,2)</f>
        <v>0</v>
      </c>
      <c r="BL264" s="88" t="s">
        <v>232</v>
      </c>
      <c r="BM264" s="88" t="s">
        <v>505</v>
      </c>
    </row>
    <row r="265" spans="2:63" s="131" customFormat="1" ht="30.75" customHeight="1">
      <c r="B265" s="132"/>
      <c r="C265" s="133"/>
      <c r="D265" s="133" t="s">
        <v>71</v>
      </c>
      <c r="E265" s="142" t="s">
        <v>506</v>
      </c>
      <c r="F265" s="142" t="s">
        <v>507</v>
      </c>
      <c r="G265" s="133"/>
      <c r="H265" s="133"/>
      <c r="J265" s="143">
        <f>$BK$265</f>
        <v>0</v>
      </c>
      <c r="K265" s="133"/>
      <c r="L265" s="136"/>
      <c r="M265" s="137"/>
      <c r="N265" s="133"/>
      <c r="O265" s="133"/>
      <c r="P265" s="138">
        <f>SUM($P$266:$P$279)</f>
        <v>0</v>
      </c>
      <c r="Q265" s="133"/>
      <c r="R265" s="138">
        <f>SUM($R$266:$R$279)</f>
        <v>0.81893118</v>
      </c>
      <c r="S265" s="133"/>
      <c r="T265" s="139">
        <f>SUM($T$266:$T$279)</f>
        <v>0</v>
      </c>
      <c r="AR265" s="140" t="s">
        <v>80</v>
      </c>
      <c r="AT265" s="140" t="s">
        <v>71</v>
      </c>
      <c r="AU265" s="140" t="s">
        <v>21</v>
      </c>
      <c r="AY265" s="140" t="s">
        <v>145</v>
      </c>
      <c r="BK265" s="141">
        <f>SUM($BK$266:$BK$279)</f>
        <v>0</v>
      </c>
    </row>
    <row r="266" spans="2:65" s="6" customFormat="1" ht="15.75" customHeight="1">
      <c r="B266" s="23"/>
      <c r="C266" s="147" t="s">
        <v>508</v>
      </c>
      <c r="D266" s="147" t="s">
        <v>148</v>
      </c>
      <c r="E266" s="145" t="s">
        <v>509</v>
      </c>
      <c r="F266" s="146" t="s">
        <v>510</v>
      </c>
      <c r="G266" s="147" t="s">
        <v>163</v>
      </c>
      <c r="H266" s="148">
        <v>90.91</v>
      </c>
      <c r="I266" s="149"/>
      <c r="J266" s="150">
        <f>ROUND($I$266*$H$266,2)</f>
        <v>0</v>
      </c>
      <c r="K266" s="146"/>
      <c r="L266" s="43"/>
      <c r="M266" s="151"/>
      <c r="N266" s="152" t="s">
        <v>43</v>
      </c>
      <c r="O266" s="24"/>
      <c r="P266" s="153">
        <f>$O$266*$H$266</f>
        <v>0</v>
      </c>
      <c r="Q266" s="153">
        <v>0</v>
      </c>
      <c r="R266" s="153">
        <f>$Q$266*$H$266</f>
        <v>0</v>
      </c>
      <c r="S266" s="153">
        <v>0</v>
      </c>
      <c r="T266" s="154">
        <f>$S$266*$H$266</f>
        <v>0</v>
      </c>
      <c r="AR266" s="88" t="s">
        <v>232</v>
      </c>
      <c r="AT266" s="88" t="s">
        <v>148</v>
      </c>
      <c r="AU266" s="88" t="s">
        <v>80</v>
      </c>
      <c r="AY266" s="88" t="s">
        <v>145</v>
      </c>
      <c r="BE266" s="155">
        <f>IF($N$266="základní",$J$266,0)</f>
        <v>0</v>
      </c>
      <c r="BF266" s="155">
        <f>IF($N$266="snížená",$J$266,0)</f>
        <v>0</v>
      </c>
      <c r="BG266" s="155">
        <f>IF($N$266="zákl. přenesená",$J$266,0)</f>
        <v>0</v>
      </c>
      <c r="BH266" s="155">
        <f>IF($N$266="sníž. přenesená",$J$266,0)</f>
        <v>0</v>
      </c>
      <c r="BI266" s="155">
        <f>IF($N$266="nulová",$J$266,0)</f>
        <v>0</v>
      </c>
      <c r="BJ266" s="88" t="s">
        <v>21</v>
      </c>
      <c r="BK266" s="155">
        <f>ROUND($I$266*$H$266,2)</f>
        <v>0</v>
      </c>
      <c r="BL266" s="88" t="s">
        <v>232</v>
      </c>
      <c r="BM266" s="88" t="s">
        <v>511</v>
      </c>
    </row>
    <row r="267" spans="2:65" s="6" customFormat="1" ht="15.75" customHeight="1">
      <c r="B267" s="23"/>
      <c r="C267" s="147" t="s">
        <v>512</v>
      </c>
      <c r="D267" s="147" t="s">
        <v>148</v>
      </c>
      <c r="E267" s="145" t="s">
        <v>513</v>
      </c>
      <c r="F267" s="146" t="s">
        <v>514</v>
      </c>
      <c r="G267" s="147" t="s">
        <v>163</v>
      </c>
      <c r="H267" s="148">
        <v>6.25</v>
      </c>
      <c r="I267" s="149"/>
      <c r="J267" s="150">
        <f>ROUND($I$267*$H$267,2)</f>
        <v>0</v>
      </c>
      <c r="K267" s="146"/>
      <c r="L267" s="43"/>
      <c r="M267" s="151"/>
      <c r="N267" s="152" t="s">
        <v>43</v>
      </c>
      <c r="O267" s="24"/>
      <c r="P267" s="153">
        <f>$O$267*$H$267</f>
        <v>0</v>
      </c>
      <c r="Q267" s="153">
        <v>0</v>
      </c>
      <c r="R267" s="153">
        <f>$Q$267*$H$267</f>
        <v>0</v>
      </c>
      <c r="S267" s="153">
        <v>0</v>
      </c>
      <c r="T267" s="154">
        <f>$S$267*$H$267</f>
        <v>0</v>
      </c>
      <c r="AR267" s="88" t="s">
        <v>232</v>
      </c>
      <c r="AT267" s="88" t="s">
        <v>148</v>
      </c>
      <c r="AU267" s="88" t="s">
        <v>80</v>
      </c>
      <c r="AY267" s="88" t="s">
        <v>145</v>
      </c>
      <c r="BE267" s="155">
        <f>IF($N$267="základní",$J$267,0)</f>
        <v>0</v>
      </c>
      <c r="BF267" s="155">
        <f>IF($N$267="snížená",$J$267,0)</f>
        <v>0</v>
      </c>
      <c r="BG267" s="155">
        <f>IF($N$267="zákl. přenesená",$J$267,0)</f>
        <v>0</v>
      </c>
      <c r="BH267" s="155">
        <f>IF($N$267="sníž. přenesená",$J$267,0)</f>
        <v>0</v>
      </c>
      <c r="BI267" s="155">
        <f>IF($N$267="nulová",$J$267,0)</f>
        <v>0</v>
      </c>
      <c r="BJ267" s="88" t="s">
        <v>21</v>
      </c>
      <c r="BK267" s="155">
        <f>ROUND($I$267*$H$267,2)</f>
        <v>0</v>
      </c>
      <c r="BL267" s="88" t="s">
        <v>232</v>
      </c>
      <c r="BM267" s="88" t="s">
        <v>515</v>
      </c>
    </row>
    <row r="268" spans="2:51" s="6" customFormat="1" ht="15.75" customHeight="1">
      <c r="B268" s="156"/>
      <c r="C268" s="157"/>
      <c r="D268" s="158" t="s">
        <v>155</v>
      </c>
      <c r="E268" s="159"/>
      <c r="F268" s="159" t="s">
        <v>516</v>
      </c>
      <c r="G268" s="157"/>
      <c r="H268" s="160">
        <v>6.25</v>
      </c>
      <c r="J268" s="157"/>
      <c r="K268" s="157"/>
      <c r="L268" s="161"/>
      <c r="M268" s="162"/>
      <c r="N268" s="157"/>
      <c r="O268" s="157"/>
      <c r="P268" s="157"/>
      <c r="Q268" s="157"/>
      <c r="R268" s="157"/>
      <c r="S268" s="157"/>
      <c r="T268" s="163"/>
      <c r="AT268" s="164" t="s">
        <v>155</v>
      </c>
      <c r="AU268" s="164" t="s">
        <v>80</v>
      </c>
      <c r="AV268" s="164" t="s">
        <v>80</v>
      </c>
      <c r="AW268" s="164" t="s">
        <v>92</v>
      </c>
      <c r="AX268" s="164" t="s">
        <v>21</v>
      </c>
      <c r="AY268" s="164" t="s">
        <v>145</v>
      </c>
    </row>
    <row r="269" spans="2:65" s="6" customFormat="1" ht="15.75" customHeight="1">
      <c r="B269" s="23"/>
      <c r="C269" s="144" t="s">
        <v>517</v>
      </c>
      <c r="D269" s="144" t="s">
        <v>148</v>
      </c>
      <c r="E269" s="145" t="s">
        <v>518</v>
      </c>
      <c r="F269" s="146" t="s">
        <v>519</v>
      </c>
      <c r="G269" s="147" t="s">
        <v>163</v>
      </c>
      <c r="H269" s="148">
        <v>100.001</v>
      </c>
      <c r="I269" s="149"/>
      <c r="J269" s="150">
        <f>ROUND($I$269*$H$269,2)</f>
        <v>0</v>
      </c>
      <c r="K269" s="146" t="s">
        <v>152</v>
      </c>
      <c r="L269" s="43"/>
      <c r="M269" s="151"/>
      <c r="N269" s="152" t="s">
        <v>43</v>
      </c>
      <c r="O269" s="24"/>
      <c r="P269" s="153">
        <f>$O$269*$H$269</f>
        <v>0</v>
      </c>
      <c r="Q269" s="153">
        <v>0</v>
      </c>
      <c r="R269" s="153">
        <f>$Q$269*$H$269</f>
        <v>0</v>
      </c>
      <c r="S269" s="153">
        <v>0</v>
      </c>
      <c r="T269" s="154">
        <f>$S$269*$H$269</f>
        <v>0</v>
      </c>
      <c r="AR269" s="88" t="s">
        <v>232</v>
      </c>
      <c r="AT269" s="88" t="s">
        <v>148</v>
      </c>
      <c r="AU269" s="88" t="s">
        <v>80</v>
      </c>
      <c r="AY269" s="6" t="s">
        <v>145</v>
      </c>
      <c r="BE269" s="155">
        <f>IF($N$269="základní",$J$269,0)</f>
        <v>0</v>
      </c>
      <c r="BF269" s="155">
        <f>IF($N$269="snížená",$J$269,0)</f>
        <v>0</v>
      </c>
      <c r="BG269" s="155">
        <f>IF($N$269="zákl. přenesená",$J$269,0)</f>
        <v>0</v>
      </c>
      <c r="BH269" s="155">
        <f>IF($N$269="sníž. přenesená",$J$269,0)</f>
        <v>0</v>
      </c>
      <c r="BI269" s="155">
        <f>IF($N$269="nulová",$J$269,0)</f>
        <v>0</v>
      </c>
      <c r="BJ269" s="88" t="s">
        <v>21</v>
      </c>
      <c r="BK269" s="155">
        <f>ROUND($I$269*$H$269,2)</f>
        <v>0</v>
      </c>
      <c r="BL269" s="88" t="s">
        <v>232</v>
      </c>
      <c r="BM269" s="88" t="s">
        <v>520</v>
      </c>
    </row>
    <row r="270" spans="2:51" s="6" customFormat="1" ht="15.75" customHeight="1">
      <c r="B270" s="156"/>
      <c r="C270" s="157"/>
      <c r="D270" s="158" t="s">
        <v>155</v>
      </c>
      <c r="E270" s="159"/>
      <c r="F270" s="159" t="s">
        <v>521</v>
      </c>
      <c r="G270" s="157"/>
      <c r="H270" s="160">
        <v>100.001</v>
      </c>
      <c r="J270" s="157"/>
      <c r="K270" s="157"/>
      <c r="L270" s="161"/>
      <c r="M270" s="162"/>
      <c r="N270" s="157"/>
      <c r="O270" s="157"/>
      <c r="P270" s="157"/>
      <c r="Q270" s="157"/>
      <c r="R270" s="157"/>
      <c r="S270" s="157"/>
      <c r="T270" s="163"/>
      <c r="AT270" s="164" t="s">
        <v>155</v>
      </c>
      <c r="AU270" s="164" t="s">
        <v>80</v>
      </c>
      <c r="AV270" s="164" t="s">
        <v>80</v>
      </c>
      <c r="AW270" s="164" t="s">
        <v>92</v>
      </c>
      <c r="AX270" s="164" t="s">
        <v>21</v>
      </c>
      <c r="AY270" s="164" t="s">
        <v>145</v>
      </c>
    </row>
    <row r="271" spans="2:65" s="6" customFormat="1" ht="15.75" customHeight="1">
      <c r="B271" s="23"/>
      <c r="C271" s="174" t="s">
        <v>522</v>
      </c>
      <c r="D271" s="174" t="s">
        <v>247</v>
      </c>
      <c r="E271" s="175" t="s">
        <v>523</v>
      </c>
      <c r="F271" s="176" t="s">
        <v>524</v>
      </c>
      <c r="G271" s="177" t="s">
        <v>173</v>
      </c>
      <c r="H271" s="178">
        <v>0.03</v>
      </c>
      <c r="I271" s="179"/>
      <c r="J271" s="180">
        <f>ROUND($I$271*$H$271,2)</f>
        <v>0</v>
      </c>
      <c r="K271" s="176" t="s">
        <v>152</v>
      </c>
      <c r="L271" s="181"/>
      <c r="M271" s="182"/>
      <c r="N271" s="183" t="s">
        <v>43</v>
      </c>
      <c r="O271" s="24"/>
      <c r="P271" s="153">
        <f>$O$271*$H$271</f>
        <v>0</v>
      </c>
      <c r="Q271" s="153">
        <v>1</v>
      </c>
      <c r="R271" s="153">
        <f>$Q$271*$H$271</f>
        <v>0.03</v>
      </c>
      <c r="S271" s="153">
        <v>0</v>
      </c>
      <c r="T271" s="154">
        <f>$S$271*$H$271</f>
        <v>0</v>
      </c>
      <c r="AR271" s="88" t="s">
        <v>308</v>
      </c>
      <c r="AT271" s="88" t="s">
        <v>247</v>
      </c>
      <c r="AU271" s="88" t="s">
        <v>80</v>
      </c>
      <c r="AY271" s="6" t="s">
        <v>145</v>
      </c>
      <c r="BE271" s="155">
        <f>IF($N$271="základní",$J$271,0)</f>
        <v>0</v>
      </c>
      <c r="BF271" s="155">
        <f>IF($N$271="snížená",$J$271,0)</f>
        <v>0</v>
      </c>
      <c r="BG271" s="155">
        <f>IF($N$271="zákl. přenesená",$J$271,0)</f>
        <v>0</v>
      </c>
      <c r="BH271" s="155">
        <f>IF($N$271="sníž. přenesená",$J$271,0)</f>
        <v>0</v>
      </c>
      <c r="BI271" s="155">
        <f>IF($N$271="nulová",$J$271,0)</f>
        <v>0</v>
      </c>
      <c r="BJ271" s="88" t="s">
        <v>21</v>
      </c>
      <c r="BK271" s="155">
        <f>ROUND($I$271*$H$271,2)</f>
        <v>0</v>
      </c>
      <c r="BL271" s="88" t="s">
        <v>232</v>
      </c>
      <c r="BM271" s="88" t="s">
        <v>525</v>
      </c>
    </row>
    <row r="272" spans="2:51" s="6" customFormat="1" ht="15.75" customHeight="1">
      <c r="B272" s="156"/>
      <c r="C272" s="157"/>
      <c r="D272" s="165" t="s">
        <v>155</v>
      </c>
      <c r="E272" s="157"/>
      <c r="F272" s="159" t="s">
        <v>526</v>
      </c>
      <c r="G272" s="157"/>
      <c r="H272" s="160">
        <v>0.03</v>
      </c>
      <c r="J272" s="157"/>
      <c r="K272" s="157"/>
      <c r="L272" s="161"/>
      <c r="M272" s="162"/>
      <c r="N272" s="157"/>
      <c r="O272" s="157"/>
      <c r="P272" s="157"/>
      <c r="Q272" s="157"/>
      <c r="R272" s="157"/>
      <c r="S272" s="157"/>
      <c r="T272" s="163"/>
      <c r="AT272" s="164" t="s">
        <v>155</v>
      </c>
      <c r="AU272" s="164" t="s">
        <v>80</v>
      </c>
      <c r="AV272" s="164" t="s">
        <v>80</v>
      </c>
      <c r="AW272" s="164" t="s">
        <v>72</v>
      </c>
      <c r="AX272" s="164" t="s">
        <v>21</v>
      </c>
      <c r="AY272" s="164" t="s">
        <v>145</v>
      </c>
    </row>
    <row r="273" spans="2:65" s="6" customFormat="1" ht="15.75" customHeight="1">
      <c r="B273" s="23"/>
      <c r="C273" s="144" t="s">
        <v>527</v>
      </c>
      <c r="D273" s="144" t="s">
        <v>148</v>
      </c>
      <c r="E273" s="145" t="s">
        <v>528</v>
      </c>
      <c r="F273" s="146" t="s">
        <v>529</v>
      </c>
      <c r="G273" s="147" t="s">
        <v>163</v>
      </c>
      <c r="H273" s="148">
        <v>100.001</v>
      </c>
      <c r="I273" s="149"/>
      <c r="J273" s="150">
        <f>ROUND($I$273*$H$273,2)</f>
        <v>0</v>
      </c>
      <c r="K273" s="146" t="s">
        <v>152</v>
      </c>
      <c r="L273" s="43"/>
      <c r="M273" s="151"/>
      <c r="N273" s="152" t="s">
        <v>43</v>
      </c>
      <c r="O273" s="24"/>
      <c r="P273" s="153">
        <f>$O$273*$H$273</f>
        <v>0</v>
      </c>
      <c r="Q273" s="153">
        <v>0.00088</v>
      </c>
      <c r="R273" s="153">
        <f>$Q$273*$H$273</f>
        <v>0.08800088</v>
      </c>
      <c r="S273" s="153">
        <v>0</v>
      </c>
      <c r="T273" s="154">
        <f>$S$273*$H$273</f>
        <v>0</v>
      </c>
      <c r="AR273" s="88" t="s">
        <v>232</v>
      </c>
      <c r="AT273" s="88" t="s">
        <v>148</v>
      </c>
      <c r="AU273" s="88" t="s">
        <v>80</v>
      </c>
      <c r="AY273" s="6" t="s">
        <v>145</v>
      </c>
      <c r="BE273" s="155">
        <f>IF($N$273="základní",$J$273,0)</f>
        <v>0</v>
      </c>
      <c r="BF273" s="155">
        <f>IF($N$273="snížená",$J$273,0)</f>
        <v>0</v>
      </c>
      <c r="BG273" s="155">
        <f>IF($N$273="zákl. přenesená",$J$273,0)</f>
        <v>0</v>
      </c>
      <c r="BH273" s="155">
        <f>IF($N$273="sníž. přenesená",$J$273,0)</f>
        <v>0</v>
      </c>
      <c r="BI273" s="155">
        <f>IF($N$273="nulová",$J$273,0)</f>
        <v>0</v>
      </c>
      <c r="BJ273" s="88" t="s">
        <v>21</v>
      </c>
      <c r="BK273" s="155">
        <f>ROUND($I$273*$H$273,2)</f>
        <v>0</v>
      </c>
      <c r="BL273" s="88" t="s">
        <v>232</v>
      </c>
      <c r="BM273" s="88" t="s">
        <v>530</v>
      </c>
    </row>
    <row r="274" spans="2:65" s="6" customFormat="1" ht="15.75" customHeight="1">
      <c r="B274" s="23"/>
      <c r="C274" s="177" t="s">
        <v>531</v>
      </c>
      <c r="D274" s="177" t="s">
        <v>247</v>
      </c>
      <c r="E274" s="175" t="s">
        <v>532</v>
      </c>
      <c r="F274" s="176" t="s">
        <v>533</v>
      </c>
      <c r="G274" s="177" t="s">
        <v>163</v>
      </c>
      <c r="H274" s="178">
        <v>132.251</v>
      </c>
      <c r="I274" s="179"/>
      <c r="J274" s="180">
        <f>ROUND($I$274*$H$274,2)</f>
        <v>0</v>
      </c>
      <c r="K274" s="176" t="s">
        <v>152</v>
      </c>
      <c r="L274" s="181"/>
      <c r="M274" s="182"/>
      <c r="N274" s="183" t="s">
        <v>43</v>
      </c>
      <c r="O274" s="24"/>
      <c r="P274" s="153">
        <f>$O$274*$H$274</f>
        <v>0</v>
      </c>
      <c r="Q274" s="153">
        <v>0.005</v>
      </c>
      <c r="R274" s="153">
        <f>$Q$274*$H$274</f>
        <v>0.661255</v>
      </c>
      <c r="S274" s="153">
        <v>0</v>
      </c>
      <c r="T274" s="154">
        <f>$S$274*$H$274</f>
        <v>0</v>
      </c>
      <c r="AR274" s="88" t="s">
        <v>308</v>
      </c>
      <c r="AT274" s="88" t="s">
        <v>247</v>
      </c>
      <c r="AU274" s="88" t="s">
        <v>80</v>
      </c>
      <c r="AY274" s="88" t="s">
        <v>145</v>
      </c>
      <c r="BE274" s="155">
        <f>IF($N$274="základní",$J$274,0)</f>
        <v>0</v>
      </c>
      <c r="BF274" s="155">
        <f>IF($N$274="snížená",$J$274,0)</f>
        <v>0</v>
      </c>
      <c r="BG274" s="155">
        <f>IF($N$274="zákl. přenesená",$J$274,0)</f>
        <v>0</v>
      </c>
      <c r="BH274" s="155">
        <f>IF($N$274="sníž. přenesená",$J$274,0)</f>
        <v>0</v>
      </c>
      <c r="BI274" s="155">
        <f>IF($N$274="nulová",$J$274,0)</f>
        <v>0</v>
      </c>
      <c r="BJ274" s="88" t="s">
        <v>21</v>
      </c>
      <c r="BK274" s="155">
        <f>ROUND($I$274*$H$274,2)</f>
        <v>0</v>
      </c>
      <c r="BL274" s="88" t="s">
        <v>232</v>
      </c>
      <c r="BM274" s="88" t="s">
        <v>534</v>
      </c>
    </row>
    <row r="275" spans="2:51" s="6" customFormat="1" ht="15.75" customHeight="1">
      <c r="B275" s="156"/>
      <c r="C275" s="157"/>
      <c r="D275" s="158" t="s">
        <v>155</v>
      </c>
      <c r="E275" s="159"/>
      <c r="F275" s="159" t="s">
        <v>535</v>
      </c>
      <c r="G275" s="157"/>
      <c r="H275" s="160">
        <v>132.251</v>
      </c>
      <c r="J275" s="157"/>
      <c r="K275" s="157"/>
      <c r="L275" s="161"/>
      <c r="M275" s="162"/>
      <c r="N275" s="157"/>
      <c r="O275" s="157"/>
      <c r="P275" s="157"/>
      <c r="Q275" s="157"/>
      <c r="R275" s="157"/>
      <c r="S275" s="157"/>
      <c r="T275" s="163"/>
      <c r="AT275" s="164" t="s">
        <v>155</v>
      </c>
      <c r="AU275" s="164" t="s">
        <v>80</v>
      </c>
      <c r="AV275" s="164" t="s">
        <v>80</v>
      </c>
      <c r="AW275" s="164" t="s">
        <v>92</v>
      </c>
      <c r="AX275" s="164" t="s">
        <v>21</v>
      </c>
      <c r="AY275" s="164" t="s">
        <v>145</v>
      </c>
    </row>
    <row r="276" spans="2:65" s="6" customFormat="1" ht="15.75" customHeight="1">
      <c r="B276" s="23"/>
      <c r="C276" s="144" t="s">
        <v>536</v>
      </c>
      <c r="D276" s="144" t="s">
        <v>148</v>
      </c>
      <c r="E276" s="145" t="s">
        <v>537</v>
      </c>
      <c r="F276" s="146" t="s">
        <v>538</v>
      </c>
      <c r="G276" s="147" t="s">
        <v>163</v>
      </c>
      <c r="H276" s="148">
        <v>100.001</v>
      </c>
      <c r="I276" s="149"/>
      <c r="J276" s="150">
        <f>ROUND($I$276*$H$276,2)</f>
        <v>0</v>
      </c>
      <c r="K276" s="146" t="s">
        <v>152</v>
      </c>
      <c r="L276" s="43"/>
      <c r="M276" s="151"/>
      <c r="N276" s="152" t="s">
        <v>43</v>
      </c>
      <c r="O276" s="24"/>
      <c r="P276" s="153">
        <f>$O$276*$H$276</f>
        <v>0</v>
      </c>
      <c r="Q276" s="153">
        <v>0</v>
      </c>
      <c r="R276" s="153">
        <f>$Q$276*$H$276</f>
        <v>0</v>
      </c>
      <c r="S276" s="153">
        <v>0</v>
      </c>
      <c r="T276" s="154">
        <f>$S$276*$H$276</f>
        <v>0</v>
      </c>
      <c r="AR276" s="88" t="s">
        <v>232</v>
      </c>
      <c r="AT276" s="88" t="s">
        <v>148</v>
      </c>
      <c r="AU276" s="88" t="s">
        <v>80</v>
      </c>
      <c r="AY276" s="6" t="s">
        <v>145</v>
      </c>
      <c r="BE276" s="155">
        <f>IF($N$276="základní",$J$276,0)</f>
        <v>0</v>
      </c>
      <c r="BF276" s="155">
        <f>IF($N$276="snížená",$J$276,0)</f>
        <v>0</v>
      </c>
      <c r="BG276" s="155">
        <f>IF($N$276="zákl. přenesená",$J$276,0)</f>
        <v>0</v>
      </c>
      <c r="BH276" s="155">
        <f>IF($N$276="sníž. přenesená",$J$276,0)</f>
        <v>0</v>
      </c>
      <c r="BI276" s="155">
        <f>IF($N$276="nulová",$J$276,0)</f>
        <v>0</v>
      </c>
      <c r="BJ276" s="88" t="s">
        <v>21</v>
      </c>
      <c r="BK276" s="155">
        <f>ROUND($I$276*$H$276,2)</f>
        <v>0</v>
      </c>
      <c r="BL276" s="88" t="s">
        <v>232</v>
      </c>
      <c r="BM276" s="88" t="s">
        <v>539</v>
      </c>
    </row>
    <row r="277" spans="2:65" s="6" customFormat="1" ht="15.75" customHeight="1">
      <c r="B277" s="23"/>
      <c r="C277" s="177" t="s">
        <v>540</v>
      </c>
      <c r="D277" s="177" t="s">
        <v>247</v>
      </c>
      <c r="E277" s="175" t="s">
        <v>541</v>
      </c>
      <c r="F277" s="176" t="s">
        <v>542</v>
      </c>
      <c r="G277" s="177" t="s">
        <v>163</v>
      </c>
      <c r="H277" s="178">
        <v>132.251</v>
      </c>
      <c r="I277" s="179"/>
      <c r="J277" s="180">
        <f>ROUND($I$277*$H$277,2)</f>
        <v>0</v>
      </c>
      <c r="K277" s="176" t="s">
        <v>152</v>
      </c>
      <c r="L277" s="181"/>
      <c r="M277" s="182"/>
      <c r="N277" s="183" t="s">
        <v>43</v>
      </c>
      <c r="O277" s="24"/>
      <c r="P277" s="153">
        <f>$O$277*$H$277</f>
        <v>0</v>
      </c>
      <c r="Q277" s="153">
        <v>0.0003</v>
      </c>
      <c r="R277" s="153">
        <f>$Q$277*$H$277</f>
        <v>0.0396753</v>
      </c>
      <c r="S277" s="153">
        <v>0</v>
      </c>
      <c r="T277" s="154">
        <f>$S$277*$H$277</f>
        <v>0</v>
      </c>
      <c r="AR277" s="88" t="s">
        <v>308</v>
      </c>
      <c r="AT277" s="88" t="s">
        <v>247</v>
      </c>
      <c r="AU277" s="88" t="s">
        <v>80</v>
      </c>
      <c r="AY277" s="88" t="s">
        <v>145</v>
      </c>
      <c r="BE277" s="155">
        <f>IF($N$277="základní",$J$277,0)</f>
        <v>0</v>
      </c>
      <c r="BF277" s="155">
        <f>IF($N$277="snížená",$J$277,0)</f>
        <v>0</v>
      </c>
      <c r="BG277" s="155">
        <f>IF($N$277="zákl. přenesená",$J$277,0)</f>
        <v>0</v>
      </c>
      <c r="BH277" s="155">
        <f>IF($N$277="sníž. přenesená",$J$277,0)</f>
        <v>0</v>
      </c>
      <c r="BI277" s="155">
        <f>IF($N$277="nulová",$J$277,0)</f>
        <v>0</v>
      </c>
      <c r="BJ277" s="88" t="s">
        <v>21</v>
      </c>
      <c r="BK277" s="155">
        <f>ROUND($I$277*$H$277,2)</f>
        <v>0</v>
      </c>
      <c r="BL277" s="88" t="s">
        <v>232</v>
      </c>
      <c r="BM277" s="88" t="s">
        <v>543</v>
      </c>
    </row>
    <row r="278" spans="2:51" s="6" customFormat="1" ht="15.75" customHeight="1">
      <c r="B278" s="156"/>
      <c r="C278" s="157"/>
      <c r="D278" s="158" t="s">
        <v>155</v>
      </c>
      <c r="E278" s="159"/>
      <c r="F278" s="159" t="s">
        <v>535</v>
      </c>
      <c r="G278" s="157"/>
      <c r="H278" s="160">
        <v>132.251</v>
      </c>
      <c r="J278" s="157"/>
      <c r="K278" s="157"/>
      <c r="L278" s="161"/>
      <c r="M278" s="162"/>
      <c r="N278" s="157"/>
      <c r="O278" s="157"/>
      <c r="P278" s="157"/>
      <c r="Q278" s="157"/>
      <c r="R278" s="157"/>
      <c r="S278" s="157"/>
      <c r="T278" s="163"/>
      <c r="AT278" s="164" t="s">
        <v>155</v>
      </c>
      <c r="AU278" s="164" t="s">
        <v>80</v>
      </c>
      <c r="AV278" s="164" t="s">
        <v>80</v>
      </c>
      <c r="AW278" s="164" t="s">
        <v>92</v>
      </c>
      <c r="AX278" s="164" t="s">
        <v>21</v>
      </c>
      <c r="AY278" s="164" t="s">
        <v>145</v>
      </c>
    </row>
    <row r="279" spans="2:65" s="6" customFormat="1" ht="15.75" customHeight="1">
      <c r="B279" s="23"/>
      <c r="C279" s="144" t="s">
        <v>544</v>
      </c>
      <c r="D279" s="144" t="s">
        <v>148</v>
      </c>
      <c r="E279" s="145" t="s">
        <v>545</v>
      </c>
      <c r="F279" s="146" t="s">
        <v>546</v>
      </c>
      <c r="G279" s="147" t="s">
        <v>504</v>
      </c>
      <c r="H279" s="184"/>
      <c r="I279" s="149"/>
      <c r="J279" s="150">
        <f>ROUND($I$279*$H$279,2)</f>
        <v>0</v>
      </c>
      <c r="K279" s="146" t="s">
        <v>152</v>
      </c>
      <c r="L279" s="43"/>
      <c r="M279" s="151"/>
      <c r="N279" s="152" t="s">
        <v>43</v>
      </c>
      <c r="O279" s="24"/>
      <c r="P279" s="153">
        <f>$O$279*$H$279</f>
        <v>0</v>
      </c>
      <c r="Q279" s="153">
        <v>0</v>
      </c>
      <c r="R279" s="153">
        <f>$Q$279*$H$279</f>
        <v>0</v>
      </c>
      <c r="S279" s="153">
        <v>0</v>
      </c>
      <c r="T279" s="154">
        <f>$S$279*$H$279</f>
        <v>0</v>
      </c>
      <c r="AR279" s="88" t="s">
        <v>232</v>
      </c>
      <c r="AT279" s="88" t="s">
        <v>148</v>
      </c>
      <c r="AU279" s="88" t="s">
        <v>80</v>
      </c>
      <c r="AY279" s="6" t="s">
        <v>145</v>
      </c>
      <c r="BE279" s="155">
        <f>IF($N$279="základní",$J$279,0)</f>
        <v>0</v>
      </c>
      <c r="BF279" s="155">
        <f>IF($N$279="snížená",$J$279,0)</f>
        <v>0</v>
      </c>
      <c r="BG279" s="155">
        <f>IF($N$279="zákl. přenesená",$J$279,0)</f>
        <v>0</v>
      </c>
      <c r="BH279" s="155">
        <f>IF($N$279="sníž. přenesená",$J$279,0)</f>
        <v>0</v>
      </c>
      <c r="BI279" s="155">
        <f>IF($N$279="nulová",$J$279,0)</f>
        <v>0</v>
      </c>
      <c r="BJ279" s="88" t="s">
        <v>21</v>
      </c>
      <c r="BK279" s="155">
        <f>ROUND($I$279*$H$279,2)</f>
        <v>0</v>
      </c>
      <c r="BL279" s="88" t="s">
        <v>232</v>
      </c>
      <c r="BM279" s="88" t="s">
        <v>547</v>
      </c>
    </row>
    <row r="280" spans="2:63" s="131" customFormat="1" ht="30.75" customHeight="1">
      <c r="B280" s="132"/>
      <c r="C280" s="133"/>
      <c r="D280" s="133" t="s">
        <v>71</v>
      </c>
      <c r="E280" s="142" t="s">
        <v>548</v>
      </c>
      <c r="F280" s="142" t="s">
        <v>549</v>
      </c>
      <c r="G280" s="133"/>
      <c r="H280" s="133"/>
      <c r="J280" s="143">
        <f>$BK$280</f>
        <v>0</v>
      </c>
      <c r="K280" s="133"/>
      <c r="L280" s="136"/>
      <c r="M280" s="137"/>
      <c r="N280" s="133"/>
      <c r="O280" s="133"/>
      <c r="P280" s="138">
        <f>SUM($P$281:$P$316)</f>
        <v>0</v>
      </c>
      <c r="Q280" s="133"/>
      <c r="R280" s="138">
        <f>SUM($R$281:$R$316)</f>
        <v>3.3774262139999998</v>
      </c>
      <c r="S280" s="133"/>
      <c r="T280" s="139">
        <f>SUM($T$281:$T$316)</f>
        <v>0</v>
      </c>
      <c r="AR280" s="140" t="s">
        <v>80</v>
      </c>
      <c r="AT280" s="140" t="s">
        <v>71</v>
      </c>
      <c r="AU280" s="140" t="s">
        <v>21</v>
      </c>
      <c r="AY280" s="140" t="s">
        <v>145</v>
      </c>
      <c r="BK280" s="141">
        <f>SUM($BK$281:$BK$316)</f>
        <v>0</v>
      </c>
    </row>
    <row r="281" spans="2:65" s="6" customFormat="1" ht="15.75" customHeight="1">
      <c r="B281" s="23"/>
      <c r="C281" s="147" t="s">
        <v>550</v>
      </c>
      <c r="D281" s="147" t="s">
        <v>148</v>
      </c>
      <c r="E281" s="145" t="s">
        <v>551</v>
      </c>
      <c r="F281" s="146" t="s">
        <v>552</v>
      </c>
      <c r="G281" s="147" t="s">
        <v>163</v>
      </c>
      <c r="H281" s="148">
        <v>61.83</v>
      </c>
      <c r="I281" s="149"/>
      <c r="J281" s="150">
        <f>ROUND($I$281*$H$281,2)</f>
        <v>0</v>
      </c>
      <c r="K281" s="146" t="s">
        <v>152</v>
      </c>
      <c r="L281" s="43"/>
      <c r="M281" s="151"/>
      <c r="N281" s="152" t="s">
        <v>43</v>
      </c>
      <c r="O281" s="24"/>
      <c r="P281" s="153">
        <f>$O$281*$H$281</f>
        <v>0</v>
      </c>
      <c r="Q281" s="153">
        <v>0</v>
      </c>
      <c r="R281" s="153">
        <f>$Q$281*$H$281</f>
        <v>0</v>
      </c>
      <c r="S281" s="153">
        <v>0</v>
      </c>
      <c r="T281" s="154">
        <f>$S$281*$H$281</f>
        <v>0</v>
      </c>
      <c r="AR281" s="88" t="s">
        <v>232</v>
      </c>
      <c r="AT281" s="88" t="s">
        <v>148</v>
      </c>
      <c r="AU281" s="88" t="s">
        <v>80</v>
      </c>
      <c r="AY281" s="88" t="s">
        <v>145</v>
      </c>
      <c r="BE281" s="155">
        <f>IF($N$281="základní",$J$281,0)</f>
        <v>0</v>
      </c>
      <c r="BF281" s="155">
        <f>IF($N$281="snížená",$J$281,0)</f>
        <v>0</v>
      </c>
      <c r="BG281" s="155">
        <f>IF($N$281="zákl. přenesená",$J$281,0)</f>
        <v>0</v>
      </c>
      <c r="BH281" s="155">
        <f>IF($N$281="sníž. přenesená",$J$281,0)</f>
        <v>0</v>
      </c>
      <c r="BI281" s="155">
        <f>IF($N$281="nulová",$J$281,0)</f>
        <v>0</v>
      </c>
      <c r="BJ281" s="88" t="s">
        <v>21</v>
      </c>
      <c r="BK281" s="155">
        <f>ROUND($I$281*$H$281,2)</f>
        <v>0</v>
      </c>
      <c r="BL281" s="88" t="s">
        <v>232</v>
      </c>
      <c r="BM281" s="88" t="s">
        <v>553</v>
      </c>
    </row>
    <row r="282" spans="2:51" s="6" customFormat="1" ht="15.75" customHeight="1">
      <c r="B282" s="156"/>
      <c r="C282" s="157"/>
      <c r="D282" s="158" t="s">
        <v>155</v>
      </c>
      <c r="E282" s="159"/>
      <c r="F282" s="159" t="s">
        <v>554</v>
      </c>
      <c r="G282" s="157"/>
      <c r="H282" s="160">
        <v>61.83</v>
      </c>
      <c r="J282" s="157"/>
      <c r="K282" s="157"/>
      <c r="L282" s="161"/>
      <c r="M282" s="162"/>
      <c r="N282" s="157"/>
      <c r="O282" s="157"/>
      <c r="P282" s="157"/>
      <c r="Q282" s="157"/>
      <c r="R282" s="157"/>
      <c r="S282" s="157"/>
      <c r="T282" s="163"/>
      <c r="AT282" s="164" t="s">
        <v>155</v>
      </c>
      <c r="AU282" s="164" t="s">
        <v>80</v>
      </c>
      <c r="AV282" s="164" t="s">
        <v>80</v>
      </c>
      <c r="AW282" s="164" t="s">
        <v>92</v>
      </c>
      <c r="AX282" s="164" t="s">
        <v>21</v>
      </c>
      <c r="AY282" s="164" t="s">
        <v>145</v>
      </c>
    </row>
    <row r="283" spans="2:65" s="6" customFormat="1" ht="15.75" customHeight="1">
      <c r="B283" s="23"/>
      <c r="C283" s="174" t="s">
        <v>555</v>
      </c>
      <c r="D283" s="174" t="s">
        <v>247</v>
      </c>
      <c r="E283" s="175" t="s">
        <v>556</v>
      </c>
      <c r="F283" s="176" t="s">
        <v>557</v>
      </c>
      <c r="G283" s="177" t="s">
        <v>163</v>
      </c>
      <c r="H283" s="178">
        <v>71.105</v>
      </c>
      <c r="I283" s="179"/>
      <c r="J283" s="180">
        <f>ROUND($I$283*$H$283,2)</f>
        <v>0</v>
      </c>
      <c r="K283" s="176" t="s">
        <v>152</v>
      </c>
      <c r="L283" s="181"/>
      <c r="M283" s="182"/>
      <c r="N283" s="183" t="s">
        <v>43</v>
      </c>
      <c r="O283" s="24"/>
      <c r="P283" s="153">
        <f>$O$283*$H$283</f>
        <v>0</v>
      </c>
      <c r="Q283" s="153">
        <v>0.0028</v>
      </c>
      <c r="R283" s="153">
        <f>$Q$283*$H$283</f>
        <v>0.19909400000000002</v>
      </c>
      <c r="S283" s="153">
        <v>0</v>
      </c>
      <c r="T283" s="154">
        <f>$S$283*$H$283</f>
        <v>0</v>
      </c>
      <c r="AR283" s="88" t="s">
        <v>308</v>
      </c>
      <c r="AT283" s="88" t="s">
        <v>247</v>
      </c>
      <c r="AU283" s="88" t="s">
        <v>80</v>
      </c>
      <c r="AY283" s="6" t="s">
        <v>145</v>
      </c>
      <c r="BE283" s="155">
        <f>IF($N$283="základní",$J$283,0)</f>
        <v>0</v>
      </c>
      <c r="BF283" s="155">
        <f>IF($N$283="snížená",$J$283,0)</f>
        <v>0</v>
      </c>
      <c r="BG283" s="155">
        <f>IF($N$283="zákl. přenesená",$J$283,0)</f>
        <v>0</v>
      </c>
      <c r="BH283" s="155">
        <f>IF($N$283="sníž. přenesená",$J$283,0)</f>
        <v>0</v>
      </c>
      <c r="BI283" s="155">
        <f>IF($N$283="nulová",$J$283,0)</f>
        <v>0</v>
      </c>
      <c r="BJ283" s="88" t="s">
        <v>21</v>
      </c>
      <c r="BK283" s="155">
        <f>ROUND($I$283*$H$283,2)</f>
        <v>0</v>
      </c>
      <c r="BL283" s="88" t="s">
        <v>232</v>
      </c>
      <c r="BM283" s="88" t="s">
        <v>558</v>
      </c>
    </row>
    <row r="284" spans="2:51" s="6" customFormat="1" ht="15.75" customHeight="1">
      <c r="B284" s="156"/>
      <c r="C284" s="157"/>
      <c r="D284" s="158" t="s">
        <v>155</v>
      </c>
      <c r="E284" s="159"/>
      <c r="F284" s="159" t="s">
        <v>559</v>
      </c>
      <c r="G284" s="157"/>
      <c r="H284" s="160">
        <v>71.105</v>
      </c>
      <c r="J284" s="157"/>
      <c r="K284" s="157"/>
      <c r="L284" s="161"/>
      <c r="M284" s="162"/>
      <c r="N284" s="157"/>
      <c r="O284" s="157"/>
      <c r="P284" s="157"/>
      <c r="Q284" s="157"/>
      <c r="R284" s="157"/>
      <c r="S284" s="157"/>
      <c r="T284" s="163"/>
      <c r="AT284" s="164" t="s">
        <v>155</v>
      </c>
      <c r="AU284" s="164" t="s">
        <v>80</v>
      </c>
      <c r="AV284" s="164" t="s">
        <v>80</v>
      </c>
      <c r="AW284" s="164" t="s">
        <v>92</v>
      </c>
      <c r="AX284" s="164" t="s">
        <v>21</v>
      </c>
      <c r="AY284" s="164" t="s">
        <v>145</v>
      </c>
    </row>
    <row r="285" spans="2:65" s="6" customFormat="1" ht="15.75" customHeight="1">
      <c r="B285" s="23"/>
      <c r="C285" s="144" t="s">
        <v>560</v>
      </c>
      <c r="D285" s="144" t="s">
        <v>148</v>
      </c>
      <c r="E285" s="145" t="s">
        <v>561</v>
      </c>
      <c r="F285" s="146" t="s">
        <v>562</v>
      </c>
      <c r="G285" s="147" t="s">
        <v>163</v>
      </c>
      <c r="H285" s="148">
        <v>85.01</v>
      </c>
      <c r="I285" s="149"/>
      <c r="J285" s="150">
        <f>ROUND($I$285*$H$285,2)</f>
        <v>0</v>
      </c>
      <c r="K285" s="146" t="s">
        <v>152</v>
      </c>
      <c r="L285" s="43"/>
      <c r="M285" s="151"/>
      <c r="N285" s="152" t="s">
        <v>43</v>
      </c>
      <c r="O285" s="24"/>
      <c r="P285" s="153">
        <f>$O$285*$H$285</f>
        <v>0</v>
      </c>
      <c r="Q285" s="153">
        <v>0.0003</v>
      </c>
      <c r="R285" s="153">
        <f>$Q$285*$H$285</f>
        <v>0.025502999999999998</v>
      </c>
      <c r="S285" s="153">
        <v>0</v>
      </c>
      <c r="T285" s="154">
        <f>$S$285*$H$285</f>
        <v>0</v>
      </c>
      <c r="AR285" s="88" t="s">
        <v>232</v>
      </c>
      <c r="AT285" s="88" t="s">
        <v>148</v>
      </c>
      <c r="AU285" s="88" t="s">
        <v>80</v>
      </c>
      <c r="AY285" s="6" t="s">
        <v>145</v>
      </c>
      <c r="BE285" s="155">
        <f>IF($N$285="základní",$J$285,0)</f>
        <v>0</v>
      </c>
      <c r="BF285" s="155">
        <f>IF($N$285="snížená",$J$285,0)</f>
        <v>0</v>
      </c>
      <c r="BG285" s="155">
        <f>IF($N$285="zákl. přenesená",$J$285,0)</f>
        <v>0</v>
      </c>
      <c r="BH285" s="155">
        <f>IF($N$285="sníž. přenesená",$J$285,0)</f>
        <v>0</v>
      </c>
      <c r="BI285" s="155">
        <f>IF($N$285="nulová",$J$285,0)</f>
        <v>0</v>
      </c>
      <c r="BJ285" s="88" t="s">
        <v>21</v>
      </c>
      <c r="BK285" s="155">
        <f>ROUND($I$285*$H$285,2)</f>
        <v>0</v>
      </c>
      <c r="BL285" s="88" t="s">
        <v>232</v>
      </c>
      <c r="BM285" s="88" t="s">
        <v>563</v>
      </c>
    </row>
    <row r="286" spans="2:51" s="6" customFormat="1" ht="15.75" customHeight="1">
      <c r="B286" s="156"/>
      <c r="C286" s="157"/>
      <c r="D286" s="158" t="s">
        <v>155</v>
      </c>
      <c r="E286" s="159"/>
      <c r="F286" s="159" t="s">
        <v>564</v>
      </c>
      <c r="G286" s="157"/>
      <c r="H286" s="160">
        <v>85.01</v>
      </c>
      <c r="J286" s="157"/>
      <c r="K286" s="157"/>
      <c r="L286" s="161"/>
      <c r="M286" s="162"/>
      <c r="N286" s="157"/>
      <c r="O286" s="157"/>
      <c r="P286" s="157"/>
      <c r="Q286" s="157"/>
      <c r="R286" s="157"/>
      <c r="S286" s="157"/>
      <c r="T286" s="163"/>
      <c r="AT286" s="164" t="s">
        <v>155</v>
      </c>
      <c r="AU286" s="164" t="s">
        <v>80</v>
      </c>
      <c r="AV286" s="164" t="s">
        <v>80</v>
      </c>
      <c r="AW286" s="164" t="s">
        <v>92</v>
      </c>
      <c r="AX286" s="164" t="s">
        <v>21</v>
      </c>
      <c r="AY286" s="164" t="s">
        <v>145</v>
      </c>
    </row>
    <row r="287" spans="2:65" s="6" customFormat="1" ht="15.75" customHeight="1">
      <c r="B287" s="23"/>
      <c r="C287" s="174" t="s">
        <v>565</v>
      </c>
      <c r="D287" s="174" t="s">
        <v>247</v>
      </c>
      <c r="E287" s="175" t="s">
        <v>566</v>
      </c>
      <c r="F287" s="176" t="s">
        <v>567</v>
      </c>
      <c r="G287" s="177" t="s">
        <v>163</v>
      </c>
      <c r="H287" s="178">
        <v>86.71</v>
      </c>
      <c r="I287" s="179"/>
      <c r="J287" s="180">
        <f>ROUND($I$287*$H$287,2)</f>
        <v>0</v>
      </c>
      <c r="K287" s="176" t="s">
        <v>152</v>
      </c>
      <c r="L287" s="181"/>
      <c r="M287" s="182"/>
      <c r="N287" s="183" t="s">
        <v>43</v>
      </c>
      <c r="O287" s="24"/>
      <c r="P287" s="153">
        <f>$O$287*$H$287</f>
        <v>0</v>
      </c>
      <c r="Q287" s="153">
        <v>0.006</v>
      </c>
      <c r="R287" s="153">
        <f>$Q$287*$H$287</f>
        <v>0.52026</v>
      </c>
      <c r="S287" s="153">
        <v>0</v>
      </c>
      <c r="T287" s="154">
        <f>$S$287*$H$287</f>
        <v>0</v>
      </c>
      <c r="AR287" s="88" t="s">
        <v>308</v>
      </c>
      <c r="AT287" s="88" t="s">
        <v>247</v>
      </c>
      <c r="AU287" s="88" t="s">
        <v>80</v>
      </c>
      <c r="AY287" s="6" t="s">
        <v>145</v>
      </c>
      <c r="BE287" s="155">
        <f>IF($N$287="základní",$J$287,0)</f>
        <v>0</v>
      </c>
      <c r="BF287" s="155">
        <f>IF($N$287="snížená",$J$287,0)</f>
        <v>0</v>
      </c>
      <c r="BG287" s="155">
        <f>IF($N$287="zákl. přenesená",$J$287,0)</f>
        <v>0</v>
      </c>
      <c r="BH287" s="155">
        <f>IF($N$287="sníž. přenesená",$J$287,0)</f>
        <v>0</v>
      </c>
      <c r="BI287" s="155">
        <f>IF($N$287="nulová",$J$287,0)</f>
        <v>0</v>
      </c>
      <c r="BJ287" s="88" t="s">
        <v>21</v>
      </c>
      <c r="BK287" s="155">
        <f>ROUND($I$287*$H$287,2)</f>
        <v>0</v>
      </c>
      <c r="BL287" s="88" t="s">
        <v>232</v>
      </c>
      <c r="BM287" s="88" t="s">
        <v>568</v>
      </c>
    </row>
    <row r="288" spans="2:51" s="6" customFormat="1" ht="15.75" customHeight="1">
      <c r="B288" s="156"/>
      <c r="C288" s="157"/>
      <c r="D288" s="165" t="s">
        <v>155</v>
      </c>
      <c r="E288" s="157"/>
      <c r="F288" s="159" t="s">
        <v>569</v>
      </c>
      <c r="G288" s="157"/>
      <c r="H288" s="160">
        <v>86.71</v>
      </c>
      <c r="J288" s="157"/>
      <c r="K288" s="157"/>
      <c r="L288" s="161"/>
      <c r="M288" s="162"/>
      <c r="N288" s="157"/>
      <c r="O288" s="157"/>
      <c r="P288" s="157"/>
      <c r="Q288" s="157"/>
      <c r="R288" s="157"/>
      <c r="S288" s="157"/>
      <c r="T288" s="163"/>
      <c r="AT288" s="164" t="s">
        <v>155</v>
      </c>
      <c r="AU288" s="164" t="s">
        <v>80</v>
      </c>
      <c r="AV288" s="164" t="s">
        <v>80</v>
      </c>
      <c r="AW288" s="164" t="s">
        <v>72</v>
      </c>
      <c r="AX288" s="164" t="s">
        <v>21</v>
      </c>
      <c r="AY288" s="164" t="s">
        <v>145</v>
      </c>
    </row>
    <row r="289" spans="2:65" s="6" customFormat="1" ht="15.75" customHeight="1">
      <c r="B289" s="23"/>
      <c r="C289" s="144" t="s">
        <v>570</v>
      </c>
      <c r="D289" s="144" t="s">
        <v>148</v>
      </c>
      <c r="E289" s="145" t="s">
        <v>571</v>
      </c>
      <c r="F289" s="146" t="s">
        <v>572</v>
      </c>
      <c r="G289" s="147" t="s">
        <v>163</v>
      </c>
      <c r="H289" s="148">
        <v>181.82</v>
      </c>
      <c r="I289" s="149"/>
      <c r="J289" s="150">
        <f>ROUND($I$289*$H$289,2)</f>
        <v>0</v>
      </c>
      <c r="K289" s="146" t="s">
        <v>152</v>
      </c>
      <c r="L289" s="43"/>
      <c r="M289" s="151"/>
      <c r="N289" s="152" t="s">
        <v>43</v>
      </c>
      <c r="O289" s="24"/>
      <c r="P289" s="153">
        <f>$O$289*$H$289</f>
        <v>0</v>
      </c>
      <c r="Q289" s="153">
        <v>0.0003</v>
      </c>
      <c r="R289" s="153">
        <f>$Q$289*$H$289</f>
        <v>0.05454599999999999</v>
      </c>
      <c r="S289" s="153">
        <v>0</v>
      </c>
      <c r="T289" s="154">
        <f>$S$289*$H$289</f>
        <v>0</v>
      </c>
      <c r="AR289" s="88" t="s">
        <v>153</v>
      </c>
      <c r="AT289" s="88" t="s">
        <v>148</v>
      </c>
      <c r="AU289" s="88" t="s">
        <v>80</v>
      </c>
      <c r="AY289" s="6" t="s">
        <v>145</v>
      </c>
      <c r="BE289" s="155">
        <f>IF($N$289="základní",$J$289,0)</f>
        <v>0</v>
      </c>
      <c r="BF289" s="155">
        <f>IF($N$289="snížená",$J$289,0)</f>
        <v>0</v>
      </c>
      <c r="BG289" s="155">
        <f>IF($N$289="zákl. přenesená",$J$289,0)</f>
        <v>0</v>
      </c>
      <c r="BH289" s="155">
        <f>IF($N$289="sníž. přenesená",$J$289,0)</f>
        <v>0</v>
      </c>
      <c r="BI289" s="155">
        <f>IF($N$289="nulová",$J$289,0)</f>
        <v>0</v>
      </c>
      <c r="BJ289" s="88" t="s">
        <v>21</v>
      </c>
      <c r="BK289" s="155">
        <f>ROUND($I$289*$H$289,2)</f>
        <v>0</v>
      </c>
      <c r="BL289" s="88" t="s">
        <v>153</v>
      </c>
      <c r="BM289" s="88" t="s">
        <v>573</v>
      </c>
    </row>
    <row r="290" spans="2:51" s="6" customFormat="1" ht="15.75" customHeight="1">
      <c r="B290" s="156"/>
      <c r="C290" s="157"/>
      <c r="D290" s="158" t="s">
        <v>155</v>
      </c>
      <c r="E290" s="159"/>
      <c r="F290" s="159" t="s">
        <v>574</v>
      </c>
      <c r="G290" s="157"/>
      <c r="H290" s="160">
        <v>181.82</v>
      </c>
      <c r="J290" s="157"/>
      <c r="K290" s="157"/>
      <c r="L290" s="161"/>
      <c r="M290" s="162"/>
      <c r="N290" s="157"/>
      <c r="O290" s="157"/>
      <c r="P290" s="157"/>
      <c r="Q290" s="157"/>
      <c r="R290" s="157"/>
      <c r="S290" s="157"/>
      <c r="T290" s="163"/>
      <c r="AT290" s="164" t="s">
        <v>155</v>
      </c>
      <c r="AU290" s="164" t="s">
        <v>80</v>
      </c>
      <c r="AV290" s="164" t="s">
        <v>80</v>
      </c>
      <c r="AW290" s="164" t="s">
        <v>92</v>
      </c>
      <c r="AX290" s="164" t="s">
        <v>21</v>
      </c>
      <c r="AY290" s="164" t="s">
        <v>145</v>
      </c>
    </row>
    <row r="291" spans="2:65" s="6" customFormat="1" ht="15.75" customHeight="1">
      <c r="B291" s="23"/>
      <c r="C291" s="174" t="s">
        <v>575</v>
      </c>
      <c r="D291" s="174" t="s">
        <v>247</v>
      </c>
      <c r="E291" s="175" t="s">
        <v>576</v>
      </c>
      <c r="F291" s="176" t="s">
        <v>577</v>
      </c>
      <c r="G291" s="177" t="s">
        <v>163</v>
      </c>
      <c r="H291" s="178">
        <v>109.774</v>
      </c>
      <c r="I291" s="179"/>
      <c r="J291" s="180">
        <f>ROUND($I$291*$H$291,2)</f>
        <v>0</v>
      </c>
      <c r="K291" s="176" t="s">
        <v>152</v>
      </c>
      <c r="L291" s="181"/>
      <c r="M291" s="182"/>
      <c r="N291" s="183" t="s">
        <v>43</v>
      </c>
      <c r="O291" s="24"/>
      <c r="P291" s="153">
        <f>$O$291*$H$291</f>
        <v>0</v>
      </c>
      <c r="Q291" s="153">
        <v>0.0049</v>
      </c>
      <c r="R291" s="153">
        <f>$Q$291*$H$291</f>
        <v>0.5378925999999999</v>
      </c>
      <c r="S291" s="153">
        <v>0</v>
      </c>
      <c r="T291" s="154">
        <f>$S$291*$H$291</f>
        <v>0</v>
      </c>
      <c r="AR291" s="88" t="s">
        <v>188</v>
      </c>
      <c r="AT291" s="88" t="s">
        <v>247</v>
      </c>
      <c r="AU291" s="88" t="s">
        <v>80</v>
      </c>
      <c r="AY291" s="6" t="s">
        <v>145</v>
      </c>
      <c r="BE291" s="155">
        <f>IF($N$291="základní",$J$291,0)</f>
        <v>0</v>
      </c>
      <c r="BF291" s="155">
        <f>IF($N$291="snížená",$J$291,0)</f>
        <v>0</v>
      </c>
      <c r="BG291" s="155">
        <f>IF($N$291="zákl. přenesená",$J$291,0)</f>
        <v>0</v>
      </c>
      <c r="BH291" s="155">
        <f>IF($N$291="sníž. přenesená",$J$291,0)</f>
        <v>0</v>
      </c>
      <c r="BI291" s="155">
        <f>IF($N$291="nulová",$J$291,0)</f>
        <v>0</v>
      </c>
      <c r="BJ291" s="88" t="s">
        <v>21</v>
      </c>
      <c r="BK291" s="155">
        <f>ROUND($I$291*$H$291,2)</f>
        <v>0</v>
      </c>
      <c r="BL291" s="88" t="s">
        <v>153</v>
      </c>
      <c r="BM291" s="88" t="s">
        <v>578</v>
      </c>
    </row>
    <row r="292" spans="2:51" s="6" customFormat="1" ht="15.75" customHeight="1">
      <c r="B292" s="156"/>
      <c r="C292" s="157"/>
      <c r="D292" s="158" t="s">
        <v>155</v>
      </c>
      <c r="E292" s="159"/>
      <c r="F292" s="159" t="s">
        <v>579</v>
      </c>
      <c r="G292" s="157"/>
      <c r="H292" s="160">
        <v>109.774</v>
      </c>
      <c r="J292" s="157"/>
      <c r="K292" s="157"/>
      <c r="L292" s="161"/>
      <c r="M292" s="162"/>
      <c r="N292" s="157"/>
      <c r="O292" s="157"/>
      <c r="P292" s="157"/>
      <c r="Q292" s="157"/>
      <c r="R292" s="157"/>
      <c r="S292" s="157"/>
      <c r="T292" s="163"/>
      <c r="AT292" s="164" t="s">
        <v>155</v>
      </c>
      <c r="AU292" s="164" t="s">
        <v>80</v>
      </c>
      <c r="AV292" s="164" t="s">
        <v>80</v>
      </c>
      <c r="AW292" s="164" t="s">
        <v>92</v>
      </c>
      <c r="AX292" s="164" t="s">
        <v>21</v>
      </c>
      <c r="AY292" s="164" t="s">
        <v>145</v>
      </c>
    </row>
    <row r="293" spans="2:65" s="6" customFormat="1" ht="15.75" customHeight="1">
      <c r="B293" s="23"/>
      <c r="C293" s="174" t="s">
        <v>580</v>
      </c>
      <c r="D293" s="174" t="s">
        <v>247</v>
      </c>
      <c r="E293" s="175" t="s">
        <v>581</v>
      </c>
      <c r="F293" s="176" t="s">
        <v>582</v>
      </c>
      <c r="G293" s="177" t="s">
        <v>163</v>
      </c>
      <c r="H293" s="178">
        <v>109.774</v>
      </c>
      <c r="I293" s="179"/>
      <c r="J293" s="180">
        <f>ROUND($I$293*$H$293,2)</f>
        <v>0</v>
      </c>
      <c r="K293" s="176" t="s">
        <v>152</v>
      </c>
      <c r="L293" s="181"/>
      <c r="M293" s="182"/>
      <c r="N293" s="183" t="s">
        <v>43</v>
      </c>
      <c r="O293" s="24"/>
      <c r="P293" s="153">
        <f>$O$293*$H$293</f>
        <v>0</v>
      </c>
      <c r="Q293" s="153">
        <v>0.0056</v>
      </c>
      <c r="R293" s="153">
        <f>$Q$293*$H$293</f>
        <v>0.6147344</v>
      </c>
      <c r="S293" s="153">
        <v>0</v>
      </c>
      <c r="T293" s="154">
        <f>$S$293*$H$293</f>
        <v>0</v>
      </c>
      <c r="AR293" s="88" t="s">
        <v>188</v>
      </c>
      <c r="AT293" s="88" t="s">
        <v>247</v>
      </c>
      <c r="AU293" s="88" t="s">
        <v>80</v>
      </c>
      <c r="AY293" s="6" t="s">
        <v>145</v>
      </c>
      <c r="BE293" s="155">
        <f>IF($N$293="základní",$J$293,0)</f>
        <v>0</v>
      </c>
      <c r="BF293" s="155">
        <f>IF($N$293="snížená",$J$293,0)</f>
        <v>0</v>
      </c>
      <c r="BG293" s="155">
        <f>IF($N$293="zákl. přenesená",$J$293,0)</f>
        <v>0</v>
      </c>
      <c r="BH293" s="155">
        <f>IF($N$293="sníž. přenesená",$J$293,0)</f>
        <v>0</v>
      </c>
      <c r="BI293" s="155">
        <f>IF($N$293="nulová",$J$293,0)</f>
        <v>0</v>
      </c>
      <c r="BJ293" s="88" t="s">
        <v>21</v>
      </c>
      <c r="BK293" s="155">
        <f>ROUND($I$293*$H$293,2)</f>
        <v>0</v>
      </c>
      <c r="BL293" s="88" t="s">
        <v>153</v>
      </c>
      <c r="BM293" s="88" t="s">
        <v>583</v>
      </c>
    </row>
    <row r="294" spans="2:51" s="6" customFormat="1" ht="15.75" customHeight="1">
      <c r="B294" s="156"/>
      <c r="C294" s="157"/>
      <c r="D294" s="165" t="s">
        <v>155</v>
      </c>
      <c r="E294" s="157"/>
      <c r="F294" s="159" t="s">
        <v>584</v>
      </c>
      <c r="G294" s="157"/>
      <c r="H294" s="160">
        <v>109.774</v>
      </c>
      <c r="J294" s="157"/>
      <c r="K294" s="157"/>
      <c r="L294" s="161"/>
      <c r="M294" s="162"/>
      <c r="N294" s="157"/>
      <c r="O294" s="157"/>
      <c r="P294" s="157"/>
      <c r="Q294" s="157"/>
      <c r="R294" s="157"/>
      <c r="S294" s="157"/>
      <c r="T294" s="163"/>
      <c r="AT294" s="164" t="s">
        <v>155</v>
      </c>
      <c r="AU294" s="164" t="s">
        <v>80</v>
      </c>
      <c r="AV294" s="164" t="s">
        <v>80</v>
      </c>
      <c r="AW294" s="164" t="s">
        <v>72</v>
      </c>
      <c r="AX294" s="164" t="s">
        <v>21</v>
      </c>
      <c r="AY294" s="164" t="s">
        <v>145</v>
      </c>
    </row>
    <row r="295" spans="2:65" s="6" customFormat="1" ht="15.75" customHeight="1">
      <c r="B295" s="23"/>
      <c r="C295" s="144" t="s">
        <v>585</v>
      </c>
      <c r="D295" s="144" t="s">
        <v>148</v>
      </c>
      <c r="E295" s="145" t="s">
        <v>586</v>
      </c>
      <c r="F295" s="146" t="s">
        <v>587</v>
      </c>
      <c r="G295" s="147" t="s">
        <v>163</v>
      </c>
      <c r="H295" s="148">
        <v>68.06</v>
      </c>
      <c r="I295" s="149"/>
      <c r="J295" s="150">
        <f>ROUND($I$295*$H$295,2)</f>
        <v>0</v>
      </c>
      <c r="K295" s="146" t="s">
        <v>152</v>
      </c>
      <c r="L295" s="43"/>
      <c r="M295" s="151"/>
      <c r="N295" s="152" t="s">
        <v>43</v>
      </c>
      <c r="O295" s="24"/>
      <c r="P295" s="153">
        <f>$O$295*$H$295</f>
        <v>0</v>
      </c>
      <c r="Q295" s="153">
        <v>0</v>
      </c>
      <c r="R295" s="153">
        <f>$Q$295*$H$295</f>
        <v>0</v>
      </c>
      <c r="S295" s="153">
        <v>0</v>
      </c>
      <c r="T295" s="154">
        <f>$S$295*$H$295</f>
        <v>0</v>
      </c>
      <c r="AR295" s="88" t="s">
        <v>232</v>
      </c>
      <c r="AT295" s="88" t="s">
        <v>148</v>
      </c>
      <c r="AU295" s="88" t="s">
        <v>80</v>
      </c>
      <c r="AY295" s="6" t="s">
        <v>145</v>
      </c>
      <c r="BE295" s="155">
        <f>IF($N$295="základní",$J$295,0)</f>
        <v>0</v>
      </c>
      <c r="BF295" s="155">
        <f>IF($N$295="snížená",$J$295,0)</f>
        <v>0</v>
      </c>
      <c r="BG295" s="155">
        <f>IF($N$295="zákl. přenesená",$J$295,0)</f>
        <v>0</v>
      </c>
      <c r="BH295" s="155">
        <f>IF($N$295="sníž. přenesená",$J$295,0)</f>
        <v>0</v>
      </c>
      <c r="BI295" s="155">
        <f>IF($N$295="nulová",$J$295,0)</f>
        <v>0</v>
      </c>
      <c r="BJ295" s="88" t="s">
        <v>21</v>
      </c>
      <c r="BK295" s="155">
        <f>ROUND($I$295*$H$295,2)</f>
        <v>0</v>
      </c>
      <c r="BL295" s="88" t="s">
        <v>232</v>
      </c>
      <c r="BM295" s="88" t="s">
        <v>588</v>
      </c>
    </row>
    <row r="296" spans="2:51" s="6" customFormat="1" ht="15.75" customHeight="1">
      <c r="B296" s="156"/>
      <c r="C296" s="157"/>
      <c r="D296" s="158" t="s">
        <v>155</v>
      </c>
      <c r="E296" s="159"/>
      <c r="F296" s="159" t="s">
        <v>589</v>
      </c>
      <c r="G296" s="157"/>
      <c r="H296" s="160">
        <v>68.06</v>
      </c>
      <c r="J296" s="157"/>
      <c r="K296" s="157"/>
      <c r="L296" s="161"/>
      <c r="M296" s="162"/>
      <c r="N296" s="157"/>
      <c r="O296" s="157"/>
      <c r="P296" s="157"/>
      <c r="Q296" s="157"/>
      <c r="R296" s="157"/>
      <c r="S296" s="157"/>
      <c r="T296" s="163"/>
      <c r="AT296" s="164" t="s">
        <v>155</v>
      </c>
      <c r="AU296" s="164" t="s">
        <v>80</v>
      </c>
      <c r="AV296" s="164" t="s">
        <v>80</v>
      </c>
      <c r="AW296" s="164" t="s">
        <v>92</v>
      </c>
      <c r="AX296" s="164" t="s">
        <v>21</v>
      </c>
      <c r="AY296" s="164" t="s">
        <v>145</v>
      </c>
    </row>
    <row r="297" spans="2:65" s="6" customFormat="1" ht="15.75" customHeight="1">
      <c r="B297" s="23"/>
      <c r="C297" s="174" t="s">
        <v>590</v>
      </c>
      <c r="D297" s="174" t="s">
        <v>247</v>
      </c>
      <c r="E297" s="175" t="s">
        <v>591</v>
      </c>
      <c r="F297" s="176" t="s">
        <v>592</v>
      </c>
      <c r="G297" s="177" t="s">
        <v>163</v>
      </c>
      <c r="H297" s="178">
        <v>79.834</v>
      </c>
      <c r="I297" s="179"/>
      <c r="J297" s="180">
        <f>ROUND($I$297*$H$297,2)</f>
        <v>0</v>
      </c>
      <c r="K297" s="176" t="s">
        <v>152</v>
      </c>
      <c r="L297" s="181"/>
      <c r="M297" s="182"/>
      <c r="N297" s="183" t="s">
        <v>43</v>
      </c>
      <c r="O297" s="24"/>
      <c r="P297" s="153">
        <f>$O$297*$H$297</f>
        <v>0</v>
      </c>
      <c r="Q297" s="153">
        <v>0.00125</v>
      </c>
      <c r="R297" s="153">
        <f>$Q$297*$H$297</f>
        <v>0.0997925</v>
      </c>
      <c r="S297" s="153">
        <v>0</v>
      </c>
      <c r="T297" s="154">
        <f>$S$297*$H$297</f>
        <v>0</v>
      </c>
      <c r="AR297" s="88" t="s">
        <v>308</v>
      </c>
      <c r="AT297" s="88" t="s">
        <v>247</v>
      </c>
      <c r="AU297" s="88" t="s">
        <v>80</v>
      </c>
      <c r="AY297" s="6" t="s">
        <v>145</v>
      </c>
      <c r="BE297" s="155">
        <f>IF($N$297="základní",$J$297,0)</f>
        <v>0</v>
      </c>
      <c r="BF297" s="155">
        <f>IF($N$297="snížená",$J$297,0)</f>
        <v>0</v>
      </c>
      <c r="BG297" s="155">
        <f>IF($N$297="zákl. přenesená",$J$297,0)</f>
        <v>0</v>
      </c>
      <c r="BH297" s="155">
        <f>IF($N$297="sníž. přenesená",$J$297,0)</f>
        <v>0</v>
      </c>
      <c r="BI297" s="155">
        <f>IF($N$297="nulová",$J$297,0)</f>
        <v>0</v>
      </c>
      <c r="BJ297" s="88" t="s">
        <v>21</v>
      </c>
      <c r="BK297" s="155">
        <f>ROUND($I$297*$H$297,2)</f>
        <v>0</v>
      </c>
      <c r="BL297" s="88" t="s">
        <v>232</v>
      </c>
      <c r="BM297" s="88" t="s">
        <v>593</v>
      </c>
    </row>
    <row r="298" spans="2:51" s="6" customFormat="1" ht="15.75" customHeight="1">
      <c r="B298" s="156"/>
      <c r="C298" s="157"/>
      <c r="D298" s="158" t="s">
        <v>155</v>
      </c>
      <c r="E298" s="159"/>
      <c r="F298" s="159" t="s">
        <v>594</v>
      </c>
      <c r="G298" s="157"/>
      <c r="H298" s="160">
        <v>79.834</v>
      </c>
      <c r="J298" s="157"/>
      <c r="K298" s="157"/>
      <c r="L298" s="161"/>
      <c r="M298" s="162"/>
      <c r="N298" s="157"/>
      <c r="O298" s="157"/>
      <c r="P298" s="157"/>
      <c r="Q298" s="157"/>
      <c r="R298" s="157"/>
      <c r="S298" s="157"/>
      <c r="T298" s="163"/>
      <c r="AT298" s="164" t="s">
        <v>155</v>
      </c>
      <c r="AU298" s="164" t="s">
        <v>80</v>
      </c>
      <c r="AV298" s="164" t="s">
        <v>80</v>
      </c>
      <c r="AW298" s="164" t="s">
        <v>92</v>
      </c>
      <c r="AX298" s="164" t="s">
        <v>21</v>
      </c>
      <c r="AY298" s="164" t="s">
        <v>145</v>
      </c>
    </row>
    <row r="299" spans="2:65" s="6" customFormat="1" ht="15.75" customHeight="1">
      <c r="B299" s="23"/>
      <c r="C299" s="144" t="s">
        <v>595</v>
      </c>
      <c r="D299" s="144" t="s">
        <v>148</v>
      </c>
      <c r="E299" s="145" t="s">
        <v>596</v>
      </c>
      <c r="F299" s="146" t="s">
        <v>597</v>
      </c>
      <c r="G299" s="147" t="s">
        <v>163</v>
      </c>
      <c r="H299" s="148">
        <v>25.158</v>
      </c>
      <c r="I299" s="149"/>
      <c r="J299" s="150">
        <f>ROUND($I$299*$H$299,2)</f>
        <v>0</v>
      </c>
      <c r="K299" s="146" t="s">
        <v>152</v>
      </c>
      <c r="L299" s="43"/>
      <c r="M299" s="151"/>
      <c r="N299" s="152" t="s">
        <v>43</v>
      </c>
      <c r="O299" s="24"/>
      <c r="P299" s="153">
        <f>$O$299*$H$299</f>
        <v>0</v>
      </c>
      <c r="Q299" s="153">
        <v>0.0003</v>
      </c>
      <c r="R299" s="153">
        <f>$Q$299*$H$299</f>
        <v>0.0075474</v>
      </c>
      <c r="S299" s="153">
        <v>0</v>
      </c>
      <c r="T299" s="154">
        <f>$S$299*$H$299</f>
        <v>0</v>
      </c>
      <c r="AR299" s="88" t="s">
        <v>232</v>
      </c>
      <c r="AT299" s="88" t="s">
        <v>148</v>
      </c>
      <c r="AU299" s="88" t="s">
        <v>80</v>
      </c>
      <c r="AY299" s="6" t="s">
        <v>145</v>
      </c>
      <c r="BE299" s="155">
        <f>IF($N$299="základní",$J$299,0)</f>
        <v>0</v>
      </c>
      <c r="BF299" s="155">
        <f>IF($N$299="snížená",$J$299,0)</f>
        <v>0</v>
      </c>
      <c r="BG299" s="155">
        <f>IF($N$299="zákl. přenesená",$J$299,0)</f>
        <v>0</v>
      </c>
      <c r="BH299" s="155">
        <f>IF($N$299="sníž. přenesená",$J$299,0)</f>
        <v>0</v>
      </c>
      <c r="BI299" s="155">
        <f>IF($N$299="nulová",$J$299,0)</f>
        <v>0</v>
      </c>
      <c r="BJ299" s="88" t="s">
        <v>21</v>
      </c>
      <c r="BK299" s="155">
        <f>ROUND($I$299*$H$299,2)</f>
        <v>0</v>
      </c>
      <c r="BL299" s="88" t="s">
        <v>232</v>
      </c>
      <c r="BM299" s="88" t="s">
        <v>598</v>
      </c>
    </row>
    <row r="300" spans="2:51" s="6" customFormat="1" ht="15.75" customHeight="1">
      <c r="B300" s="156"/>
      <c r="C300" s="157"/>
      <c r="D300" s="158" t="s">
        <v>155</v>
      </c>
      <c r="E300" s="159"/>
      <c r="F300" s="159" t="s">
        <v>599</v>
      </c>
      <c r="G300" s="157"/>
      <c r="H300" s="160">
        <v>25.158</v>
      </c>
      <c r="J300" s="157"/>
      <c r="K300" s="157"/>
      <c r="L300" s="161"/>
      <c r="M300" s="162"/>
      <c r="N300" s="157"/>
      <c r="O300" s="157"/>
      <c r="P300" s="157"/>
      <c r="Q300" s="157"/>
      <c r="R300" s="157"/>
      <c r="S300" s="157"/>
      <c r="T300" s="163"/>
      <c r="AT300" s="164" t="s">
        <v>155</v>
      </c>
      <c r="AU300" s="164" t="s">
        <v>80</v>
      </c>
      <c r="AV300" s="164" t="s">
        <v>80</v>
      </c>
      <c r="AW300" s="164" t="s">
        <v>92</v>
      </c>
      <c r="AX300" s="164" t="s">
        <v>21</v>
      </c>
      <c r="AY300" s="164" t="s">
        <v>145</v>
      </c>
    </row>
    <row r="301" spans="2:65" s="6" customFormat="1" ht="15.75" customHeight="1">
      <c r="B301" s="23"/>
      <c r="C301" s="174" t="s">
        <v>600</v>
      </c>
      <c r="D301" s="174" t="s">
        <v>247</v>
      </c>
      <c r="E301" s="175" t="s">
        <v>576</v>
      </c>
      <c r="F301" s="176" t="s">
        <v>577</v>
      </c>
      <c r="G301" s="177" t="s">
        <v>163</v>
      </c>
      <c r="H301" s="178">
        <v>29.51</v>
      </c>
      <c r="I301" s="179"/>
      <c r="J301" s="180">
        <f>ROUND($I$301*$H$301,2)</f>
        <v>0</v>
      </c>
      <c r="K301" s="176" t="s">
        <v>152</v>
      </c>
      <c r="L301" s="181"/>
      <c r="M301" s="182"/>
      <c r="N301" s="183" t="s">
        <v>43</v>
      </c>
      <c r="O301" s="24"/>
      <c r="P301" s="153">
        <f>$O$301*$H$301</f>
        <v>0</v>
      </c>
      <c r="Q301" s="153">
        <v>0.0049</v>
      </c>
      <c r="R301" s="153">
        <f>$Q$301*$H$301</f>
        <v>0.144599</v>
      </c>
      <c r="S301" s="153">
        <v>0</v>
      </c>
      <c r="T301" s="154">
        <f>$S$301*$H$301</f>
        <v>0</v>
      </c>
      <c r="AR301" s="88" t="s">
        <v>308</v>
      </c>
      <c r="AT301" s="88" t="s">
        <v>247</v>
      </c>
      <c r="AU301" s="88" t="s">
        <v>80</v>
      </c>
      <c r="AY301" s="6" t="s">
        <v>145</v>
      </c>
      <c r="BE301" s="155">
        <f>IF($N$301="základní",$J$301,0)</f>
        <v>0</v>
      </c>
      <c r="BF301" s="155">
        <f>IF($N$301="snížená",$J$301,0)</f>
        <v>0</v>
      </c>
      <c r="BG301" s="155">
        <f>IF($N$301="zákl. přenesená",$J$301,0)</f>
        <v>0</v>
      </c>
      <c r="BH301" s="155">
        <f>IF($N$301="sníž. přenesená",$J$301,0)</f>
        <v>0</v>
      </c>
      <c r="BI301" s="155">
        <f>IF($N$301="nulová",$J$301,0)</f>
        <v>0</v>
      </c>
      <c r="BJ301" s="88" t="s">
        <v>21</v>
      </c>
      <c r="BK301" s="155">
        <f>ROUND($I$301*$H$301,2)</f>
        <v>0</v>
      </c>
      <c r="BL301" s="88" t="s">
        <v>232</v>
      </c>
      <c r="BM301" s="88" t="s">
        <v>601</v>
      </c>
    </row>
    <row r="302" spans="2:51" s="6" customFormat="1" ht="15.75" customHeight="1">
      <c r="B302" s="156"/>
      <c r="C302" s="157"/>
      <c r="D302" s="158" t="s">
        <v>155</v>
      </c>
      <c r="E302" s="159"/>
      <c r="F302" s="159" t="s">
        <v>602</v>
      </c>
      <c r="G302" s="157"/>
      <c r="H302" s="160">
        <v>29.51</v>
      </c>
      <c r="J302" s="157"/>
      <c r="K302" s="157"/>
      <c r="L302" s="161"/>
      <c r="M302" s="162"/>
      <c r="N302" s="157"/>
      <c r="O302" s="157"/>
      <c r="P302" s="157"/>
      <c r="Q302" s="157"/>
      <c r="R302" s="157"/>
      <c r="S302" s="157"/>
      <c r="T302" s="163"/>
      <c r="AT302" s="164" t="s">
        <v>155</v>
      </c>
      <c r="AU302" s="164" t="s">
        <v>80</v>
      </c>
      <c r="AV302" s="164" t="s">
        <v>80</v>
      </c>
      <c r="AW302" s="164" t="s">
        <v>92</v>
      </c>
      <c r="AX302" s="164" t="s">
        <v>21</v>
      </c>
      <c r="AY302" s="164" t="s">
        <v>145</v>
      </c>
    </row>
    <row r="303" spans="2:65" s="6" customFormat="1" ht="15.75" customHeight="1">
      <c r="B303" s="23"/>
      <c r="C303" s="174" t="s">
        <v>603</v>
      </c>
      <c r="D303" s="174" t="s">
        <v>247</v>
      </c>
      <c r="E303" s="175" t="s">
        <v>581</v>
      </c>
      <c r="F303" s="176" t="s">
        <v>582</v>
      </c>
      <c r="G303" s="177" t="s">
        <v>163</v>
      </c>
      <c r="H303" s="178">
        <v>29.51</v>
      </c>
      <c r="I303" s="179"/>
      <c r="J303" s="180">
        <f>ROUND($I$303*$H$303,2)</f>
        <v>0</v>
      </c>
      <c r="K303" s="176" t="s">
        <v>152</v>
      </c>
      <c r="L303" s="181"/>
      <c r="M303" s="182"/>
      <c r="N303" s="183" t="s">
        <v>43</v>
      </c>
      <c r="O303" s="24"/>
      <c r="P303" s="153">
        <f>$O$303*$H$303</f>
        <v>0</v>
      </c>
      <c r="Q303" s="153">
        <v>0.0056</v>
      </c>
      <c r="R303" s="153">
        <f>$Q$303*$H$303</f>
        <v>0.16525600000000001</v>
      </c>
      <c r="S303" s="153">
        <v>0</v>
      </c>
      <c r="T303" s="154">
        <f>$S$303*$H$303</f>
        <v>0</v>
      </c>
      <c r="AR303" s="88" t="s">
        <v>308</v>
      </c>
      <c r="AT303" s="88" t="s">
        <v>247</v>
      </c>
      <c r="AU303" s="88" t="s">
        <v>80</v>
      </c>
      <c r="AY303" s="6" t="s">
        <v>145</v>
      </c>
      <c r="BE303" s="155">
        <f>IF($N$303="základní",$J$303,0)</f>
        <v>0</v>
      </c>
      <c r="BF303" s="155">
        <f>IF($N$303="snížená",$J$303,0)</f>
        <v>0</v>
      </c>
      <c r="BG303" s="155">
        <f>IF($N$303="zákl. přenesená",$J$303,0)</f>
        <v>0</v>
      </c>
      <c r="BH303" s="155">
        <f>IF($N$303="sníž. přenesená",$J$303,0)</f>
        <v>0</v>
      </c>
      <c r="BI303" s="155">
        <f>IF($N$303="nulová",$J$303,0)</f>
        <v>0</v>
      </c>
      <c r="BJ303" s="88" t="s">
        <v>21</v>
      </c>
      <c r="BK303" s="155">
        <f>ROUND($I$303*$H$303,2)</f>
        <v>0</v>
      </c>
      <c r="BL303" s="88" t="s">
        <v>232</v>
      </c>
      <c r="BM303" s="88" t="s">
        <v>604</v>
      </c>
    </row>
    <row r="304" spans="2:51" s="6" customFormat="1" ht="15.75" customHeight="1">
      <c r="B304" s="156"/>
      <c r="C304" s="157"/>
      <c r="D304" s="165" t="s">
        <v>155</v>
      </c>
      <c r="E304" s="157"/>
      <c r="F304" s="159" t="s">
        <v>605</v>
      </c>
      <c r="G304" s="157"/>
      <c r="H304" s="160">
        <v>29.51</v>
      </c>
      <c r="J304" s="157"/>
      <c r="K304" s="157"/>
      <c r="L304" s="161"/>
      <c r="M304" s="162"/>
      <c r="N304" s="157"/>
      <c r="O304" s="157"/>
      <c r="P304" s="157"/>
      <c r="Q304" s="157"/>
      <c r="R304" s="157"/>
      <c r="S304" s="157"/>
      <c r="T304" s="163"/>
      <c r="AT304" s="164" t="s">
        <v>155</v>
      </c>
      <c r="AU304" s="164" t="s">
        <v>80</v>
      </c>
      <c r="AV304" s="164" t="s">
        <v>80</v>
      </c>
      <c r="AW304" s="164" t="s">
        <v>72</v>
      </c>
      <c r="AX304" s="164" t="s">
        <v>21</v>
      </c>
      <c r="AY304" s="164" t="s">
        <v>145</v>
      </c>
    </row>
    <row r="305" spans="2:65" s="6" customFormat="1" ht="15.75" customHeight="1">
      <c r="B305" s="23"/>
      <c r="C305" s="144" t="s">
        <v>606</v>
      </c>
      <c r="D305" s="144" t="s">
        <v>148</v>
      </c>
      <c r="E305" s="145" t="s">
        <v>596</v>
      </c>
      <c r="F305" s="146" t="s">
        <v>597</v>
      </c>
      <c r="G305" s="147" t="s">
        <v>163</v>
      </c>
      <c r="H305" s="148">
        <v>97.134</v>
      </c>
      <c r="I305" s="149"/>
      <c r="J305" s="150">
        <f>ROUND($I$305*$H$305,2)</f>
        <v>0</v>
      </c>
      <c r="K305" s="146" t="s">
        <v>152</v>
      </c>
      <c r="L305" s="43"/>
      <c r="M305" s="151"/>
      <c r="N305" s="152" t="s">
        <v>43</v>
      </c>
      <c r="O305" s="24"/>
      <c r="P305" s="153">
        <f>$O$305*$H$305</f>
        <v>0</v>
      </c>
      <c r="Q305" s="153">
        <v>0.0003</v>
      </c>
      <c r="R305" s="153">
        <f>$Q$305*$H$305</f>
        <v>0.029140199999999998</v>
      </c>
      <c r="S305" s="153">
        <v>0</v>
      </c>
      <c r="T305" s="154">
        <f>$S$305*$H$305</f>
        <v>0</v>
      </c>
      <c r="AR305" s="88" t="s">
        <v>232</v>
      </c>
      <c r="AT305" s="88" t="s">
        <v>148</v>
      </c>
      <c r="AU305" s="88" t="s">
        <v>80</v>
      </c>
      <c r="AY305" s="6" t="s">
        <v>145</v>
      </c>
      <c r="BE305" s="155">
        <f>IF($N$305="základní",$J$305,0)</f>
        <v>0</v>
      </c>
      <c r="BF305" s="155">
        <f>IF($N$305="snížená",$J$305,0)</f>
        <v>0</v>
      </c>
      <c r="BG305" s="155">
        <f>IF($N$305="zákl. přenesená",$J$305,0)</f>
        <v>0</v>
      </c>
      <c r="BH305" s="155">
        <f>IF($N$305="sníž. přenesená",$J$305,0)</f>
        <v>0</v>
      </c>
      <c r="BI305" s="155">
        <f>IF($N$305="nulová",$J$305,0)</f>
        <v>0</v>
      </c>
      <c r="BJ305" s="88" t="s">
        <v>21</v>
      </c>
      <c r="BK305" s="155">
        <f>ROUND($I$305*$H$305,2)</f>
        <v>0</v>
      </c>
      <c r="BL305" s="88" t="s">
        <v>232</v>
      </c>
      <c r="BM305" s="88" t="s">
        <v>607</v>
      </c>
    </row>
    <row r="306" spans="2:51" s="6" customFormat="1" ht="15.75" customHeight="1">
      <c r="B306" s="156"/>
      <c r="C306" s="157"/>
      <c r="D306" s="158" t="s">
        <v>155</v>
      </c>
      <c r="E306" s="159"/>
      <c r="F306" s="159" t="s">
        <v>608</v>
      </c>
      <c r="G306" s="157"/>
      <c r="H306" s="160">
        <v>97.134</v>
      </c>
      <c r="J306" s="157"/>
      <c r="K306" s="157"/>
      <c r="L306" s="161"/>
      <c r="M306" s="162"/>
      <c r="N306" s="157"/>
      <c r="O306" s="157"/>
      <c r="P306" s="157"/>
      <c r="Q306" s="157"/>
      <c r="R306" s="157"/>
      <c r="S306" s="157"/>
      <c r="T306" s="163"/>
      <c r="AT306" s="164" t="s">
        <v>155</v>
      </c>
      <c r="AU306" s="164" t="s">
        <v>80</v>
      </c>
      <c r="AV306" s="164" t="s">
        <v>80</v>
      </c>
      <c r="AW306" s="164" t="s">
        <v>92</v>
      </c>
      <c r="AX306" s="164" t="s">
        <v>21</v>
      </c>
      <c r="AY306" s="164" t="s">
        <v>145</v>
      </c>
    </row>
    <row r="307" spans="2:65" s="6" customFormat="1" ht="15.75" customHeight="1">
      <c r="B307" s="23"/>
      <c r="C307" s="174" t="s">
        <v>609</v>
      </c>
      <c r="D307" s="174" t="s">
        <v>247</v>
      </c>
      <c r="E307" s="175" t="s">
        <v>566</v>
      </c>
      <c r="F307" s="176" t="s">
        <v>567</v>
      </c>
      <c r="G307" s="177" t="s">
        <v>163</v>
      </c>
      <c r="H307" s="178">
        <v>99.077</v>
      </c>
      <c r="I307" s="179"/>
      <c r="J307" s="180">
        <f>ROUND($I$307*$H$307,2)</f>
        <v>0</v>
      </c>
      <c r="K307" s="176" t="s">
        <v>152</v>
      </c>
      <c r="L307" s="181"/>
      <c r="M307" s="182"/>
      <c r="N307" s="183" t="s">
        <v>43</v>
      </c>
      <c r="O307" s="24"/>
      <c r="P307" s="153">
        <f>$O$307*$H$307</f>
        <v>0</v>
      </c>
      <c r="Q307" s="153">
        <v>0.006</v>
      </c>
      <c r="R307" s="153">
        <f>$Q$307*$H$307</f>
        <v>0.594462</v>
      </c>
      <c r="S307" s="153">
        <v>0</v>
      </c>
      <c r="T307" s="154">
        <f>$S$307*$H$307</f>
        <v>0</v>
      </c>
      <c r="AR307" s="88" t="s">
        <v>308</v>
      </c>
      <c r="AT307" s="88" t="s">
        <v>247</v>
      </c>
      <c r="AU307" s="88" t="s">
        <v>80</v>
      </c>
      <c r="AY307" s="6" t="s">
        <v>145</v>
      </c>
      <c r="BE307" s="155">
        <f>IF($N$307="základní",$J$307,0)</f>
        <v>0</v>
      </c>
      <c r="BF307" s="155">
        <f>IF($N$307="snížená",$J$307,0)</f>
        <v>0</v>
      </c>
      <c r="BG307" s="155">
        <f>IF($N$307="zákl. přenesená",$J$307,0)</f>
        <v>0</v>
      </c>
      <c r="BH307" s="155">
        <f>IF($N$307="sníž. přenesená",$J$307,0)</f>
        <v>0</v>
      </c>
      <c r="BI307" s="155">
        <f>IF($N$307="nulová",$J$307,0)</f>
        <v>0</v>
      </c>
      <c r="BJ307" s="88" t="s">
        <v>21</v>
      </c>
      <c r="BK307" s="155">
        <f>ROUND($I$307*$H$307,2)</f>
        <v>0</v>
      </c>
      <c r="BL307" s="88" t="s">
        <v>232</v>
      </c>
      <c r="BM307" s="88" t="s">
        <v>610</v>
      </c>
    </row>
    <row r="308" spans="2:51" s="6" customFormat="1" ht="15.75" customHeight="1">
      <c r="B308" s="156"/>
      <c r="C308" s="157"/>
      <c r="D308" s="165" t="s">
        <v>155</v>
      </c>
      <c r="E308" s="157"/>
      <c r="F308" s="159" t="s">
        <v>611</v>
      </c>
      <c r="G308" s="157"/>
      <c r="H308" s="160">
        <v>99.077</v>
      </c>
      <c r="J308" s="157"/>
      <c r="K308" s="157"/>
      <c r="L308" s="161"/>
      <c r="M308" s="162"/>
      <c r="N308" s="157"/>
      <c r="O308" s="157"/>
      <c r="P308" s="157"/>
      <c r="Q308" s="157"/>
      <c r="R308" s="157"/>
      <c r="S308" s="157"/>
      <c r="T308" s="163"/>
      <c r="AT308" s="164" t="s">
        <v>155</v>
      </c>
      <c r="AU308" s="164" t="s">
        <v>80</v>
      </c>
      <c r="AV308" s="164" t="s">
        <v>80</v>
      </c>
      <c r="AW308" s="164" t="s">
        <v>72</v>
      </c>
      <c r="AX308" s="164" t="s">
        <v>21</v>
      </c>
      <c r="AY308" s="164" t="s">
        <v>145</v>
      </c>
    </row>
    <row r="309" spans="2:65" s="6" customFormat="1" ht="15.75" customHeight="1">
      <c r="B309" s="23"/>
      <c r="C309" s="144" t="s">
        <v>612</v>
      </c>
      <c r="D309" s="144" t="s">
        <v>148</v>
      </c>
      <c r="E309" s="145" t="s">
        <v>613</v>
      </c>
      <c r="F309" s="146" t="s">
        <v>614</v>
      </c>
      <c r="G309" s="147" t="s">
        <v>163</v>
      </c>
      <c r="H309" s="148">
        <v>61.83</v>
      </c>
      <c r="I309" s="149"/>
      <c r="J309" s="150">
        <f>ROUND($I$309*$H$309,2)</f>
        <v>0</v>
      </c>
      <c r="K309" s="146" t="s">
        <v>152</v>
      </c>
      <c r="L309" s="43"/>
      <c r="M309" s="151"/>
      <c r="N309" s="152" t="s">
        <v>43</v>
      </c>
      <c r="O309" s="24"/>
      <c r="P309" s="153">
        <f>$O$309*$H$309</f>
        <v>0</v>
      </c>
      <c r="Q309" s="153">
        <v>1E-05</v>
      </c>
      <c r="R309" s="153">
        <f>$Q$309*$H$309</f>
        <v>0.0006183</v>
      </c>
      <c r="S309" s="153">
        <v>0</v>
      </c>
      <c r="T309" s="154">
        <f>$S$309*$H$309</f>
        <v>0</v>
      </c>
      <c r="AR309" s="88" t="s">
        <v>232</v>
      </c>
      <c r="AT309" s="88" t="s">
        <v>148</v>
      </c>
      <c r="AU309" s="88" t="s">
        <v>80</v>
      </c>
      <c r="AY309" s="6" t="s">
        <v>145</v>
      </c>
      <c r="BE309" s="155">
        <f>IF($N$309="základní",$J$309,0)</f>
        <v>0</v>
      </c>
      <c r="BF309" s="155">
        <f>IF($N$309="snížená",$J$309,0)</f>
        <v>0</v>
      </c>
      <c r="BG309" s="155">
        <f>IF($N$309="zákl. přenesená",$J$309,0)</f>
        <v>0</v>
      </c>
      <c r="BH309" s="155">
        <f>IF($N$309="sníž. přenesená",$J$309,0)</f>
        <v>0</v>
      </c>
      <c r="BI309" s="155">
        <f>IF($N$309="nulová",$J$309,0)</f>
        <v>0</v>
      </c>
      <c r="BJ309" s="88" t="s">
        <v>21</v>
      </c>
      <c r="BK309" s="155">
        <f>ROUND($I$309*$H$309,2)</f>
        <v>0</v>
      </c>
      <c r="BL309" s="88" t="s">
        <v>232</v>
      </c>
      <c r="BM309" s="88" t="s">
        <v>615</v>
      </c>
    </row>
    <row r="310" spans="2:65" s="6" customFormat="1" ht="15.75" customHeight="1">
      <c r="B310" s="23"/>
      <c r="C310" s="177" t="s">
        <v>616</v>
      </c>
      <c r="D310" s="177" t="s">
        <v>247</v>
      </c>
      <c r="E310" s="175" t="s">
        <v>617</v>
      </c>
      <c r="F310" s="176" t="s">
        <v>618</v>
      </c>
      <c r="G310" s="177" t="s">
        <v>163</v>
      </c>
      <c r="H310" s="178">
        <v>64.922</v>
      </c>
      <c r="I310" s="179"/>
      <c r="J310" s="180">
        <f>ROUND($I$310*$H$310,2)</f>
        <v>0</v>
      </c>
      <c r="K310" s="176" t="s">
        <v>152</v>
      </c>
      <c r="L310" s="181"/>
      <c r="M310" s="182"/>
      <c r="N310" s="183" t="s">
        <v>43</v>
      </c>
      <c r="O310" s="24"/>
      <c r="P310" s="153">
        <f>$O$310*$H$310</f>
        <v>0</v>
      </c>
      <c r="Q310" s="153">
        <v>0.000167</v>
      </c>
      <c r="R310" s="153">
        <f>$Q$310*$H$310</f>
        <v>0.010841973999999999</v>
      </c>
      <c r="S310" s="153">
        <v>0</v>
      </c>
      <c r="T310" s="154">
        <f>$S$310*$H$310</f>
        <v>0</v>
      </c>
      <c r="AR310" s="88" t="s">
        <v>308</v>
      </c>
      <c r="AT310" s="88" t="s">
        <v>247</v>
      </c>
      <c r="AU310" s="88" t="s">
        <v>80</v>
      </c>
      <c r="AY310" s="88" t="s">
        <v>145</v>
      </c>
      <c r="BE310" s="155">
        <f>IF($N$310="základní",$J$310,0)</f>
        <v>0</v>
      </c>
      <c r="BF310" s="155">
        <f>IF($N$310="snížená",$J$310,0)</f>
        <v>0</v>
      </c>
      <c r="BG310" s="155">
        <f>IF($N$310="zákl. přenesená",$J$310,0)</f>
        <v>0</v>
      </c>
      <c r="BH310" s="155">
        <f>IF($N$310="sníž. přenesená",$J$310,0)</f>
        <v>0</v>
      </c>
      <c r="BI310" s="155">
        <f>IF($N$310="nulová",$J$310,0)</f>
        <v>0</v>
      </c>
      <c r="BJ310" s="88" t="s">
        <v>21</v>
      </c>
      <c r="BK310" s="155">
        <f>ROUND($I$310*$H$310,2)</f>
        <v>0</v>
      </c>
      <c r="BL310" s="88" t="s">
        <v>232</v>
      </c>
      <c r="BM310" s="88" t="s">
        <v>619</v>
      </c>
    </row>
    <row r="311" spans="2:51" s="6" customFormat="1" ht="15.75" customHeight="1">
      <c r="B311" s="156"/>
      <c r="C311" s="157"/>
      <c r="D311" s="165" t="s">
        <v>155</v>
      </c>
      <c r="E311" s="157"/>
      <c r="F311" s="159" t="s">
        <v>620</v>
      </c>
      <c r="G311" s="157"/>
      <c r="H311" s="160">
        <v>64.922</v>
      </c>
      <c r="J311" s="157"/>
      <c r="K311" s="157"/>
      <c r="L311" s="161"/>
      <c r="M311" s="162"/>
      <c r="N311" s="157"/>
      <c r="O311" s="157"/>
      <c r="P311" s="157"/>
      <c r="Q311" s="157"/>
      <c r="R311" s="157"/>
      <c r="S311" s="157"/>
      <c r="T311" s="163"/>
      <c r="AT311" s="164" t="s">
        <v>155</v>
      </c>
      <c r="AU311" s="164" t="s">
        <v>80</v>
      </c>
      <c r="AV311" s="164" t="s">
        <v>80</v>
      </c>
      <c r="AW311" s="164" t="s">
        <v>72</v>
      </c>
      <c r="AX311" s="164" t="s">
        <v>21</v>
      </c>
      <c r="AY311" s="164" t="s">
        <v>145</v>
      </c>
    </row>
    <row r="312" spans="2:65" s="6" customFormat="1" ht="15.75" customHeight="1">
      <c r="B312" s="23"/>
      <c r="C312" s="144" t="s">
        <v>621</v>
      </c>
      <c r="D312" s="144" t="s">
        <v>148</v>
      </c>
      <c r="E312" s="145" t="s">
        <v>622</v>
      </c>
      <c r="F312" s="146" t="s">
        <v>623</v>
      </c>
      <c r="G312" s="147" t="s">
        <v>163</v>
      </c>
      <c r="H312" s="148">
        <v>18.023</v>
      </c>
      <c r="I312" s="149"/>
      <c r="J312" s="150">
        <f>ROUND($I$312*$H$312,2)</f>
        <v>0</v>
      </c>
      <c r="K312" s="146" t="s">
        <v>152</v>
      </c>
      <c r="L312" s="43"/>
      <c r="M312" s="151"/>
      <c r="N312" s="152" t="s">
        <v>43</v>
      </c>
      <c r="O312" s="24"/>
      <c r="P312" s="153">
        <f>$O$312*$H$312</f>
        <v>0</v>
      </c>
      <c r="Q312" s="153">
        <v>0.00417</v>
      </c>
      <c r="R312" s="153">
        <f>$Q$312*$H$312</f>
        <v>0.07515591</v>
      </c>
      <c r="S312" s="153">
        <v>0</v>
      </c>
      <c r="T312" s="154">
        <f>$S$312*$H$312</f>
        <v>0</v>
      </c>
      <c r="AR312" s="88" t="s">
        <v>232</v>
      </c>
      <c r="AT312" s="88" t="s">
        <v>148</v>
      </c>
      <c r="AU312" s="88" t="s">
        <v>80</v>
      </c>
      <c r="AY312" s="6" t="s">
        <v>145</v>
      </c>
      <c r="BE312" s="155">
        <f>IF($N$312="základní",$J$312,0)</f>
        <v>0</v>
      </c>
      <c r="BF312" s="155">
        <f>IF($N$312="snížená",$J$312,0)</f>
        <v>0</v>
      </c>
      <c r="BG312" s="155">
        <f>IF($N$312="zákl. přenesená",$J$312,0)</f>
        <v>0</v>
      </c>
      <c r="BH312" s="155">
        <f>IF($N$312="sníž. přenesená",$J$312,0)</f>
        <v>0</v>
      </c>
      <c r="BI312" s="155">
        <f>IF($N$312="nulová",$J$312,0)</f>
        <v>0</v>
      </c>
      <c r="BJ312" s="88" t="s">
        <v>21</v>
      </c>
      <c r="BK312" s="155">
        <f>ROUND($I$312*$H$312,2)</f>
        <v>0</v>
      </c>
      <c r="BL312" s="88" t="s">
        <v>232</v>
      </c>
      <c r="BM312" s="88" t="s">
        <v>624</v>
      </c>
    </row>
    <row r="313" spans="2:51" s="6" customFormat="1" ht="15.75" customHeight="1">
      <c r="B313" s="156"/>
      <c r="C313" s="157"/>
      <c r="D313" s="158" t="s">
        <v>155</v>
      </c>
      <c r="E313" s="159"/>
      <c r="F313" s="159" t="s">
        <v>625</v>
      </c>
      <c r="G313" s="157"/>
      <c r="H313" s="160">
        <v>18.023</v>
      </c>
      <c r="J313" s="157"/>
      <c r="K313" s="157"/>
      <c r="L313" s="161"/>
      <c r="M313" s="162"/>
      <c r="N313" s="157"/>
      <c r="O313" s="157"/>
      <c r="P313" s="157"/>
      <c r="Q313" s="157"/>
      <c r="R313" s="157"/>
      <c r="S313" s="157"/>
      <c r="T313" s="163"/>
      <c r="AT313" s="164" t="s">
        <v>155</v>
      </c>
      <c r="AU313" s="164" t="s">
        <v>80</v>
      </c>
      <c r="AV313" s="164" t="s">
        <v>80</v>
      </c>
      <c r="AW313" s="164" t="s">
        <v>92</v>
      </c>
      <c r="AX313" s="164" t="s">
        <v>21</v>
      </c>
      <c r="AY313" s="164" t="s">
        <v>145</v>
      </c>
    </row>
    <row r="314" spans="2:65" s="6" customFormat="1" ht="27" customHeight="1">
      <c r="B314" s="23"/>
      <c r="C314" s="174" t="s">
        <v>626</v>
      </c>
      <c r="D314" s="174" t="s">
        <v>247</v>
      </c>
      <c r="E314" s="175" t="s">
        <v>627</v>
      </c>
      <c r="F314" s="176" t="s">
        <v>628</v>
      </c>
      <c r="G314" s="177" t="s">
        <v>163</v>
      </c>
      <c r="H314" s="178">
        <v>22.799</v>
      </c>
      <c r="I314" s="179"/>
      <c r="J314" s="180">
        <f>ROUND($I$314*$H$314,2)</f>
        <v>0</v>
      </c>
      <c r="K314" s="176" t="s">
        <v>152</v>
      </c>
      <c r="L314" s="181"/>
      <c r="M314" s="182"/>
      <c r="N314" s="183" t="s">
        <v>43</v>
      </c>
      <c r="O314" s="24"/>
      <c r="P314" s="153">
        <f>$O$314*$H$314</f>
        <v>0</v>
      </c>
      <c r="Q314" s="153">
        <v>0.01307</v>
      </c>
      <c r="R314" s="153">
        <f>$Q$314*$H$314</f>
        <v>0.29798293</v>
      </c>
      <c r="S314" s="153">
        <v>0</v>
      </c>
      <c r="T314" s="154">
        <f>$S$314*$H$314</f>
        <v>0</v>
      </c>
      <c r="AR314" s="88" t="s">
        <v>308</v>
      </c>
      <c r="AT314" s="88" t="s">
        <v>247</v>
      </c>
      <c r="AU314" s="88" t="s">
        <v>80</v>
      </c>
      <c r="AY314" s="6" t="s">
        <v>145</v>
      </c>
      <c r="BE314" s="155">
        <f>IF($N$314="základní",$J$314,0)</f>
        <v>0</v>
      </c>
      <c r="BF314" s="155">
        <f>IF($N$314="snížená",$J$314,0)</f>
        <v>0</v>
      </c>
      <c r="BG314" s="155">
        <f>IF($N$314="zákl. přenesená",$J$314,0)</f>
        <v>0</v>
      </c>
      <c r="BH314" s="155">
        <f>IF($N$314="sníž. přenesená",$J$314,0)</f>
        <v>0</v>
      </c>
      <c r="BI314" s="155">
        <f>IF($N$314="nulová",$J$314,0)</f>
        <v>0</v>
      </c>
      <c r="BJ314" s="88" t="s">
        <v>21</v>
      </c>
      <c r="BK314" s="155">
        <f>ROUND($I$314*$H$314,2)</f>
        <v>0</v>
      </c>
      <c r="BL314" s="88" t="s">
        <v>232</v>
      </c>
      <c r="BM314" s="88" t="s">
        <v>629</v>
      </c>
    </row>
    <row r="315" spans="2:51" s="6" customFormat="1" ht="15.75" customHeight="1">
      <c r="B315" s="156"/>
      <c r="C315" s="157"/>
      <c r="D315" s="158" t="s">
        <v>155</v>
      </c>
      <c r="E315" s="159"/>
      <c r="F315" s="159" t="s">
        <v>630</v>
      </c>
      <c r="G315" s="157"/>
      <c r="H315" s="160">
        <v>22.799</v>
      </c>
      <c r="J315" s="157"/>
      <c r="K315" s="157"/>
      <c r="L315" s="161"/>
      <c r="M315" s="162"/>
      <c r="N315" s="157"/>
      <c r="O315" s="157"/>
      <c r="P315" s="157"/>
      <c r="Q315" s="157"/>
      <c r="R315" s="157"/>
      <c r="S315" s="157"/>
      <c r="T315" s="163"/>
      <c r="AT315" s="164" t="s">
        <v>155</v>
      </c>
      <c r="AU315" s="164" t="s">
        <v>80</v>
      </c>
      <c r="AV315" s="164" t="s">
        <v>80</v>
      </c>
      <c r="AW315" s="164" t="s">
        <v>92</v>
      </c>
      <c r="AX315" s="164" t="s">
        <v>21</v>
      </c>
      <c r="AY315" s="164" t="s">
        <v>145</v>
      </c>
    </row>
    <row r="316" spans="2:65" s="6" customFormat="1" ht="15.75" customHeight="1">
      <c r="B316" s="23"/>
      <c r="C316" s="144" t="s">
        <v>631</v>
      </c>
      <c r="D316" s="144" t="s">
        <v>148</v>
      </c>
      <c r="E316" s="145" t="s">
        <v>632</v>
      </c>
      <c r="F316" s="146" t="s">
        <v>633</v>
      </c>
      <c r="G316" s="147" t="s">
        <v>504</v>
      </c>
      <c r="H316" s="184"/>
      <c r="I316" s="149"/>
      <c r="J316" s="150">
        <f>ROUND($I$316*$H$316,2)</f>
        <v>0</v>
      </c>
      <c r="K316" s="146" t="s">
        <v>152</v>
      </c>
      <c r="L316" s="43"/>
      <c r="M316" s="151"/>
      <c r="N316" s="152" t="s">
        <v>43</v>
      </c>
      <c r="O316" s="24"/>
      <c r="P316" s="153">
        <f>$O$316*$H$316</f>
        <v>0</v>
      </c>
      <c r="Q316" s="153">
        <v>0</v>
      </c>
      <c r="R316" s="153">
        <f>$Q$316*$H$316</f>
        <v>0</v>
      </c>
      <c r="S316" s="153">
        <v>0</v>
      </c>
      <c r="T316" s="154">
        <f>$S$316*$H$316</f>
        <v>0</v>
      </c>
      <c r="AR316" s="88" t="s">
        <v>232</v>
      </c>
      <c r="AT316" s="88" t="s">
        <v>148</v>
      </c>
      <c r="AU316" s="88" t="s">
        <v>80</v>
      </c>
      <c r="AY316" s="6" t="s">
        <v>145</v>
      </c>
      <c r="BE316" s="155">
        <f>IF($N$316="základní",$J$316,0)</f>
        <v>0</v>
      </c>
      <c r="BF316" s="155">
        <f>IF($N$316="snížená",$J$316,0)</f>
        <v>0</v>
      </c>
      <c r="BG316" s="155">
        <f>IF($N$316="zákl. přenesená",$J$316,0)</f>
        <v>0</v>
      </c>
      <c r="BH316" s="155">
        <f>IF($N$316="sníž. přenesená",$J$316,0)</f>
        <v>0</v>
      </c>
      <c r="BI316" s="155">
        <f>IF($N$316="nulová",$J$316,0)</f>
        <v>0</v>
      </c>
      <c r="BJ316" s="88" t="s">
        <v>21</v>
      </c>
      <c r="BK316" s="155">
        <f>ROUND($I$316*$H$316,2)</f>
        <v>0</v>
      </c>
      <c r="BL316" s="88" t="s">
        <v>232</v>
      </c>
      <c r="BM316" s="88" t="s">
        <v>634</v>
      </c>
    </row>
    <row r="317" spans="2:63" s="131" customFormat="1" ht="30.75" customHeight="1">
      <c r="B317" s="132"/>
      <c r="C317" s="133"/>
      <c r="D317" s="133" t="s">
        <v>71</v>
      </c>
      <c r="E317" s="142" t="s">
        <v>635</v>
      </c>
      <c r="F317" s="142" t="s">
        <v>636</v>
      </c>
      <c r="G317" s="133"/>
      <c r="H317" s="133"/>
      <c r="J317" s="143">
        <f>$BK$317</f>
        <v>0</v>
      </c>
      <c r="K317" s="133"/>
      <c r="L317" s="136"/>
      <c r="M317" s="137"/>
      <c r="N317" s="133"/>
      <c r="O317" s="133"/>
      <c r="P317" s="138">
        <f>SUM($P$318:$P$322)</f>
        <v>0</v>
      </c>
      <c r="Q317" s="133"/>
      <c r="R317" s="138">
        <f>SUM($R$318:$R$322)</f>
        <v>0.1495562</v>
      </c>
      <c r="S317" s="133"/>
      <c r="T317" s="139">
        <f>SUM($T$318:$T$322)</f>
        <v>0</v>
      </c>
      <c r="AR317" s="140" t="s">
        <v>80</v>
      </c>
      <c r="AT317" s="140" t="s">
        <v>71</v>
      </c>
      <c r="AU317" s="140" t="s">
        <v>21</v>
      </c>
      <c r="AY317" s="140" t="s">
        <v>145</v>
      </c>
      <c r="BK317" s="141">
        <f>SUM($BK$318:$BK$322)</f>
        <v>0</v>
      </c>
    </row>
    <row r="318" spans="2:65" s="6" customFormat="1" ht="15.75" customHeight="1">
      <c r="B318" s="23"/>
      <c r="C318" s="147" t="s">
        <v>637</v>
      </c>
      <c r="D318" s="147" t="s">
        <v>148</v>
      </c>
      <c r="E318" s="145" t="s">
        <v>638</v>
      </c>
      <c r="F318" s="146" t="s">
        <v>639</v>
      </c>
      <c r="G318" s="147" t="s">
        <v>163</v>
      </c>
      <c r="H318" s="148">
        <v>61.83</v>
      </c>
      <c r="I318" s="149"/>
      <c r="J318" s="150">
        <f>ROUND($I$318*$H$318,2)</f>
        <v>0</v>
      </c>
      <c r="K318" s="146" t="s">
        <v>152</v>
      </c>
      <c r="L318" s="43"/>
      <c r="M318" s="151"/>
      <c r="N318" s="152" t="s">
        <v>43</v>
      </c>
      <c r="O318" s="24"/>
      <c r="P318" s="153">
        <f>$O$318*$H$318</f>
        <v>0</v>
      </c>
      <c r="Q318" s="153">
        <v>0.00132</v>
      </c>
      <c r="R318" s="153">
        <f>$Q$318*$H$318</f>
        <v>0.0816156</v>
      </c>
      <c r="S318" s="153">
        <v>0</v>
      </c>
      <c r="T318" s="154">
        <f>$S$318*$H$318</f>
        <v>0</v>
      </c>
      <c r="AR318" s="88" t="s">
        <v>232</v>
      </c>
      <c r="AT318" s="88" t="s">
        <v>148</v>
      </c>
      <c r="AU318" s="88" t="s">
        <v>80</v>
      </c>
      <c r="AY318" s="88" t="s">
        <v>145</v>
      </c>
      <c r="BE318" s="155">
        <f>IF($N$318="základní",$J$318,0)</f>
        <v>0</v>
      </c>
      <c r="BF318" s="155">
        <f>IF($N$318="snížená",$J$318,0)</f>
        <v>0</v>
      </c>
      <c r="BG318" s="155">
        <f>IF($N$318="zákl. přenesená",$J$318,0)</f>
        <v>0</v>
      </c>
      <c r="BH318" s="155">
        <f>IF($N$318="sníž. přenesená",$J$318,0)</f>
        <v>0</v>
      </c>
      <c r="BI318" s="155">
        <f>IF($N$318="nulová",$J$318,0)</f>
        <v>0</v>
      </c>
      <c r="BJ318" s="88" t="s">
        <v>21</v>
      </c>
      <c r="BK318" s="155">
        <f>ROUND($I$318*$H$318,2)</f>
        <v>0</v>
      </c>
      <c r="BL318" s="88" t="s">
        <v>232</v>
      </c>
      <c r="BM318" s="88" t="s">
        <v>640</v>
      </c>
    </row>
    <row r="319" spans="2:51" s="6" customFormat="1" ht="15.75" customHeight="1">
      <c r="B319" s="156"/>
      <c r="C319" s="157"/>
      <c r="D319" s="158" t="s">
        <v>155</v>
      </c>
      <c r="E319" s="159"/>
      <c r="F319" s="159" t="s">
        <v>641</v>
      </c>
      <c r="G319" s="157"/>
      <c r="H319" s="160">
        <v>61.83</v>
      </c>
      <c r="J319" s="157"/>
      <c r="K319" s="157"/>
      <c r="L319" s="161"/>
      <c r="M319" s="162"/>
      <c r="N319" s="157"/>
      <c r="O319" s="157"/>
      <c r="P319" s="157"/>
      <c r="Q319" s="157"/>
      <c r="R319" s="157"/>
      <c r="S319" s="157"/>
      <c r="T319" s="163"/>
      <c r="AT319" s="164" t="s">
        <v>155</v>
      </c>
      <c r="AU319" s="164" t="s">
        <v>80</v>
      </c>
      <c r="AV319" s="164" t="s">
        <v>80</v>
      </c>
      <c r="AW319" s="164" t="s">
        <v>92</v>
      </c>
      <c r="AX319" s="164" t="s">
        <v>21</v>
      </c>
      <c r="AY319" s="164" t="s">
        <v>145</v>
      </c>
    </row>
    <row r="320" spans="2:65" s="6" customFormat="1" ht="15.75" customHeight="1">
      <c r="B320" s="23"/>
      <c r="C320" s="174" t="s">
        <v>642</v>
      </c>
      <c r="D320" s="174" t="s">
        <v>247</v>
      </c>
      <c r="E320" s="175" t="s">
        <v>643</v>
      </c>
      <c r="F320" s="176" t="s">
        <v>644</v>
      </c>
      <c r="G320" s="177" t="s">
        <v>163</v>
      </c>
      <c r="H320" s="178">
        <v>74.66</v>
      </c>
      <c r="I320" s="179"/>
      <c r="J320" s="180">
        <f>ROUND($I$320*$H$320,2)</f>
        <v>0</v>
      </c>
      <c r="K320" s="176" t="s">
        <v>152</v>
      </c>
      <c r="L320" s="181"/>
      <c r="M320" s="182"/>
      <c r="N320" s="183" t="s">
        <v>43</v>
      </c>
      <c r="O320" s="24"/>
      <c r="P320" s="153">
        <f>$O$320*$H$320</f>
        <v>0</v>
      </c>
      <c r="Q320" s="153">
        <v>0.00091</v>
      </c>
      <c r="R320" s="153">
        <f>$Q$320*$H$320</f>
        <v>0.0679406</v>
      </c>
      <c r="S320" s="153">
        <v>0</v>
      </c>
      <c r="T320" s="154">
        <f>$S$320*$H$320</f>
        <v>0</v>
      </c>
      <c r="AR320" s="88" t="s">
        <v>308</v>
      </c>
      <c r="AT320" s="88" t="s">
        <v>247</v>
      </c>
      <c r="AU320" s="88" t="s">
        <v>80</v>
      </c>
      <c r="AY320" s="6" t="s">
        <v>145</v>
      </c>
      <c r="BE320" s="155">
        <f>IF($N$320="základní",$J$320,0)</f>
        <v>0</v>
      </c>
      <c r="BF320" s="155">
        <f>IF($N$320="snížená",$J$320,0)</f>
        <v>0</v>
      </c>
      <c r="BG320" s="155">
        <f>IF($N$320="zákl. přenesená",$J$320,0)</f>
        <v>0</v>
      </c>
      <c r="BH320" s="155">
        <f>IF($N$320="sníž. přenesená",$J$320,0)</f>
        <v>0</v>
      </c>
      <c r="BI320" s="155">
        <f>IF($N$320="nulová",$J$320,0)</f>
        <v>0</v>
      </c>
      <c r="BJ320" s="88" t="s">
        <v>21</v>
      </c>
      <c r="BK320" s="155">
        <f>ROUND($I$320*$H$320,2)</f>
        <v>0</v>
      </c>
      <c r="BL320" s="88" t="s">
        <v>232</v>
      </c>
      <c r="BM320" s="88" t="s">
        <v>645</v>
      </c>
    </row>
    <row r="321" spans="2:51" s="6" customFormat="1" ht="15.75" customHeight="1">
      <c r="B321" s="156"/>
      <c r="C321" s="157"/>
      <c r="D321" s="158" t="s">
        <v>155</v>
      </c>
      <c r="E321" s="159"/>
      <c r="F321" s="159" t="s">
        <v>646</v>
      </c>
      <c r="G321" s="157"/>
      <c r="H321" s="160">
        <v>74.66</v>
      </c>
      <c r="J321" s="157"/>
      <c r="K321" s="157"/>
      <c r="L321" s="161"/>
      <c r="M321" s="162"/>
      <c r="N321" s="157"/>
      <c r="O321" s="157"/>
      <c r="P321" s="157"/>
      <c r="Q321" s="157"/>
      <c r="R321" s="157"/>
      <c r="S321" s="157"/>
      <c r="T321" s="163"/>
      <c r="AT321" s="164" t="s">
        <v>155</v>
      </c>
      <c r="AU321" s="164" t="s">
        <v>80</v>
      </c>
      <c r="AV321" s="164" t="s">
        <v>80</v>
      </c>
      <c r="AW321" s="164" t="s">
        <v>92</v>
      </c>
      <c r="AX321" s="164" t="s">
        <v>21</v>
      </c>
      <c r="AY321" s="164" t="s">
        <v>145</v>
      </c>
    </row>
    <row r="322" spans="2:65" s="6" customFormat="1" ht="15.75" customHeight="1">
      <c r="B322" s="23"/>
      <c r="C322" s="144" t="s">
        <v>647</v>
      </c>
      <c r="D322" s="144" t="s">
        <v>148</v>
      </c>
      <c r="E322" s="145" t="s">
        <v>648</v>
      </c>
      <c r="F322" s="146" t="s">
        <v>649</v>
      </c>
      <c r="G322" s="147" t="s">
        <v>504</v>
      </c>
      <c r="H322" s="184"/>
      <c r="I322" s="149"/>
      <c r="J322" s="150">
        <f>ROUND($I$322*$H$322,2)</f>
        <v>0</v>
      </c>
      <c r="K322" s="146" t="s">
        <v>152</v>
      </c>
      <c r="L322" s="43"/>
      <c r="M322" s="151"/>
      <c r="N322" s="152" t="s">
        <v>43</v>
      </c>
      <c r="O322" s="24"/>
      <c r="P322" s="153">
        <f>$O$322*$H$322</f>
        <v>0</v>
      </c>
      <c r="Q322" s="153">
        <v>0</v>
      </c>
      <c r="R322" s="153">
        <f>$Q$322*$H$322</f>
        <v>0</v>
      </c>
      <c r="S322" s="153">
        <v>0</v>
      </c>
      <c r="T322" s="154">
        <f>$S$322*$H$322</f>
        <v>0</v>
      </c>
      <c r="AR322" s="88" t="s">
        <v>232</v>
      </c>
      <c r="AT322" s="88" t="s">
        <v>148</v>
      </c>
      <c r="AU322" s="88" t="s">
        <v>80</v>
      </c>
      <c r="AY322" s="6" t="s">
        <v>145</v>
      </c>
      <c r="BE322" s="155">
        <f>IF($N$322="základní",$J$322,0)</f>
        <v>0</v>
      </c>
      <c r="BF322" s="155">
        <f>IF($N$322="snížená",$J$322,0)</f>
        <v>0</v>
      </c>
      <c r="BG322" s="155">
        <f>IF($N$322="zákl. přenesená",$J$322,0)</f>
        <v>0</v>
      </c>
      <c r="BH322" s="155">
        <f>IF($N$322="sníž. přenesená",$J$322,0)</f>
        <v>0</v>
      </c>
      <c r="BI322" s="155">
        <f>IF($N$322="nulová",$J$322,0)</f>
        <v>0</v>
      </c>
      <c r="BJ322" s="88" t="s">
        <v>21</v>
      </c>
      <c r="BK322" s="155">
        <f>ROUND($I$322*$H$322,2)</f>
        <v>0</v>
      </c>
      <c r="BL322" s="88" t="s">
        <v>232</v>
      </c>
      <c r="BM322" s="88" t="s">
        <v>650</v>
      </c>
    </row>
    <row r="323" spans="2:63" s="131" customFormat="1" ht="30.75" customHeight="1">
      <c r="B323" s="132"/>
      <c r="C323" s="133"/>
      <c r="D323" s="133" t="s">
        <v>71</v>
      </c>
      <c r="E323" s="142" t="s">
        <v>651</v>
      </c>
      <c r="F323" s="142" t="s">
        <v>652</v>
      </c>
      <c r="G323" s="133"/>
      <c r="H323" s="133"/>
      <c r="J323" s="143">
        <f>$BK$323</f>
        <v>0</v>
      </c>
      <c r="K323" s="133"/>
      <c r="L323" s="136"/>
      <c r="M323" s="137"/>
      <c r="N323" s="133"/>
      <c r="O323" s="133"/>
      <c r="P323" s="138">
        <f>SUM($P$324:$P$327)</f>
        <v>0</v>
      </c>
      <c r="Q323" s="133"/>
      <c r="R323" s="138">
        <f>SUM($R$324:$R$327)</f>
        <v>0</v>
      </c>
      <c r="S323" s="133"/>
      <c r="T323" s="139">
        <f>SUM($T$324:$T$327)</f>
        <v>0</v>
      </c>
      <c r="AR323" s="140" t="s">
        <v>80</v>
      </c>
      <c r="AT323" s="140" t="s">
        <v>71</v>
      </c>
      <c r="AU323" s="140" t="s">
        <v>21</v>
      </c>
      <c r="AY323" s="140" t="s">
        <v>145</v>
      </c>
      <c r="BK323" s="141">
        <f>SUM($BK$324:$BK$327)</f>
        <v>0</v>
      </c>
    </row>
    <row r="324" spans="2:65" s="6" customFormat="1" ht="15.75" customHeight="1">
      <c r="B324" s="23"/>
      <c r="C324" s="147" t="s">
        <v>27</v>
      </c>
      <c r="D324" s="147" t="s">
        <v>148</v>
      </c>
      <c r="E324" s="145" t="s">
        <v>653</v>
      </c>
      <c r="F324" s="146" t="s">
        <v>654</v>
      </c>
      <c r="G324" s="147" t="s">
        <v>480</v>
      </c>
      <c r="H324" s="148">
        <v>1</v>
      </c>
      <c r="I324" s="149"/>
      <c r="J324" s="150">
        <f>ROUND($I$324*$H$324,2)</f>
        <v>0</v>
      </c>
      <c r="K324" s="146"/>
      <c r="L324" s="43"/>
      <c r="M324" s="151"/>
      <c r="N324" s="152" t="s">
        <v>43</v>
      </c>
      <c r="O324" s="24"/>
      <c r="P324" s="153">
        <f>$O$324*$H$324</f>
        <v>0</v>
      </c>
      <c r="Q324" s="153">
        <v>0</v>
      </c>
      <c r="R324" s="153">
        <f>$Q$324*$H$324</f>
        <v>0</v>
      </c>
      <c r="S324" s="153">
        <v>0</v>
      </c>
      <c r="T324" s="154">
        <f>$S$324*$H$324</f>
        <v>0</v>
      </c>
      <c r="AR324" s="88" t="s">
        <v>232</v>
      </c>
      <c r="AT324" s="88" t="s">
        <v>148</v>
      </c>
      <c r="AU324" s="88" t="s">
        <v>80</v>
      </c>
      <c r="AY324" s="88" t="s">
        <v>145</v>
      </c>
      <c r="BE324" s="155">
        <f>IF($N$324="základní",$J$324,0)</f>
        <v>0</v>
      </c>
      <c r="BF324" s="155">
        <f>IF($N$324="snížená",$J$324,0)</f>
        <v>0</v>
      </c>
      <c r="BG324" s="155">
        <f>IF($N$324="zákl. přenesená",$J$324,0)</f>
        <v>0</v>
      </c>
      <c r="BH324" s="155">
        <f>IF($N$324="sníž. přenesená",$J$324,0)</f>
        <v>0</v>
      </c>
      <c r="BI324" s="155">
        <f>IF($N$324="nulová",$J$324,0)</f>
        <v>0</v>
      </c>
      <c r="BJ324" s="88" t="s">
        <v>21</v>
      </c>
      <c r="BK324" s="155">
        <f>ROUND($I$324*$H$324,2)</f>
        <v>0</v>
      </c>
      <c r="BL324" s="88" t="s">
        <v>232</v>
      </c>
      <c r="BM324" s="88" t="s">
        <v>655</v>
      </c>
    </row>
    <row r="325" spans="2:65" s="6" customFormat="1" ht="15.75" customHeight="1">
      <c r="B325" s="23"/>
      <c r="C325" s="147" t="s">
        <v>656</v>
      </c>
      <c r="D325" s="147" t="s">
        <v>148</v>
      </c>
      <c r="E325" s="145" t="s">
        <v>657</v>
      </c>
      <c r="F325" s="146" t="s">
        <v>658</v>
      </c>
      <c r="G325" s="147" t="s">
        <v>480</v>
      </c>
      <c r="H325" s="148">
        <v>1</v>
      </c>
      <c r="I325" s="149"/>
      <c r="J325" s="150">
        <f>ROUND($I$325*$H$325,2)</f>
        <v>0</v>
      </c>
      <c r="K325" s="146"/>
      <c r="L325" s="43"/>
      <c r="M325" s="151"/>
      <c r="N325" s="152" t="s">
        <v>43</v>
      </c>
      <c r="O325" s="24"/>
      <c r="P325" s="153">
        <f>$O$325*$H$325</f>
        <v>0</v>
      </c>
      <c r="Q325" s="153">
        <v>0</v>
      </c>
      <c r="R325" s="153">
        <f>$Q$325*$H$325</f>
        <v>0</v>
      </c>
      <c r="S325" s="153">
        <v>0</v>
      </c>
      <c r="T325" s="154">
        <f>$S$325*$H$325</f>
        <v>0</v>
      </c>
      <c r="AR325" s="88" t="s">
        <v>232</v>
      </c>
      <c r="AT325" s="88" t="s">
        <v>148</v>
      </c>
      <c r="AU325" s="88" t="s">
        <v>80</v>
      </c>
      <c r="AY325" s="88" t="s">
        <v>145</v>
      </c>
      <c r="BE325" s="155">
        <f>IF($N$325="základní",$J$325,0)</f>
        <v>0</v>
      </c>
      <c r="BF325" s="155">
        <f>IF($N$325="snížená",$J$325,0)</f>
        <v>0</v>
      </c>
      <c r="BG325" s="155">
        <f>IF($N$325="zákl. přenesená",$J$325,0)</f>
        <v>0</v>
      </c>
      <c r="BH325" s="155">
        <f>IF($N$325="sníž. přenesená",$J$325,0)</f>
        <v>0</v>
      </c>
      <c r="BI325" s="155">
        <f>IF($N$325="nulová",$J$325,0)</f>
        <v>0</v>
      </c>
      <c r="BJ325" s="88" t="s">
        <v>21</v>
      </c>
      <c r="BK325" s="155">
        <f>ROUND($I$325*$H$325,2)</f>
        <v>0</v>
      </c>
      <c r="BL325" s="88" t="s">
        <v>232</v>
      </c>
      <c r="BM325" s="88" t="s">
        <v>659</v>
      </c>
    </row>
    <row r="326" spans="2:51" s="6" customFormat="1" ht="15.75" customHeight="1">
      <c r="B326" s="156"/>
      <c r="C326" s="157"/>
      <c r="D326" s="158" t="s">
        <v>155</v>
      </c>
      <c r="E326" s="159"/>
      <c r="F326" s="159" t="s">
        <v>21</v>
      </c>
      <c r="G326" s="157"/>
      <c r="H326" s="160">
        <v>1</v>
      </c>
      <c r="J326" s="157"/>
      <c r="K326" s="157"/>
      <c r="L326" s="161"/>
      <c r="M326" s="162"/>
      <c r="N326" s="157"/>
      <c r="O326" s="157"/>
      <c r="P326" s="157"/>
      <c r="Q326" s="157"/>
      <c r="R326" s="157"/>
      <c r="S326" s="157"/>
      <c r="T326" s="163"/>
      <c r="AT326" s="164" t="s">
        <v>155</v>
      </c>
      <c r="AU326" s="164" t="s">
        <v>80</v>
      </c>
      <c r="AV326" s="164" t="s">
        <v>80</v>
      </c>
      <c r="AW326" s="164" t="s">
        <v>92</v>
      </c>
      <c r="AX326" s="164" t="s">
        <v>21</v>
      </c>
      <c r="AY326" s="164" t="s">
        <v>145</v>
      </c>
    </row>
    <row r="327" spans="2:65" s="6" customFormat="1" ht="15.75" customHeight="1">
      <c r="B327" s="23"/>
      <c r="C327" s="144" t="s">
        <v>660</v>
      </c>
      <c r="D327" s="144" t="s">
        <v>148</v>
      </c>
      <c r="E327" s="145" t="s">
        <v>661</v>
      </c>
      <c r="F327" s="146" t="s">
        <v>662</v>
      </c>
      <c r="G327" s="147" t="s">
        <v>480</v>
      </c>
      <c r="H327" s="148">
        <v>1</v>
      </c>
      <c r="I327" s="149"/>
      <c r="J327" s="150">
        <f>ROUND($I$327*$H$327,2)</f>
        <v>0</v>
      </c>
      <c r="K327" s="146"/>
      <c r="L327" s="43"/>
      <c r="M327" s="151"/>
      <c r="N327" s="152" t="s">
        <v>43</v>
      </c>
      <c r="O327" s="24"/>
      <c r="P327" s="153">
        <f>$O$327*$H$327</f>
        <v>0</v>
      </c>
      <c r="Q327" s="153">
        <v>0</v>
      </c>
      <c r="R327" s="153">
        <f>$Q$327*$H$327</f>
        <v>0</v>
      </c>
      <c r="S327" s="153">
        <v>0</v>
      </c>
      <c r="T327" s="154">
        <f>$S$327*$H$327</f>
        <v>0</v>
      </c>
      <c r="AR327" s="88" t="s">
        <v>232</v>
      </c>
      <c r="AT327" s="88" t="s">
        <v>148</v>
      </c>
      <c r="AU327" s="88" t="s">
        <v>80</v>
      </c>
      <c r="AY327" s="6" t="s">
        <v>145</v>
      </c>
      <c r="BE327" s="155">
        <f>IF($N$327="základní",$J$327,0)</f>
        <v>0</v>
      </c>
      <c r="BF327" s="155">
        <f>IF($N$327="snížená",$J$327,0)</f>
        <v>0</v>
      </c>
      <c r="BG327" s="155">
        <f>IF($N$327="zákl. přenesená",$J$327,0)</f>
        <v>0</v>
      </c>
      <c r="BH327" s="155">
        <f>IF($N$327="sníž. přenesená",$J$327,0)</f>
        <v>0</v>
      </c>
      <c r="BI327" s="155">
        <f>IF($N$327="nulová",$J$327,0)</f>
        <v>0</v>
      </c>
      <c r="BJ327" s="88" t="s">
        <v>21</v>
      </c>
      <c r="BK327" s="155">
        <f>ROUND($I$327*$H$327,2)</f>
        <v>0</v>
      </c>
      <c r="BL327" s="88" t="s">
        <v>232</v>
      </c>
      <c r="BM327" s="88" t="s">
        <v>663</v>
      </c>
    </row>
    <row r="328" spans="2:63" s="131" customFormat="1" ht="30.75" customHeight="1">
      <c r="B328" s="132"/>
      <c r="C328" s="133"/>
      <c r="D328" s="133" t="s">
        <v>71</v>
      </c>
      <c r="E328" s="142" t="s">
        <v>664</v>
      </c>
      <c r="F328" s="142" t="s">
        <v>665</v>
      </c>
      <c r="G328" s="133"/>
      <c r="H328" s="133"/>
      <c r="J328" s="143">
        <f>$BK$328</f>
        <v>0</v>
      </c>
      <c r="K328" s="133"/>
      <c r="L328" s="136"/>
      <c r="M328" s="137"/>
      <c r="N328" s="133"/>
      <c r="O328" s="133"/>
      <c r="P328" s="138">
        <f>$P$329</f>
        <v>0</v>
      </c>
      <c r="Q328" s="133"/>
      <c r="R328" s="138">
        <f>$R$329</f>
        <v>0</v>
      </c>
      <c r="S328" s="133"/>
      <c r="T328" s="139">
        <f>$T$329</f>
        <v>0</v>
      </c>
      <c r="AR328" s="140" t="s">
        <v>80</v>
      </c>
      <c r="AT328" s="140" t="s">
        <v>71</v>
      </c>
      <c r="AU328" s="140" t="s">
        <v>21</v>
      </c>
      <c r="AY328" s="140" t="s">
        <v>145</v>
      </c>
      <c r="BK328" s="141">
        <f>$BK$329</f>
        <v>0</v>
      </c>
    </row>
    <row r="329" spans="2:65" s="6" customFormat="1" ht="15.75" customHeight="1">
      <c r="B329" s="23"/>
      <c r="C329" s="147" t="s">
        <v>666</v>
      </c>
      <c r="D329" s="147" t="s">
        <v>148</v>
      </c>
      <c r="E329" s="145" t="s">
        <v>667</v>
      </c>
      <c r="F329" s="146" t="s">
        <v>668</v>
      </c>
      <c r="G329" s="147" t="s">
        <v>480</v>
      </c>
      <c r="H329" s="148">
        <v>1</v>
      </c>
      <c r="I329" s="149"/>
      <c r="J329" s="150">
        <f>ROUND($I$329*$H$329,2)</f>
        <v>0</v>
      </c>
      <c r="K329" s="146"/>
      <c r="L329" s="43"/>
      <c r="M329" s="151"/>
      <c r="N329" s="152" t="s">
        <v>43</v>
      </c>
      <c r="O329" s="24"/>
      <c r="P329" s="153">
        <f>$O$329*$H$329</f>
        <v>0</v>
      </c>
      <c r="Q329" s="153">
        <v>0</v>
      </c>
      <c r="R329" s="153">
        <f>$Q$329*$H$329</f>
        <v>0</v>
      </c>
      <c r="S329" s="153">
        <v>0</v>
      </c>
      <c r="T329" s="154">
        <f>$S$329*$H$329</f>
        <v>0</v>
      </c>
      <c r="AR329" s="88" t="s">
        <v>232</v>
      </c>
      <c r="AT329" s="88" t="s">
        <v>148</v>
      </c>
      <c r="AU329" s="88" t="s">
        <v>80</v>
      </c>
      <c r="AY329" s="88" t="s">
        <v>145</v>
      </c>
      <c r="BE329" s="155">
        <f>IF($N$329="základní",$J$329,0)</f>
        <v>0</v>
      </c>
      <c r="BF329" s="155">
        <f>IF($N$329="snížená",$J$329,0)</f>
        <v>0</v>
      </c>
      <c r="BG329" s="155">
        <f>IF($N$329="zákl. přenesená",$J$329,0)</f>
        <v>0</v>
      </c>
      <c r="BH329" s="155">
        <f>IF($N$329="sníž. přenesená",$J$329,0)</f>
        <v>0</v>
      </c>
      <c r="BI329" s="155">
        <f>IF($N$329="nulová",$J$329,0)</f>
        <v>0</v>
      </c>
      <c r="BJ329" s="88" t="s">
        <v>21</v>
      </c>
      <c r="BK329" s="155">
        <f>ROUND($I$329*$H$329,2)</f>
        <v>0</v>
      </c>
      <c r="BL329" s="88" t="s">
        <v>232</v>
      </c>
      <c r="BM329" s="88" t="s">
        <v>669</v>
      </c>
    </row>
    <row r="330" spans="2:63" s="131" customFormat="1" ht="30.75" customHeight="1">
      <c r="B330" s="132"/>
      <c r="C330" s="133"/>
      <c r="D330" s="133" t="s">
        <v>71</v>
      </c>
      <c r="E330" s="142" t="s">
        <v>670</v>
      </c>
      <c r="F330" s="142" t="s">
        <v>671</v>
      </c>
      <c r="G330" s="133"/>
      <c r="H330" s="133"/>
      <c r="J330" s="143">
        <f>$BK$330</f>
        <v>0</v>
      </c>
      <c r="K330" s="133"/>
      <c r="L330" s="136"/>
      <c r="M330" s="137"/>
      <c r="N330" s="133"/>
      <c r="O330" s="133"/>
      <c r="P330" s="138">
        <f>SUM($P$331:$P$353)</f>
        <v>0</v>
      </c>
      <c r="Q330" s="133"/>
      <c r="R330" s="138">
        <f>SUM($R$331:$R$353)</f>
        <v>10.922935960000002</v>
      </c>
      <c r="S330" s="133"/>
      <c r="T330" s="139">
        <f>SUM($T$331:$T$353)</f>
        <v>3.175245</v>
      </c>
      <c r="AR330" s="140" t="s">
        <v>80</v>
      </c>
      <c r="AT330" s="140" t="s">
        <v>71</v>
      </c>
      <c r="AU330" s="140" t="s">
        <v>21</v>
      </c>
      <c r="AY330" s="140" t="s">
        <v>145</v>
      </c>
      <c r="BK330" s="141">
        <f>SUM($BK$331:$BK$353)</f>
        <v>0</v>
      </c>
    </row>
    <row r="331" spans="2:65" s="6" customFormat="1" ht="15.75" customHeight="1">
      <c r="B331" s="23"/>
      <c r="C331" s="147" t="s">
        <v>672</v>
      </c>
      <c r="D331" s="147" t="s">
        <v>148</v>
      </c>
      <c r="E331" s="145" t="s">
        <v>673</v>
      </c>
      <c r="F331" s="146" t="s">
        <v>674</v>
      </c>
      <c r="G331" s="147" t="s">
        <v>675</v>
      </c>
      <c r="H331" s="148">
        <v>30</v>
      </c>
      <c r="I331" s="149"/>
      <c r="J331" s="150">
        <f>ROUND($I$331*$H$331,2)</f>
        <v>0</v>
      </c>
      <c r="K331" s="146"/>
      <c r="L331" s="43"/>
      <c r="M331" s="151"/>
      <c r="N331" s="152" t="s">
        <v>43</v>
      </c>
      <c r="O331" s="24"/>
      <c r="P331" s="153">
        <f>$O$331*$H$331</f>
        <v>0</v>
      </c>
      <c r="Q331" s="153">
        <v>0</v>
      </c>
      <c r="R331" s="153">
        <f>$Q$331*$H$331</f>
        <v>0</v>
      </c>
      <c r="S331" s="153">
        <v>0</v>
      </c>
      <c r="T331" s="154">
        <f>$S$331*$H$331</f>
        <v>0</v>
      </c>
      <c r="AR331" s="88" t="s">
        <v>232</v>
      </c>
      <c r="AT331" s="88" t="s">
        <v>148</v>
      </c>
      <c r="AU331" s="88" t="s">
        <v>80</v>
      </c>
      <c r="AY331" s="88" t="s">
        <v>145</v>
      </c>
      <c r="BE331" s="155">
        <f>IF($N$331="základní",$J$331,0)</f>
        <v>0</v>
      </c>
      <c r="BF331" s="155">
        <f>IF($N$331="snížená",$J$331,0)</f>
        <v>0</v>
      </c>
      <c r="BG331" s="155">
        <f>IF($N$331="zákl. přenesená",$J$331,0)</f>
        <v>0</v>
      </c>
      <c r="BH331" s="155">
        <f>IF($N$331="sníž. přenesená",$J$331,0)</f>
        <v>0</v>
      </c>
      <c r="BI331" s="155">
        <f>IF($N$331="nulová",$J$331,0)</f>
        <v>0</v>
      </c>
      <c r="BJ331" s="88" t="s">
        <v>21</v>
      </c>
      <c r="BK331" s="155">
        <f>ROUND($I$331*$H$331,2)</f>
        <v>0</v>
      </c>
      <c r="BL331" s="88" t="s">
        <v>232</v>
      </c>
      <c r="BM331" s="88" t="s">
        <v>676</v>
      </c>
    </row>
    <row r="332" spans="2:51" s="6" customFormat="1" ht="15.75" customHeight="1">
      <c r="B332" s="156"/>
      <c r="C332" s="157"/>
      <c r="D332" s="158" t="s">
        <v>155</v>
      </c>
      <c r="E332" s="159"/>
      <c r="F332" s="159" t="s">
        <v>677</v>
      </c>
      <c r="G332" s="157"/>
      <c r="H332" s="160">
        <v>30</v>
      </c>
      <c r="J332" s="157"/>
      <c r="K332" s="157"/>
      <c r="L332" s="161"/>
      <c r="M332" s="162"/>
      <c r="N332" s="157"/>
      <c r="O332" s="157"/>
      <c r="P332" s="157"/>
      <c r="Q332" s="157"/>
      <c r="R332" s="157"/>
      <c r="S332" s="157"/>
      <c r="T332" s="163"/>
      <c r="AT332" s="164" t="s">
        <v>155</v>
      </c>
      <c r="AU332" s="164" t="s">
        <v>80</v>
      </c>
      <c r="AV332" s="164" t="s">
        <v>80</v>
      </c>
      <c r="AW332" s="164" t="s">
        <v>92</v>
      </c>
      <c r="AX332" s="164" t="s">
        <v>21</v>
      </c>
      <c r="AY332" s="164" t="s">
        <v>145</v>
      </c>
    </row>
    <row r="333" spans="2:65" s="6" customFormat="1" ht="15.75" customHeight="1">
      <c r="B333" s="23"/>
      <c r="C333" s="144" t="s">
        <v>678</v>
      </c>
      <c r="D333" s="144" t="s">
        <v>148</v>
      </c>
      <c r="E333" s="145" t="s">
        <v>679</v>
      </c>
      <c r="F333" s="146" t="s">
        <v>680</v>
      </c>
      <c r="G333" s="147" t="s">
        <v>163</v>
      </c>
      <c r="H333" s="148">
        <v>47.819</v>
      </c>
      <c r="I333" s="149"/>
      <c r="J333" s="150">
        <f>ROUND($I$333*$H$333,2)</f>
        <v>0</v>
      </c>
      <c r="K333" s="146" t="s">
        <v>152</v>
      </c>
      <c r="L333" s="43"/>
      <c r="M333" s="151"/>
      <c r="N333" s="152" t="s">
        <v>43</v>
      </c>
      <c r="O333" s="24"/>
      <c r="P333" s="153">
        <f>$O$333*$H$333</f>
        <v>0</v>
      </c>
      <c r="Q333" s="153">
        <v>0.04513</v>
      </c>
      <c r="R333" s="153">
        <f>$Q$333*$H$333</f>
        <v>2.1580714700000003</v>
      </c>
      <c r="S333" s="153">
        <v>0</v>
      </c>
      <c r="T333" s="154">
        <f>$S$333*$H$333</f>
        <v>0</v>
      </c>
      <c r="AR333" s="88" t="s">
        <v>232</v>
      </c>
      <c r="AT333" s="88" t="s">
        <v>148</v>
      </c>
      <c r="AU333" s="88" t="s">
        <v>80</v>
      </c>
      <c r="AY333" s="6" t="s">
        <v>145</v>
      </c>
      <c r="BE333" s="155">
        <f>IF($N$333="základní",$J$333,0)</f>
        <v>0</v>
      </c>
      <c r="BF333" s="155">
        <f>IF($N$333="snížená",$J$333,0)</f>
        <v>0</v>
      </c>
      <c r="BG333" s="155">
        <f>IF($N$333="zákl. přenesená",$J$333,0)</f>
        <v>0</v>
      </c>
      <c r="BH333" s="155">
        <f>IF($N$333="sníž. přenesená",$J$333,0)</f>
        <v>0</v>
      </c>
      <c r="BI333" s="155">
        <f>IF($N$333="nulová",$J$333,0)</f>
        <v>0</v>
      </c>
      <c r="BJ333" s="88" t="s">
        <v>21</v>
      </c>
      <c r="BK333" s="155">
        <f>ROUND($I$333*$H$333,2)</f>
        <v>0</v>
      </c>
      <c r="BL333" s="88" t="s">
        <v>232</v>
      </c>
      <c r="BM333" s="88" t="s">
        <v>681</v>
      </c>
    </row>
    <row r="334" spans="2:51" s="6" customFormat="1" ht="15.75" customHeight="1">
      <c r="B334" s="156"/>
      <c r="C334" s="157"/>
      <c r="D334" s="158" t="s">
        <v>155</v>
      </c>
      <c r="E334" s="159"/>
      <c r="F334" s="159" t="s">
        <v>682</v>
      </c>
      <c r="G334" s="157"/>
      <c r="H334" s="160">
        <v>47.819</v>
      </c>
      <c r="J334" s="157"/>
      <c r="K334" s="157"/>
      <c r="L334" s="161"/>
      <c r="M334" s="162"/>
      <c r="N334" s="157"/>
      <c r="O334" s="157"/>
      <c r="P334" s="157"/>
      <c r="Q334" s="157"/>
      <c r="R334" s="157"/>
      <c r="S334" s="157"/>
      <c r="T334" s="163"/>
      <c r="AT334" s="164" t="s">
        <v>155</v>
      </c>
      <c r="AU334" s="164" t="s">
        <v>80</v>
      </c>
      <c r="AV334" s="164" t="s">
        <v>80</v>
      </c>
      <c r="AW334" s="164" t="s">
        <v>92</v>
      </c>
      <c r="AX334" s="164" t="s">
        <v>21</v>
      </c>
      <c r="AY334" s="164" t="s">
        <v>145</v>
      </c>
    </row>
    <row r="335" spans="2:65" s="6" customFormat="1" ht="15.75" customHeight="1">
      <c r="B335" s="23"/>
      <c r="C335" s="144" t="s">
        <v>683</v>
      </c>
      <c r="D335" s="144" t="s">
        <v>148</v>
      </c>
      <c r="E335" s="145" t="s">
        <v>684</v>
      </c>
      <c r="F335" s="146" t="s">
        <v>685</v>
      </c>
      <c r="G335" s="147" t="s">
        <v>163</v>
      </c>
      <c r="H335" s="148">
        <v>3.434</v>
      </c>
      <c r="I335" s="149"/>
      <c r="J335" s="150">
        <f>ROUND($I$335*$H$335,2)</f>
        <v>0</v>
      </c>
      <c r="K335" s="146" t="s">
        <v>152</v>
      </c>
      <c r="L335" s="43"/>
      <c r="M335" s="151"/>
      <c r="N335" s="152" t="s">
        <v>43</v>
      </c>
      <c r="O335" s="24"/>
      <c r="P335" s="153">
        <f>$O$335*$H$335</f>
        <v>0</v>
      </c>
      <c r="Q335" s="153">
        <v>0.05346</v>
      </c>
      <c r="R335" s="153">
        <f>$Q$335*$H$335</f>
        <v>0.18358164000000002</v>
      </c>
      <c r="S335" s="153">
        <v>0</v>
      </c>
      <c r="T335" s="154">
        <f>$S$335*$H$335</f>
        <v>0</v>
      </c>
      <c r="AR335" s="88" t="s">
        <v>232</v>
      </c>
      <c r="AT335" s="88" t="s">
        <v>148</v>
      </c>
      <c r="AU335" s="88" t="s">
        <v>80</v>
      </c>
      <c r="AY335" s="6" t="s">
        <v>145</v>
      </c>
      <c r="BE335" s="155">
        <f>IF($N$335="základní",$J$335,0)</f>
        <v>0</v>
      </c>
      <c r="BF335" s="155">
        <f>IF($N$335="snížená",$J$335,0)</f>
        <v>0</v>
      </c>
      <c r="BG335" s="155">
        <f>IF($N$335="zákl. přenesená",$J$335,0)</f>
        <v>0</v>
      </c>
      <c r="BH335" s="155">
        <f>IF($N$335="sníž. přenesená",$J$335,0)</f>
        <v>0</v>
      </c>
      <c r="BI335" s="155">
        <f>IF($N$335="nulová",$J$335,0)</f>
        <v>0</v>
      </c>
      <c r="BJ335" s="88" t="s">
        <v>21</v>
      </c>
      <c r="BK335" s="155">
        <f>ROUND($I$335*$H$335,2)</f>
        <v>0</v>
      </c>
      <c r="BL335" s="88" t="s">
        <v>232</v>
      </c>
      <c r="BM335" s="88" t="s">
        <v>686</v>
      </c>
    </row>
    <row r="336" spans="2:51" s="6" customFormat="1" ht="15.75" customHeight="1">
      <c r="B336" s="156"/>
      <c r="C336" s="157"/>
      <c r="D336" s="158" t="s">
        <v>155</v>
      </c>
      <c r="E336" s="159"/>
      <c r="F336" s="159" t="s">
        <v>687</v>
      </c>
      <c r="G336" s="157"/>
      <c r="H336" s="160">
        <v>3.434</v>
      </c>
      <c r="J336" s="157"/>
      <c r="K336" s="157"/>
      <c r="L336" s="161"/>
      <c r="M336" s="162"/>
      <c r="N336" s="157"/>
      <c r="O336" s="157"/>
      <c r="P336" s="157"/>
      <c r="Q336" s="157"/>
      <c r="R336" s="157"/>
      <c r="S336" s="157"/>
      <c r="T336" s="163"/>
      <c r="AT336" s="164" t="s">
        <v>155</v>
      </c>
      <c r="AU336" s="164" t="s">
        <v>80</v>
      </c>
      <c r="AV336" s="164" t="s">
        <v>80</v>
      </c>
      <c r="AW336" s="164" t="s">
        <v>92</v>
      </c>
      <c r="AX336" s="164" t="s">
        <v>21</v>
      </c>
      <c r="AY336" s="164" t="s">
        <v>145</v>
      </c>
    </row>
    <row r="337" spans="2:65" s="6" customFormat="1" ht="15.75" customHeight="1">
      <c r="B337" s="23"/>
      <c r="C337" s="144" t="s">
        <v>688</v>
      </c>
      <c r="D337" s="144" t="s">
        <v>148</v>
      </c>
      <c r="E337" s="145" t="s">
        <v>689</v>
      </c>
      <c r="F337" s="146" t="s">
        <v>690</v>
      </c>
      <c r="G337" s="147" t="s">
        <v>163</v>
      </c>
      <c r="H337" s="148">
        <v>5.931</v>
      </c>
      <c r="I337" s="149"/>
      <c r="J337" s="150">
        <f>ROUND($I$337*$H$337,2)</f>
        <v>0</v>
      </c>
      <c r="K337" s="146" t="s">
        <v>152</v>
      </c>
      <c r="L337" s="43"/>
      <c r="M337" s="151"/>
      <c r="N337" s="152" t="s">
        <v>43</v>
      </c>
      <c r="O337" s="24"/>
      <c r="P337" s="153">
        <f>$O$337*$H$337</f>
        <v>0</v>
      </c>
      <c r="Q337" s="153">
        <v>0.04639</v>
      </c>
      <c r="R337" s="153">
        <f>$Q$337*$H$337</f>
        <v>0.27513909000000003</v>
      </c>
      <c r="S337" s="153">
        <v>0</v>
      </c>
      <c r="T337" s="154">
        <f>$S$337*$H$337</f>
        <v>0</v>
      </c>
      <c r="AR337" s="88" t="s">
        <v>232</v>
      </c>
      <c r="AT337" s="88" t="s">
        <v>148</v>
      </c>
      <c r="AU337" s="88" t="s">
        <v>80</v>
      </c>
      <c r="AY337" s="6" t="s">
        <v>145</v>
      </c>
      <c r="BE337" s="155">
        <f>IF($N$337="základní",$J$337,0)</f>
        <v>0</v>
      </c>
      <c r="BF337" s="155">
        <f>IF($N$337="snížená",$J$337,0)</f>
        <v>0</v>
      </c>
      <c r="BG337" s="155">
        <f>IF($N$337="zákl. přenesená",$J$337,0)</f>
        <v>0</v>
      </c>
      <c r="BH337" s="155">
        <f>IF($N$337="sníž. přenesená",$J$337,0)</f>
        <v>0</v>
      </c>
      <c r="BI337" s="155">
        <f>IF($N$337="nulová",$J$337,0)</f>
        <v>0</v>
      </c>
      <c r="BJ337" s="88" t="s">
        <v>21</v>
      </c>
      <c r="BK337" s="155">
        <f>ROUND($I$337*$H$337,2)</f>
        <v>0</v>
      </c>
      <c r="BL337" s="88" t="s">
        <v>232</v>
      </c>
      <c r="BM337" s="88" t="s">
        <v>691</v>
      </c>
    </row>
    <row r="338" spans="2:51" s="6" customFormat="1" ht="15.75" customHeight="1">
      <c r="B338" s="156"/>
      <c r="C338" s="157"/>
      <c r="D338" s="158" t="s">
        <v>155</v>
      </c>
      <c r="E338" s="159"/>
      <c r="F338" s="159" t="s">
        <v>692</v>
      </c>
      <c r="G338" s="157"/>
      <c r="H338" s="160">
        <v>5.931</v>
      </c>
      <c r="J338" s="157"/>
      <c r="K338" s="157"/>
      <c r="L338" s="161"/>
      <c r="M338" s="162"/>
      <c r="N338" s="157"/>
      <c r="O338" s="157"/>
      <c r="P338" s="157"/>
      <c r="Q338" s="157"/>
      <c r="R338" s="157"/>
      <c r="S338" s="157"/>
      <c r="T338" s="163"/>
      <c r="AT338" s="164" t="s">
        <v>155</v>
      </c>
      <c r="AU338" s="164" t="s">
        <v>80</v>
      </c>
      <c r="AV338" s="164" t="s">
        <v>80</v>
      </c>
      <c r="AW338" s="164" t="s">
        <v>92</v>
      </c>
      <c r="AX338" s="164" t="s">
        <v>21</v>
      </c>
      <c r="AY338" s="164" t="s">
        <v>145</v>
      </c>
    </row>
    <row r="339" spans="2:65" s="6" customFormat="1" ht="15.75" customHeight="1">
      <c r="B339" s="23"/>
      <c r="C339" s="144" t="s">
        <v>693</v>
      </c>
      <c r="D339" s="144" t="s">
        <v>148</v>
      </c>
      <c r="E339" s="145" t="s">
        <v>694</v>
      </c>
      <c r="F339" s="146" t="s">
        <v>695</v>
      </c>
      <c r="G339" s="147" t="s">
        <v>163</v>
      </c>
      <c r="H339" s="148">
        <v>2.85</v>
      </c>
      <c r="I339" s="149"/>
      <c r="J339" s="150">
        <f>ROUND($I$339*$H$339,2)</f>
        <v>0</v>
      </c>
      <c r="K339" s="146" t="s">
        <v>152</v>
      </c>
      <c r="L339" s="43"/>
      <c r="M339" s="151"/>
      <c r="N339" s="152" t="s">
        <v>43</v>
      </c>
      <c r="O339" s="24"/>
      <c r="P339" s="153">
        <f>$O$339*$H$339</f>
        <v>0</v>
      </c>
      <c r="Q339" s="153">
        <v>0.01087</v>
      </c>
      <c r="R339" s="153">
        <f>$Q$339*$H$339</f>
        <v>0.0309795</v>
      </c>
      <c r="S339" s="153">
        <v>0</v>
      </c>
      <c r="T339" s="154">
        <f>$S$339*$H$339</f>
        <v>0</v>
      </c>
      <c r="AR339" s="88" t="s">
        <v>232</v>
      </c>
      <c r="AT339" s="88" t="s">
        <v>148</v>
      </c>
      <c r="AU339" s="88" t="s">
        <v>80</v>
      </c>
      <c r="AY339" s="6" t="s">
        <v>145</v>
      </c>
      <c r="BE339" s="155">
        <f>IF($N$339="základní",$J$339,0)</f>
        <v>0</v>
      </c>
      <c r="BF339" s="155">
        <f>IF($N$339="snížená",$J$339,0)</f>
        <v>0</v>
      </c>
      <c r="BG339" s="155">
        <f>IF($N$339="zákl. přenesená",$J$339,0)</f>
        <v>0</v>
      </c>
      <c r="BH339" s="155">
        <f>IF($N$339="sníž. přenesená",$J$339,0)</f>
        <v>0</v>
      </c>
      <c r="BI339" s="155">
        <f>IF($N$339="nulová",$J$339,0)</f>
        <v>0</v>
      </c>
      <c r="BJ339" s="88" t="s">
        <v>21</v>
      </c>
      <c r="BK339" s="155">
        <f>ROUND($I$339*$H$339,2)</f>
        <v>0</v>
      </c>
      <c r="BL339" s="88" t="s">
        <v>232</v>
      </c>
      <c r="BM339" s="88" t="s">
        <v>696</v>
      </c>
    </row>
    <row r="340" spans="2:51" s="6" customFormat="1" ht="15.75" customHeight="1">
      <c r="B340" s="156"/>
      <c r="C340" s="157"/>
      <c r="D340" s="158" t="s">
        <v>155</v>
      </c>
      <c r="E340" s="159"/>
      <c r="F340" s="159" t="s">
        <v>697</v>
      </c>
      <c r="G340" s="157"/>
      <c r="H340" s="160">
        <v>2.85</v>
      </c>
      <c r="J340" s="157"/>
      <c r="K340" s="157"/>
      <c r="L340" s="161"/>
      <c r="M340" s="162"/>
      <c r="N340" s="157"/>
      <c r="O340" s="157"/>
      <c r="P340" s="157"/>
      <c r="Q340" s="157"/>
      <c r="R340" s="157"/>
      <c r="S340" s="157"/>
      <c r="T340" s="163"/>
      <c r="AT340" s="164" t="s">
        <v>155</v>
      </c>
      <c r="AU340" s="164" t="s">
        <v>80</v>
      </c>
      <c r="AV340" s="164" t="s">
        <v>80</v>
      </c>
      <c r="AW340" s="164" t="s">
        <v>92</v>
      </c>
      <c r="AX340" s="164" t="s">
        <v>21</v>
      </c>
      <c r="AY340" s="164" t="s">
        <v>145</v>
      </c>
    </row>
    <row r="341" spans="2:65" s="6" customFormat="1" ht="15.75" customHeight="1">
      <c r="B341" s="23"/>
      <c r="C341" s="144" t="s">
        <v>698</v>
      </c>
      <c r="D341" s="144" t="s">
        <v>148</v>
      </c>
      <c r="E341" s="145" t="s">
        <v>699</v>
      </c>
      <c r="F341" s="146" t="s">
        <v>700</v>
      </c>
      <c r="G341" s="147" t="s">
        <v>163</v>
      </c>
      <c r="H341" s="148">
        <v>6.954</v>
      </c>
      <c r="I341" s="149"/>
      <c r="J341" s="150">
        <f>ROUND($I$341*$H$341,2)</f>
        <v>0</v>
      </c>
      <c r="K341" s="146" t="s">
        <v>152</v>
      </c>
      <c r="L341" s="43"/>
      <c r="M341" s="151"/>
      <c r="N341" s="152" t="s">
        <v>43</v>
      </c>
      <c r="O341" s="24"/>
      <c r="P341" s="153">
        <f>$O$341*$H$341</f>
        <v>0</v>
      </c>
      <c r="Q341" s="153">
        <v>0.01544</v>
      </c>
      <c r="R341" s="153">
        <f>$Q$341*$H$341</f>
        <v>0.10736976</v>
      </c>
      <c r="S341" s="153">
        <v>0</v>
      </c>
      <c r="T341" s="154">
        <f>$S$341*$H$341</f>
        <v>0</v>
      </c>
      <c r="AR341" s="88" t="s">
        <v>232</v>
      </c>
      <c r="AT341" s="88" t="s">
        <v>148</v>
      </c>
      <c r="AU341" s="88" t="s">
        <v>80</v>
      </c>
      <c r="AY341" s="6" t="s">
        <v>145</v>
      </c>
      <c r="BE341" s="155">
        <f>IF($N$341="základní",$J$341,0)</f>
        <v>0</v>
      </c>
      <c r="BF341" s="155">
        <f>IF($N$341="snížená",$J$341,0)</f>
        <v>0</v>
      </c>
      <c r="BG341" s="155">
        <f>IF($N$341="zákl. přenesená",$J$341,0)</f>
        <v>0</v>
      </c>
      <c r="BH341" s="155">
        <f>IF($N$341="sníž. přenesená",$J$341,0)</f>
        <v>0</v>
      </c>
      <c r="BI341" s="155">
        <f>IF($N$341="nulová",$J$341,0)</f>
        <v>0</v>
      </c>
      <c r="BJ341" s="88" t="s">
        <v>21</v>
      </c>
      <c r="BK341" s="155">
        <f>ROUND($I$341*$H$341,2)</f>
        <v>0</v>
      </c>
      <c r="BL341" s="88" t="s">
        <v>232</v>
      </c>
      <c r="BM341" s="88" t="s">
        <v>701</v>
      </c>
    </row>
    <row r="342" spans="2:51" s="6" customFormat="1" ht="15.75" customHeight="1">
      <c r="B342" s="156"/>
      <c r="C342" s="157"/>
      <c r="D342" s="158" t="s">
        <v>155</v>
      </c>
      <c r="E342" s="159"/>
      <c r="F342" s="159" t="s">
        <v>702</v>
      </c>
      <c r="G342" s="157"/>
      <c r="H342" s="160">
        <v>6.954</v>
      </c>
      <c r="J342" s="157"/>
      <c r="K342" s="157"/>
      <c r="L342" s="161"/>
      <c r="M342" s="162"/>
      <c r="N342" s="157"/>
      <c r="O342" s="157"/>
      <c r="P342" s="157"/>
      <c r="Q342" s="157"/>
      <c r="R342" s="157"/>
      <c r="S342" s="157"/>
      <c r="T342" s="163"/>
      <c r="AT342" s="164" t="s">
        <v>155</v>
      </c>
      <c r="AU342" s="164" t="s">
        <v>80</v>
      </c>
      <c r="AV342" s="164" t="s">
        <v>80</v>
      </c>
      <c r="AW342" s="164" t="s">
        <v>92</v>
      </c>
      <c r="AX342" s="164" t="s">
        <v>21</v>
      </c>
      <c r="AY342" s="164" t="s">
        <v>145</v>
      </c>
    </row>
    <row r="343" spans="2:65" s="6" customFormat="1" ht="15.75" customHeight="1">
      <c r="B343" s="23"/>
      <c r="C343" s="144" t="s">
        <v>703</v>
      </c>
      <c r="D343" s="144" t="s">
        <v>148</v>
      </c>
      <c r="E343" s="145" t="s">
        <v>704</v>
      </c>
      <c r="F343" s="146" t="s">
        <v>705</v>
      </c>
      <c r="G343" s="147" t="s">
        <v>163</v>
      </c>
      <c r="H343" s="148">
        <v>184.5</v>
      </c>
      <c r="I343" s="149"/>
      <c r="J343" s="150">
        <f>ROUND($I$343*$H$343,2)</f>
        <v>0</v>
      </c>
      <c r="K343" s="146" t="s">
        <v>152</v>
      </c>
      <c r="L343" s="43"/>
      <c r="M343" s="151"/>
      <c r="N343" s="152" t="s">
        <v>43</v>
      </c>
      <c r="O343" s="24"/>
      <c r="P343" s="153">
        <f>$O$343*$H$343</f>
        <v>0</v>
      </c>
      <c r="Q343" s="153">
        <v>0</v>
      </c>
      <c r="R343" s="153">
        <f>$Q$343*$H$343</f>
        <v>0</v>
      </c>
      <c r="S343" s="153">
        <v>0.01721</v>
      </c>
      <c r="T343" s="154">
        <f>$S$343*$H$343</f>
        <v>3.175245</v>
      </c>
      <c r="AR343" s="88" t="s">
        <v>232</v>
      </c>
      <c r="AT343" s="88" t="s">
        <v>148</v>
      </c>
      <c r="AU343" s="88" t="s">
        <v>80</v>
      </c>
      <c r="AY343" s="6" t="s">
        <v>145</v>
      </c>
      <c r="BE343" s="155">
        <f>IF($N$343="základní",$J$343,0)</f>
        <v>0</v>
      </c>
      <c r="BF343" s="155">
        <f>IF($N$343="snížená",$J$343,0)</f>
        <v>0</v>
      </c>
      <c r="BG343" s="155">
        <f>IF($N$343="zákl. přenesená",$J$343,0)</f>
        <v>0</v>
      </c>
      <c r="BH343" s="155">
        <f>IF($N$343="sníž. přenesená",$J$343,0)</f>
        <v>0</v>
      </c>
      <c r="BI343" s="155">
        <f>IF($N$343="nulová",$J$343,0)</f>
        <v>0</v>
      </c>
      <c r="BJ343" s="88" t="s">
        <v>21</v>
      </c>
      <c r="BK343" s="155">
        <f>ROUND($I$343*$H$343,2)</f>
        <v>0</v>
      </c>
      <c r="BL343" s="88" t="s">
        <v>232</v>
      </c>
      <c r="BM343" s="88" t="s">
        <v>706</v>
      </c>
    </row>
    <row r="344" spans="2:51" s="6" customFormat="1" ht="15.75" customHeight="1">
      <c r="B344" s="156"/>
      <c r="C344" s="157"/>
      <c r="D344" s="158" t="s">
        <v>155</v>
      </c>
      <c r="E344" s="159"/>
      <c r="F344" s="159" t="s">
        <v>707</v>
      </c>
      <c r="G344" s="157"/>
      <c r="H344" s="160">
        <v>184.5</v>
      </c>
      <c r="J344" s="157"/>
      <c r="K344" s="157"/>
      <c r="L344" s="161"/>
      <c r="M344" s="162"/>
      <c r="N344" s="157"/>
      <c r="O344" s="157"/>
      <c r="P344" s="157"/>
      <c r="Q344" s="157"/>
      <c r="R344" s="157"/>
      <c r="S344" s="157"/>
      <c r="T344" s="163"/>
      <c r="AT344" s="164" t="s">
        <v>155</v>
      </c>
      <c r="AU344" s="164" t="s">
        <v>80</v>
      </c>
      <c r="AV344" s="164" t="s">
        <v>80</v>
      </c>
      <c r="AW344" s="164" t="s">
        <v>92</v>
      </c>
      <c r="AX344" s="164" t="s">
        <v>21</v>
      </c>
      <c r="AY344" s="164" t="s">
        <v>145</v>
      </c>
    </row>
    <row r="345" spans="2:65" s="6" customFormat="1" ht="15.75" customHeight="1">
      <c r="B345" s="23"/>
      <c r="C345" s="144" t="s">
        <v>708</v>
      </c>
      <c r="D345" s="144" t="s">
        <v>148</v>
      </c>
      <c r="E345" s="145" t="s">
        <v>709</v>
      </c>
      <c r="F345" s="146" t="s">
        <v>710</v>
      </c>
      <c r="G345" s="147" t="s">
        <v>422</v>
      </c>
      <c r="H345" s="148">
        <v>1</v>
      </c>
      <c r="I345" s="149"/>
      <c r="J345" s="150">
        <f>ROUND($I$345*$H$345,2)</f>
        <v>0</v>
      </c>
      <c r="K345" s="146" t="s">
        <v>152</v>
      </c>
      <c r="L345" s="43"/>
      <c r="M345" s="151"/>
      <c r="N345" s="152" t="s">
        <v>43</v>
      </c>
      <c r="O345" s="24"/>
      <c r="P345" s="153">
        <f>$O$345*$H$345</f>
        <v>0</v>
      </c>
      <c r="Q345" s="153">
        <v>3E-05</v>
      </c>
      <c r="R345" s="153">
        <f>$Q$345*$H$345</f>
        <v>3E-05</v>
      </c>
      <c r="S345" s="153">
        <v>0</v>
      </c>
      <c r="T345" s="154">
        <f>$S$345*$H$345</f>
        <v>0</v>
      </c>
      <c r="AR345" s="88" t="s">
        <v>232</v>
      </c>
      <c r="AT345" s="88" t="s">
        <v>148</v>
      </c>
      <c r="AU345" s="88" t="s">
        <v>80</v>
      </c>
      <c r="AY345" s="6" t="s">
        <v>145</v>
      </c>
      <c r="BE345" s="155">
        <f>IF($N$345="základní",$J$345,0)</f>
        <v>0</v>
      </c>
      <c r="BF345" s="155">
        <f>IF($N$345="snížená",$J$345,0)</f>
        <v>0</v>
      </c>
      <c r="BG345" s="155">
        <f>IF($N$345="zákl. přenesená",$J$345,0)</f>
        <v>0</v>
      </c>
      <c r="BH345" s="155">
        <f>IF($N$345="sníž. přenesená",$J$345,0)</f>
        <v>0</v>
      </c>
      <c r="BI345" s="155">
        <f>IF($N$345="nulová",$J$345,0)</f>
        <v>0</v>
      </c>
      <c r="BJ345" s="88" t="s">
        <v>21</v>
      </c>
      <c r="BK345" s="155">
        <f>ROUND($I$345*$H$345,2)</f>
        <v>0</v>
      </c>
      <c r="BL345" s="88" t="s">
        <v>232</v>
      </c>
      <c r="BM345" s="88" t="s">
        <v>711</v>
      </c>
    </row>
    <row r="346" spans="2:51" s="6" customFormat="1" ht="15.75" customHeight="1">
      <c r="B346" s="156"/>
      <c r="C346" s="157"/>
      <c r="D346" s="158" t="s">
        <v>155</v>
      </c>
      <c r="E346" s="159"/>
      <c r="F346" s="159" t="s">
        <v>712</v>
      </c>
      <c r="G346" s="157"/>
      <c r="H346" s="160">
        <v>1</v>
      </c>
      <c r="J346" s="157"/>
      <c r="K346" s="157"/>
      <c r="L346" s="161"/>
      <c r="M346" s="162"/>
      <c r="N346" s="157"/>
      <c r="O346" s="157"/>
      <c r="P346" s="157"/>
      <c r="Q346" s="157"/>
      <c r="R346" s="157"/>
      <c r="S346" s="157"/>
      <c r="T346" s="163"/>
      <c r="AT346" s="164" t="s">
        <v>155</v>
      </c>
      <c r="AU346" s="164" t="s">
        <v>80</v>
      </c>
      <c r="AV346" s="164" t="s">
        <v>80</v>
      </c>
      <c r="AW346" s="164" t="s">
        <v>92</v>
      </c>
      <c r="AX346" s="164" t="s">
        <v>21</v>
      </c>
      <c r="AY346" s="164" t="s">
        <v>145</v>
      </c>
    </row>
    <row r="347" spans="2:65" s="6" customFormat="1" ht="15.75" customHeight="1">
      <c r="B347" s="23"/>
      <c r="C347" s="174" t="s">
        <v>713</v>
      </c>
      <c r="D347" s="174" t="s">
        <v>247</v>
      </c>
      <c r="E347" s="175" t="s">
        <v>714</v>
      </c>
      <c r="F347" s="176" t="s">
        <v>715</v>
      </c>
      <c r="G347" s="177" t="s">
        <v>422</v>
      </c>
      <c r="H347" s="178">
        <v>1</v>
      </c>
      <c r="I347" s="179"/>
      <c r="J347" s="180">
        <f>ROUND($I$347*$H$347,2)</f>
        <v>0</v>
      </c>
      <c r="K347" s="176" t="s">
        <v>152</v>
      </c>
      <c r="L347" s="181"/>
      <c r="M347" s="182"/>
      <c r="N347" s="183" t="s">
        <v>43</v>
      </c>
      <c r="O347" s="24"/>
      <c r="P347" s="153">
        <f>$O$347*$H$347</f>
        <v>0</v>
      </c>
      <c r="Q347" s="153">
        <v>0.00055</v>
      </c>
      <c r="R347" s="153">
        <f>$Q$347*$H$347</f>
        <v>0.00055</v>
      </c>
      <c r="S347" s="153">
        <v>0</v>
      </c>
      <c r="T347" s="154">
        <f>$S$347*$H$347</f>
        <v>0</v>
      </c>
      <c r="AR347" s="88" t="s">
        <v>308</v>
      </c>
      <c r="AT347" s="88" t="s">
        <v>247</v>
      </c>
      <c r="AU347" s="88" t="s">
        <v>80</v>
      </c>
      <c r="AY347" s="6" t="s">
        <v>145</v>
      </c>
      <c r="BE347" s="155">
        <f>IF($N$347="základní",$J$347,0)</f>
        <v>0</v>
      </c>
      <c r="BF347" s="155">
        <f>IF($N$347="snížená",$J$347,0)</f>
        <v>0</v>
      </c>
      <c r="BG347" s="155">
        <f>IF($N$347="zákl. přenesená",$J$347,0)</f>
        <v>0</v>
      </c>
      <c r="BH347" s="155">
        <f>IF($N$347="sníž. přenesená",$J$347,0)</f>
        <v>0</v>
      </c>
      <c r="BI347" s="155">
        <f>IF($N$347="nulová",$J$347,0)</f>
        <v>0</v>
      </c>
      <c r="BJ347" s="88" t="s">
        <v>21</v>
      </c>
      <c r="BK347" s="155">
        <f>ROUND($I$347*$H$347,2)</f>
        <v>0</v>
      </c>
      <c r="BL347" s="88" t="s">
        <v>232</v>
      </c>
      <c r="BM347" s="88" t="s">
        <v>716</v>
      </c>
    </row>
    <row r="348" spans="2:65" s="6" customFormat="1" ht="15.75" customHeight="1">
      <c r="B348" s="23"/>
      <c r="C348" s="147" t="s">
        <v>717</v>
      </c>
      <c r="D348" s="147" t="s">
        <v>148</v>
      </c>
      <c r="E348" s="145" t="s">
        <v>718</v>
      </c>
      <c r="F348" s="146" t="s">
        <v>719</v>
      </c>
      <c r="G348" s="147" t="s">
        <v>163</v>
      </c>
      <c r="H348" s="148">
        <v>90.91</v>
      </c>
      <c r="I348" s="149"/>
      <c r="J348" s="150">
        <f>ROUND($I$348*$H$348,2)</f>
        <v>0</v>
      </c>
      <c r="K348" s="146" t="s">
        <v>152</v>
      </c>
      <c r="L348" s="43"/>
      <c r="M348" s="151"/>
      <c r="N348" s="152" t="s">
        <v>43</v>
      </c>
      <c r="O348" s="24"/>
      <c r="P348" s="153">
        <f>$O$348*$H$348</f>
        <v>0</v>
      </c>
      <c r="Q348" s="153">
        <v>0.02721</v>
      </c>
      <c r="R348" s="153">
        <f>$Q$348*$H$348</f>
        <v>2.4736611</v>
      </c>
      <c r="S348" s="153">
        <v>0</v>
      </c>
      <c r="T348" s="154">
        <f>$S$348*$H$348</f>
        <v>0</v>
      </c>
      <c r="AR348" s="88" t="s">
        <v>232</v>
      </c>
      <c r="AT348" s="88" t="s">
        <v>148</v>
      </c>
      <c r="AU348" s="88" t="s">
        <v>80</v>
      </c>
      <c r="AY348" s="88" t="s">
        <v>145</v>
      </c>
      <c r="BE348" s="155">
        <f>IF($N$348="základní",$J$348,0)</f>
        <v>0</v>
      </c>
      <c r="BF348" s="155">
        <f>IF($N$348="snížená",$J$348,0)</f>
        <v>0</v>
      </c>
      <c r="BG348" s="155">
        <f>IF($N$348="zákl. přenesená",$J$348,0)</f>
        <v>0</v>
      </c>
      <c r="BH348" s="155">
        <f>IF($N$348="sníž. přenesená",$J$348,0)</f>
        <v>0</v>
      </c>
      <c r="BI348" s="155">
        <f>IF($N$348="nulová",$J$348,0)</f>
        <v>0</v>
      </c>
      <c r="BJ348" s="88" t="s">
        <v>21</v>
      </c>
      <c r="BK348" s="155">
        <f>ROUND($I$348*$H$348,2)</f>
        <v>0</v>
      </c>
      <c r="BL348" s="88" t="s">
        <v>232</v>
      </c>
      <c r="BM348" s="88" t="s">
        <v>720</v>
      </c>
    </row>
    <row r="349" spans="2:51" s="6" customFormat="1" ht="15.75" customHeight="1">
      <c r="B349" s="156"/>
      <c r="C349" s="157"/>
      <c r="D349" s="158" t="s">
        <v>155</v>
      </c>
      <c r="E349" s="159"/>
      <c r="F349" s="159" t="s">
        <v>721</v>
      </c>
      <c r="G349" s="157"/>
      <c r="H349" s="160">
        <v>90.91</v>
      </c>
      <c r="J349" s="157"/>
      <c r="K349" s="157"/>
      <c r="L349" s="161"/>
      <c r="M349" s="162"/>
      <c r="N349" s="157"/>
      <c r="O349" s="157"/>
      <c r="P349" s="157"/>
      <c r="Q349" s="157"/>
      <c r="R349" s="157"/>
      <c r="S349" s="157"/>
      <c r="T349" s="163"/>
      <c r="AT349" s="164" t="s">
        <v>155</v>
      </c>
      <c r="AU349" s="164" t="s">
        <v>80</v>
      </c>
      <c r="AV349" s="164" t="s">
        <v>80</v>
      </c>
      <c r="AW349" s="164" t="s">
        <v>92</v>
      </c>
      <c r="AX349" s="164" t="s">
        <v>21</v>
      </c>
      <c r="AY349" s="164" t="s">
        <v>145</v>
      </c>
    </row>
    <row r="350" spans="2:65" s="6" customFormat="1" ht="27" customHeight="1">
      <c r="B350" s="23"/>
      <c r="C350" s="144" t="s">
        <v>722</v>
      </c>
      <c r="D350" s="144" t="s">
        <v>148</v>
      </c>
      <c r="E350" s="145" t="s">
        <v>723</v>
      </c>
      <c r="F350" s="146" t="s">
        <v>724</v>
      </c>
      <c r="G350" s="147" t="s">
        <v>163</v>
      </c>
      <c r="H350" s="148">
        <v>97.134</v>
      </c>
      <c r="I350" s="149"/>
      <c r="J350" s="150">
        <f>ROUND($I$350*$H$350,2)</f>
        <v>0</v>
      </c>
      <c r="K350" s="146" t="s">
        <v>152</v>
      </c>
      <c r="L350" s="43"/>
      <c r="M350" s="151"/>
      <c r="N350" s="152" t="s">
        <v>43</v>
      </c>
      <c r="O350" s="24"/>
      <c r="P350" s="153">
        <f>$O$350*$H$350</f>
        <v>0</v>
      </c>
      <c r="Q350" s="153">
        <v>0.0325</v>
      </c>
      <c r="R350" s="153">
        <f>$Q$350*$H$350</f>
        <v>3.156855</v>
      </c>
      <c r="S350" s="153">
        <v>0</v>
      </c>
      <c r="T350" s="154">
        <f>$S$350*$H$350</f>
        <v>0</v>
      </c>
      <c r="AR350" s="88" t="s">
        <v>232</v>
      </c>
      <c r="AT350" s="88" t="s">
        <v>148</v>
      </c>
      <c r="AU350" s="88" t="s">
        <v>80</v>
      </c>
      <c r="AY350" s="6" t="s">
        <v>145</v>
      </c>
      <c r="BE350" s="155">
        <f>IF($N$350="základní",$J$350,0)</f>
        <v>0</v>
      </c>
      <c r="BF350" s="155">
        <f>IF($N$350="snížená",$J$350,0)</f>
        <v>0</v>
      </c>
      <c r="BG350" s="155">
        <f>IF($N$350="zákl. přenesená",$J$350,0)</f>
        <v>0</v>
      </c>
      <c r="BH350" s="155">
        <f>IF($N$350="sníž. přenesená",$J$350,0)</f>
        <v>0</v>
      </c>
      <c r="BI350" s="155">
        <f>IF($N$350="nulová",$J$350,0)</f>
        <v>0</v>
      </c>
      <c r="BJ350" s="88" t="s">
        <v>21</v>
      </c>
      <c r="BK350" s="155">
        <f>ROUND($I$350*$H$350,2)</f>
        <v>0</v>
      </c>
      <c r="BL350" s="88" t="s">
        <v>232</v>
      </c>
      <c r="BM350" s="88" t="s">
        <v>725</v>
      </c>
    </row>
    <row r="351" spans="2:65" s="6" customFormat="1" ht="15.75" customHeight="1">
      <c r="B351" s="23"/>
      <c r="C351" s="147" t="s">
        <v>726</v>
      </c>
      <c r="D351" s="147" t="s">
        <v>148</v>
      </c>
      <c r="E351" s="145" t="s">
        <v>727</v>
      </c>
      <c r="F351" s="146" t="s">
        <v>728</v>
      </c>
      <c r="G351" s="147" t="s">
        <v>163</v>
      </c>
      <c r="H351" s="148">
        <v>85.01</v>
      </c>
      <c r="I351" s="149"/>
      <c r="J351" s="150">
        <f>ROUND($I$351*$H$351,2)</f>
        <v>0</v>
      </c>
      <c r="K351" s="146" t="s">
        <v>152</v>
      </c>
      <c r="L351" s="43"/>
      <c r="M351" s="151"/>
      <c r="N351" s="152" t="s">
        <v>43</v>
      </c>
      <c r="O351" s="24"/>
      <c r="P351" s="153">
        <f>$O$351*$H$351</f>
        <v>0</v>
      </c>
      <c r="Q351" s="153">
        <v>0.02984</v>
      </c>
      <c r="R351" s="153">
        <f>$Q$351*$H$351</f>
        <v>2.5366984</v>
      </c>
      <c r="S351" s="153">
        <v>0</v>
      </c>
      <c r="T351" s="154">
        <f>$S$351*$H$351</f>
        <v>0</v>
      </c>
      <c r="AR351" s="88" t="s">
        <v>232</v>
      </c>
      <c r="AT351" s="88" t="s">
        <v>148</v>
      </c>
      <c r="AU351" s="88" t="s">
        <v>80</v>
      </c>
      <c r="AY351" s="88" t="s">
        <v>145</v>
      </c>
      <c r="BE351" s="155">
        <f>IF($N$351="základní",$J$351,0)</f>
        <v>0</v>
      </c>
      <c r="BF351" s="155">
        <f>IF($N$351="snížená",$J$351,0)</f>
        <v>0</v>
      </c>
      <c r="BG351" s="155">
        <f>IF($N$351="zákl. přenesená",$J$351,0)</f>
        <v>0</v>
      </c>
      <c r="BH351" s="155">
        <f>IF($N$351="sníž. přenesená",$J$351,0)</f>
        <v>0</v>
      </c>
      <c r="BI351" s="155">
        <f>IF($N$351="nulová",$J$351,0)</f>
        <v>0</v>
      </c>
      <c r="BJ351" s="88" t="s">
        <v>21</v>
      </c>
      <c r="BK351" s="155">
        <f>ROUND($I$351*$H$351,2)</f>
        <v>0</v>
      </c>
      <c r="BL351" s="88" t="s">
        <v>232</v>
      </c>
      <c r="BM351" s="88" t="s">
        <v>729</v>
      </c>
    </row>
    <row r="352" spans="2:51" s="6" customFormat="1" ht="15.75" customHeight="1">
      <c r="B352" s="156"/>
      <c r="C352" s="157"/>
      <c r="D352" s="158" t="s">
        <v>155</v>
      </c>
      <c r="E352" s="159"/>
      <c r="F352" s="159" t="s">
        <v>730</v>
      </c>
      <c r="G352" s="157"/>
      <c r="H352" s="160">
        <v>85.01</v>
      </c>
      <c r="J352" s="157"/>
      <c r="K352" s="157"/>
      <c r="L352" s="161"/>
      <c r="M352" s="162"/>
      <c r="N352" s="157"/>
      <c r="O352" s="157"/>
      <c r="P352" s="157"/>
      <c r="Q352" s="157"/>
      <c r="R352" s="157"/>
      <c r="S352" s="157"/>
      <c r="T352" s="163"/>
      <c r="AT352" s="164" t="s">
        <v>155</v>
      </c>
      <c r="AU352" s="164" t="s">
        <v>80</v>
      </c>
      <c r="AV352" s="164" t="s">
        <v>80</v>
      </c>
      <c r="AW352" s="164" t="s">
        <v>92</v>
      </c>
      <c r="AX352" s="164" t="s">
        <v>21</v>
      </c>
      <c r="AY352" s="164" t="s">
        <v>145</v>
      </c>
    </row>
    <row r="353" spans="2:65" s="6" customFormat="1" ht="15.75" customHeight="1">
      <c r="B353" s="23"/>
      <c r="C353" s="144" t="s">
        <v>731</v>
      </c>
      <c r="D353" s="144" t="s">
        <v>148</v>
      </c>
      <c r="E353" s="145" t="s">
        <v>732</v>
      </c>
      <c r="F353" s="146" t="s">
        <v>733</v>
      </c>
      <c r="G353" s="147" t="s">
        <v>504</v>
      </c>
      <c r="H353" s="184"/>
      <c r="I353" s="149"/>
      <c r="J353" s="150">
        <f>ROUND($I$353*$H$353,2)</f>
        <v>0</v>
      </c>
      <c r="K353" s="146" t="s">
        <v>152</v>
      </c>
      <c r="L353" s="43"/>
      <c r="M353" s="151"/>
      <c r="N353" s="152" t="s">
        <v>43</v>
      </c>
      <c r="O353" s="24"/>
      <c r="P353" s="153">
        <f>$O$353*$H$353</f>
        <v>0</v>
      </c>
      <c r="Q353" s="153">
        <v>0</v>
      </c>
      <c r="R353" s="153">
        <f>$Q$353*$H$353</f>
        <v>0</v>
      </c>
      <c r="S353" s="153">
        <v>0</v>
      </c>
      <c r="T353" s="154">
        <f>$S$353*$H$353</f>
        <v>0</v>
      </c>
      <c r="AR353" s="88" t="s">
        <v>232</v>
      </c>
      <c r="AT353" s="88" t="s">
        <v>148</v>
      </c>
      <c r="AU353" s="88" t="s">
        <v>80</v>
      </c>
      <c r="AY353" s="6" t="s">
        <v>145</v>
      </c>
      <c r="BE353" s="155">
        <f>IF($N$353="základní",$J$353,0)</f>
        <v>0</v>
      </c>
      <c r="BF353" s="155">
        <f>IF($N$353="snížená",$J$353,0)</f>
        <v>0</v>
      </c>
      <c r="BG353" s="155">
        <f>IF($N$353="zákl. přenesená",$J$353,0)</f>
        <v>0</v>
      </c>
      <c r="BH353" s="155">
        <f>IF($N$353="sníž. přenesená",$J$353,0)</f>
        <v>0</v>
      </c>
      <c r="BI353" s="155">
        <f>IF($N$353="nulová",$J$353,0)</f>
        <v>0</v>
      </c>
      <c r="BJ353" s="88" t="s">
        <v>21</v>
      </c>
      <c r="BK353" s="155">
        <f>ROUND($I$353*$H$353,2)</f>
        <v>0</v>
      </c>
      <c r="BL353" s="88" t="s">
        <v>232</v>
      </c>
      <c r="BM353" s="88" t="s">
        <v>734</v>
      </c>
    </row>
    <row r="354" spans="2:63" s="131" customFormat="1" ht="30.75" customHeight="1">
      <c r="B354" s="132"/>
      <c r="C354" s="133"/>
      <c r="D354" s="133" t="s">
        <v>71</v>
      </c>
      <c r="E354" s="142" t="s">
        <v>735</v>
      </c>
      <c r="F354" s="142" t="s">
        <v>736</v>
      </c>
      <c r="G354" s="133"/>
      <c r="H354" s="133"/>
      <c r="J354" s="143">
        <f>$BK$354</f>
        <v>0</v>
      </c>
      <c r="K354" s="133"/>
      <c r="L354" s="136"/>
      <c r="M354" s="137"/>
      <c r="N354" s="133"/>
      <c r="O354" s="133"/>
      <c r="P354" s="138">
        <f>SUM($P$355:$P$371)</f>
        <v>0</v>
      </c>
      <c r="Q354" s="133"/>
      <c r="R354" s="138">
        <f>SUM($R$355:$R$371)</f>
        <v>0.023179099999999998</v>
      </c>
      <c r="S354" s="133"/>
      <c r="T354" s="139">
        <f>SUM($T$355:$T$371)</f>
        <v>0.029842900000000002</v>
      </c>
      <c r="AR354" s="140" t="s">
        <v>80</v>
      </c>
      <c r="AT354" s="140" t="s">
        <v>71</v>
      </c>
      <c r="AU354" s="140" t="s">
        <v>21</v>
      </c>
      <c r="AY354" s="140" t="s">
        <v>145</v>
      </c>
      <c r="BK354" s="141">
        <f>SUM($BK$355:$BK$371)</f>
        <v>0</v>
      </c>
    </row>
    <row r="355" spans="2:65" s="6" customFormat="1" ht="15.75" customHeight="1">
      <c r="B355" s="23"/>
      <c r="C355" s="147" t="s">
        <v>737</v>
      </c>
      <c r="D355" s="147" t="s">
        <v>148</v>
      </c>
      <c r="E355" s="145" t="s">
        <v>738</v>
      </c>
      <c r="F355" s="146" t="s">
        <v>739</v>
      </c>
      <c r="G355" s="147" t="s">
        <v>675</v>
      </c>
      <c r="H355" s="148">
        <v>119</v>
      </c>
      <c r="I355" s="149"/>
      <c r="J355" s="150">
        <f>ROUND($I$355*$H$355,2)</f>
        <v>0</v>
      </c>
      <c r="K355" s="146"/>
      <c r="L355" s="43"/>
      <c r="M355" s="151"/>
      <c r="N355" s="152" t="s">
        <v>43</v>
      </c>
      <c r="O355" s="24"/>
      <c r="P355" s="153">
        <f>$O$355*$H$355</f>
        <v>0</v>
      </c>
      <c r="Q355" s="153">
        <v>0</v>
      </c>
      <c r="R355" s="153">
        <f>$Q$355*$H$355</f>
        <v>0</v>
      </c>
      <c r="S355" s="153">
        <v>0</v>
      </c>
      <c r="T355" s="154">
        <f>$S$355*$H$355</f>
        <v>0</v>
      </c>
      <c r="AR355" s="88" t="s">
        <v>232</v>
      </c>
      <c r="AT355" s="88" t="s">
        <v>148</v>
      </c>
      <c r="AU355" s="88" t="s">
        <v>80</v>
      </c>
      <c r="AY355" s="88" t="s">
        <v>145</v>
      </c>
      <c r="BE355" s="155">
        <f>IF($N$355="základní",$J$355,0)</f>
        <v>0</v>
      </c>
      <c r="BF355" s="155">
        <f>IF($N$355="snížená",$J$355,0)</f>
        <v>0</v>
      </c>
      <c r="BG355" s="155">
        <f>IF($N$355="zákl. přenesená",$J$355,0)</f>
        <v>0</v>
      </c>
      <c r="BH355" s="155">
        <f>IF($N$355="sníž. přenesená",$J$355,0)</f>
        <v>0</v>
      </c>
      <c r="BI355" s="155">
        <f>IF($N$355="nulová",$J$355,0)</f>
        <v>0</v>
      </c>
      <c r="BJ355" s="88" t="s">
        <v>21</v>
      </c>
      <c r="BK355" s="155">
        <f>ROUND($I$355*$H$355,2)</f>
        <v>0</v>
      </c>
      <c r="BL355" s="88" t="s">
        <v>232</v>
      </c>
      <c r="BM355" s="88" t="s">
        <v>740</v>
      </c>
    </row>
    <row r="356" spans="2:51" s="6" customFormat="1" ht="15.75" customHeight="1">
      <c r="B356" s="156"/>
      <c r="C356" s="157"/>
      <c r="D356" s="158" t="s">
        <v>155</v>
      </c>
      <c r="E356" s="159"/>
      <c r="F356" s="159" t="s">
        <v>741</v>
      </c>
      <c r="G356" s="157"/>
      <c r="H356" s="160">
        <v>119</v>
      </c>
      <c r="J356" s="157"/>
      <c r="K356" s="157"/>
      <c r="L356" s="161"/>
      <c r="M356" s="162"/>
      <c r="N356" s="157"/>
      <c r="O356" s="157"/>
      <c r="P356" s="157"/>
      <c r="Q356" s="157"/>
      <c r="R356" s="157"/>
      <c r="S356" s="157"/>
      <c r="T356" s="163"/>
      <c r="AT356" s="164" t="s">
        <v>155</v>
      </c>
      <c r="AU356" s="164" t="s">
        <v>80</v>
      </c>
      <c r="AV356" s="164" t="s">
        <v>80</v>
      </c>
      <c r="AW356" s="164" t="s">
        <v>92</v>
      </c>
      <c r="AX356" s="164" t="s">
        <v>21</v>
      </c>
      <c r="AY356" s="164" t="s">
        <v>145</v>
      </c>
    </row>
    <row r="357" spans="2:65" s="6" customFormat="1" ht="15.75" customHeight="1">
      <c r="B357" s="23"/>
      <c r="C357" s="144" t="s">
        <v>742</v>
      </c>
      <c r="D357" s="144" t="s">
        <v>148</v>
      </c>
      <c r="E357" s="145" t="s">
        <v>743</v>
      </c>
      <c r="F357" s="146" t="s">
        <v>744</v>
      </c>
      <c r="G357" s="147" t="s">
        <v>675</v>
      </c>
      <c r="H357" s="148">
        <v>13.415</v>
      </c>
      <c r="I357" s="149"/>
      <c r="J357" s="150">
        <f>ROUND($I$357*$H$357,2)</f>
        <v>0</v>
      </c>
      <c r="K357" s="146"/>
      <c r="L357" s="43"/>
      <c r="M357" s="151"/>
      <c r="N357" s="152" t="s">
        <v>43</v>
      </c>
      <c r="O357" s="24"/>
      <c r="P357" s="153">
        <f>$O$357*$H$357</f>
        <v>0</v>
      </c>
      <c r="Q357" s="153">
        <v>0</v>
      </c>
      <c r="R357" s="153">
        <f>$Q$357*$H$357</f>
        <v>0</v>
      </c>
      <c r="S357" s="153">
        <v>0</v>
      </c>
      <c r="T357" s="154">
        <f>$S$357*$H$357</f>
        <v>0</v>
      </c>
      <c r="AR357" s="88" t="s">
        <v>232</v>
      </c>
      <c r="AT357" s="88" t="s">
        <v>148</v>
      </c>
      <c r="AU357" s="88" t="s">
        <v>80</v>
      </c>
      <c r="AY357" s="6" t="s">
        <v>145</v>
      </c>
      <c r="BE357" s="155">
        <f>IF($N$357="základní",$J$357,0)</f>
        <v>0</v>
      </c>
      <c r="BF357" s="155">
        <f>IF($N$357="snížená",$J$357,0)</f>
        <v>0</v>
      </c>
      <c r="BG357" s="155">
        <f>IF($N$357="zákl. přenesená",$J$357,0)</f>
        <v>0</v>
      </c>
      <c r="BH357" s="155">
        <f>IF($N$357="sníž. přenesená",$J$357,0)</f>
        <v>0</v>
      </c>
      <c r="BI357" s="155">
        <f>IF($N$357="nulová",$J$357,0)</f>
        <v>0</v>
      </c>
      <c r="BJ357" s="88" t="s">
        <v>21</v>
      </c>
      <c r="BK357" s="155">
        <f>ROUND($I$357*$H$357,2)</f>
        <v>0</v>
      </c>
      <c r="BL357" s="88" t="s">
        <v>232</v>
      </c>
      <c r="BM357" s="88" t="s">
        <v>745</v>
      </c>
    </row>
    <row r="358" spans="2:51" s="6" customFormat="1" ht="15.75" customHeight="1">
      <c r="B358" s="156"/>
      <c r="C358" s="157"/>
      <c r="D358" s="158" t="s">
        <v>155</v>
      </c>
      <c r="E358" s="159"/>
      <c r="F358" s="159" t="s">
        <v>746</v>
      </c>
      <c r="G358" s="157"/>
      <c r="H358" s="160">
        <v>13.415</v>
      </c>
      <c r="J358" s="157"/>
      <c r="K358" s="157"/>
      <c r="L358" s="161"/>
      <c r="M358" s="162"/>
      <c r="N358" s="157"/>
      <c r="O358" s="157"/>
      <c r="P358" s="157"/>
      <c r="Q358" s="157"/>
      <c r="R358" s="157"/>
      <c r="S358" s="157"/>
      <c r="T358" s="163"/>
      <c r="AT358" s="164" t="s">
        <v>155</v>
      </c>
      <c r="AU358" s="164" t="s">
        <v>80</v>
      </c>
      <c r="AV358" s="164" t="s">
        <v>80</v>
      </c>
      <c r="AW358" s="164" t="s">
        <v>92</v>
      </c>
      <c r="AX358" s="164" t="s">
        <v>21</v>
      </c>
      <c r="AY358" s="164" t="s">
        <v>145</v>
      </c>
    </row>
    <row r="359" spans="2:65" s="6" customFormat="1" ht="15.75" customHeight="1">
      <c r="B359" s="23"/>
      <c r="C359" s="144" t="s">
        <v>747</v>
      </c>
      <c r="D359" s="144" t="s">
        <v>148</v>
      </c>
      <c r="E359" s="145" t="s">
        <v>748</v>
      </c>
      <c r="F359" s="146" t="s">
        <v>749</v>
      </c>
      <c r="G359" s="147" t="s">
        <v>216</v>
      </c>
      <c r="H359" s="148">
        <v>17.87</v>
      </c>
      <c r="I359" s="149"/>
      <c r="J359" s="150">
        <f>ROUND($I$359*$H$359,2)</f>
        <v>0</v>
      </c>
      <c r="K359" s="146" t="s">
        <v>152</v>
      </c>
      <c r="L359" s="43"/>
      <c r="M359" s="151"/>
      <c r="N359" s="152" t="s">
        <v>43</v>
      </c>
      <c r="O359" s="24"/>
      <c r="P359" s="153">
        <f>$O$359*$H$359</f>
        <v>0</v>
      </c>
      <c r="Q359" s="153">
        <v>0</v>
      </c>
      <c r="R359" s="153">
        <f>$Q$359*$H$359</f>
        <v>0</v>
      </c>
      <c r="S359" s="153">
        <v>0.00167</v>
      </c>
      <c r="T359" s="154">
        <f>$S$359*$H$359</f>
        <v>0.029842900000000002</v>
      </c>
      <c r="AR359" s="88" t="s">
        <v>232</v>
      </c>
      <c r="AT359" s="88" t="s">
        <v>148</v>
      </c>
      <c r="AU359" s="88" t="s">
        <v>80</v>
      </c>
      <c r="AY359" s="6" t="s">
        <v>145</v>
      </c>
      <c r="BE359" s="155">
        <f>IF($N$359="základní",$J$359,0)</f>
        <v>0</v>
      </c>
      <c r="BF359" s="155">
        <f>IF($N$359="snížená",$J$359,0)</f>
        <v>0</v>
      </c>
      <c r="BG359" s="155">
        <f>IF($N$359="zákl. přenesená",$J$359,0)</f>
        <v>0</v>
      </c>
      <c r="BH359" s="155">
        <f>IF($N$359="sníž. přenesená",$J$359,0)</f>
        <v>0</v>
      </c>
      <c r="BI359" s="155">
        <f>IF($N$359="nulová",$J$359,0)</f>
        <v>0</v>
      </c>
      <c r="BJ359" s="88" t="s">
        <v>21</v>
      </c>
      <c r="BK359" s="155">
        <f>ROUND($I$359*$H$359,2)</f>
        <v>0</v>
      </c>
      <c r="BL359" s="88" t="s">
        <v>232</v>
      </c>
      <c r="BM359" s="88" t="s">
        <v>750</v>
      </c>
    </row>
    <row r="360" spans="2:51" s="6" customFormat="1" ht="15.75" customHeight="1">
      <c r="B360" s="156"/>
      <c r="C360" s="157"/>
      <c r="D360" s="158" t="s">
        <v>155</v>
      </c>
      <c r="E360" s="159"/>
      <c r="F360" s="159" t="s">
        <v>751</v>
      </c>
      <c r="G360" s="157"/>
      <c r="H360" s="160">
        <v>17.87</v>
      </c>
      <c r="J360" s="157"/>
      <c r="K360" s="157"/>
      <c r="L360" s="161"/>
      <c r="M360" s="162"/>
      <c r="N360" s="157"/>
      <c r="O360" s="157"/>
      <c r="P360" s="157"/>
      <c r="Q360" s="157"/>
      <c r="R360" s="157"/>
      <c r="S360" s="157"/>
      <c r="T360" s="163"/>
      <c r="AT360" s="164" t="s">
        <v>155</v>
      </c>
      <c r="AU360" s="164" t="s">
        <v>80</v>
      </c>
      <c r="AV360" s="164" t="s">
        <v>80</v>
      </c>
      <c r="AW360" s="164" t="s">
        <v>92</v>
      </c>
      <c r="AX360" s="164" t="s">
        <v>21</v>
      </c>
      <c r="AY360" s="164" t="s">
        <v>145</v>
      </c>
    </row>
    <row r="361" spans="2:65" s="6" customFormat="1" ht="15.75" customHeight="1">
      <c r="B361" s="23"/>
      <c r="C361" s="144" t="s">
        <v>752</v>
      </c>
      <c r="D361" s="144" t="s">
        <v>148</v>
      </c>
      <c r="E361" s="145" t="s">
        <v>753</v>
      </c>
      <c r="F361" s="146" t="s">
        <v>754</v>
      </c>
      <c r="G361" s="147" t="s">
        <v>675</v>
      </c>
      <c r="H361" s="148">
        <v>27.92</v>
      </c>
      <c r="I361" s="149"/>
      <c r="J361" s="150">
        <f>ROUND($I$361*$H$361,2)</f>
        <v>0</v>
      </c>
      <c r="K361" s="146"/>
      <c r="L361" s="43"/>
      <c r="M361" s="151"/>
      <c r="N361" s="152" t="s">
        <v>43</v>
      </c>
      <c r="O361" s="24"/>
      <c r="P361" s="153">
        <f>$O$361*$H$361</f>
        <v>0</v>
      </c>
      <c r="Q361" s="153">
        <v>0</v>
      </c>
      <c r="R361" s="153">
        <f>$Q$361*$H$361</f>
        <v>0</v>
      </c>
      <c r="S361" s="153">
        <v>0</v>
      </c>
      <c r="T361" s="154">
        <f>$S$361*$H$361</f>
        <v>0</v>
      </c>
      <c r="AR361" s="88" t="s">
        <v>232</v>
      </c>
      <c r="AT361" s="88" t="s">
        <v>148</v>
      </c>
      <c r="AU361" s="88" t="s">
        <v>80</v>
      </c>
      <c r="AY361" s="6" t="s">
        <v>145</v>
      </c>
      <c r="BE361" s="155">
        <f>IF($N$361="základní",$J$361,0)</f>
        <v>0</v>
      </c>
      <c r="BF361" s="155">
        <f>IF($N$361="snížená",$J$361,0)</f>
        <v>0</v>
      </c>
      <c r="BG361" s="155">
        <f>IF($N$361="zákl. přenesená",$J$361,0)</f>
        <v>0</v>
      </c>
      <c r="BH361" s="155">
        <f>IF($N$361="sníž. přenesená",$J$361,0)</f>
        <v>0</v>
      </c>
      <c r="BI361" s="155">
        <f>IF($N$361="nulová",$J$361,0)</f>
        <v>0</v>
      </c>
      <c r="BJ361" s="88" t="s">
        <v>21</v>
      </c>
      <c r="BK361" s="155">
        <f>ROUND($I$361*$H$361,2)</f>
        <v>0</v>
      </c>
      <c r="BL361" s="88" t="s">
        <v>232</v>
      </c>
      <c r="BM361" s="88" t="s">
        <v>755</v>
      </c>
    </row>
    <row r="362" spans="2:51" s="6" customFormat="1" ht="15.75" customHeight="1">
      <c r="B362" s="156"/>
      <c r="C362" s="157"/>
      <c r="D362" s="158" t="s">
        <v>155</v>
      </c>
      <c r="E362" s="159"/>
      <c r="F362" s="159" t="s">
        <v>756</v>
      </c>
      <c r="G362" s="157"/>
      <c r="H362" s="160">
        <v>27.92</v>
      </c>
      <c r="J362" s="157"/>
      <c r="K362" s="157"/>
      <c r="L362" s="161"/>
      <c r="M362" s="162"/>
      <c r="N362" s="157"/>
      <c r="O362" s="157"/>
      <c r="P362" s="157"/>
      <c r="Q362" s="157"/>
      <c r="R362" s="157"/>
      <c r="S362" s="157"/>
      <c r="T362" s="163"/>
      <c r="AT362" s="164" t="s">
        <v>155</v>
      </c>
      <c r="AU362" s="164" t="s">
        <v>80</v>
      </c>
      <c r="AV362" s="164" t="s">
        <v>80</v>
      </c>
      <c r="AW362" s="164" t="s">
        <v>92</v>
      </c>
      <c r="AX362" s="164" t="s">
        <v>21</v>
      </c>
      <c r="AY362" s="164" t="s">
        <v>145</v>
      </c>
    </row>
    <row r="363" spans="2:65" s="6" customFormat="1" ht="15.75" customHeight="1">
      <c r="B363" s="23"/>
      <c r="C363" s="144" t="s">
        <v>757</v>
      </c>
      <c r="D363" s="144" t="s">
        <v>148</v>
      </c>
      <c r="E363" s="145" t="s">
        <v>758</v>
      </c>
      <c r="F363" s="146" t="s">
        <v>759</v>
      </c>
      <c r="G363" s="147" t="s">
        <v>675</v>
      </c>
      <c r="H363" s="148">
        <v>3.5</v>
      </c>
      <c r="I363" s="149"/>
      <c r="J363" s="150">
        <f>ROUND($I$363*$H$363,2)</f>
        <v>0</v>
      </c>
      <c r="K363" s="146"/>
      <c r="L363" s="43"/>
      <c r="M363" s="151"/>
      <c r="N363" s="152" t="s">
        <v>43</v>
      </c>
      <c r="O363" s="24"/>
      <c r="P363" s="153">
        <f>$O$363*$H$363</f>
        <v>0</v>
      </c>
      <c r="Q363" s="153">
        <v>0</v>
      </c>
      <c r="R363" s="153">
        <f>$Q$363*$H$363</f>
        <v>0</v>
      </c>
      <c r="S363" s="153">
        <v>0</v>
      </c>
      <c r="T363" s="154">
        <f>$S$363*$H$363</f>
        <v>0</v>
      </c>
      <c r="AR363" s="88" t="s">
        <v>232</v>
      </c>
      <c r="AT363" s="88" t="s">
        <v>148</v>
      </c>
      <c r="AU363" s="88" t="s">
        <v>80</v>
      </c>
      <c r="AY363" s="6" t="s">
        <v>145</v>
      </c>
      <c r="BE363" s="155">
        <f>IF($N$363="základní",$J$363,0)</f>
        <v>0</v>
      </c>
      <c r="BF363" s="155">
        <f>IF($N$363="snížená",$J$363,0)</f>
        <v>0</v>
      </c>
      <c r="BG363" s="155">
        <f>IF($N$363="zákl. přenesená",$J$363,0)</f>
        <v>0</v>
      </c>
      <c r="BH363" s="155">
        <f>IF($N$363="sníž. přenesená",$J$363,0)</f>
        <v>0</v>
      </c>
      <c r="BI363" s="155">
        <f>IF($N$363="nulová",$J$363,0)</f>
        <v>0</v>
      </c>
      <c r="BJ363" s="88" t="s">
        <v>21</v>
      </c>
      <c r="BK363" s="155">
        <f>ROUND($I$363*$H$363,2)</f>
        <v>0</v>
      </c>
      <c r="BL363" s="88" t="s">
        <v>232</v>
      </c>
      <c r="BM363" s="88" t="s">
        <v>760</v>
      </c>
    </row>
    <row r="364" spans="2:51" s="6" customFormat="1" ht="15.75" customHeight="1">
      <c r="B364" s="156"/>
      <c r="C364" s="157"/>
      <c r="D364" s="158" t="s">
        <v>155</v>
      </c>
      <c r="E364" s="159"/>
      <c r="F364" s="159" t="s">
        <v>761</v>
      </c>
      <c r="G364" s="157"/>
      <c r="H364" s="160">
        <v>3.5</v>
      </c>
      <c r="J364" s="157"/>
      <c r="K364" s="157"/>
      <c r="L364" s="161"/>
      <c r="M364" s="162"/>
      <c r="N364" s="157"/>
      <c r="O364" s="157"/>
      <c r="P364" s="157"/>
      <c r="Q364" s="157"/>
      <c r="R364" s="157"/>
      <c r="S364" s="157"/>
      <c r="T364" s="163"/>
      <c r="AT364" s="164" t="s">
        <v>155</v>
      </c>
      <c r="AU364" s="164" t="s">
        <v>80</v>
      </c>
      <c r="AV364" s="164" t="s">
        <v>80</v>
      </c>
      <c r="AW364" s="164" t="s">
        <v>92</v>
      </c>
      <c r="AX364" s="164" t="s">
        <v>21</v>
      </c>
      <c r="AY364" s="164" t="s">
        <v>145</v>
      </c>
    </row>
    <row r="365" spans="2:65" s="6" customFormat="1" ht="15.75" customHeight="1">
      <c r="B365" s="23"/>
      <c r="C365" s="144" t="s">
        <v>762</v>
      </c>
      <c r="D365" s="144" t="s">
        <v>148</v>
      </c>
      <c r="E365" s="145" t="s">
        <v>763</v>
      </c>
      <c r="F365" s="146" t="s">
        <v>764</v>
      </c>
      <c r="G365" s="147" t="s">
        <v>216</v>
      </c>
      <c r="H365" s="148">
        <v>2.21</v>
      </c>
      <c r="I365" s="149"/>
      <c r="J365" s="150">
        <f>ROUND($I$365*$H$365,2)</f>
        <v>0</v>
      </c>
      <c r="K365" s="146" t="s">
        <v>152</v>
      </c>
      <c r="L365" s="43"/>
      <c r="M365" s="151"/>
      <c r="N365" s="152" t="s">
        <v>43</v>
      </c>
      <c r="O365" s="24"/>
      <c r="P365" s="153">
        <f>$O$365*$H$365</f>
        <v>0</v>
      </c>
      <c r="Q365" s="153">
        <v>0.00222</v>
      </c>
      <c r="R365" s="153">
        <f>$Q$365*$H$365</f>
        <v>0.0049062</v>
      </c>
      <c r="S365" s="153">
        <v>0</v>
      </c>
      <c r="T365" s="154">
        <f>$S$365*$H$365</f>
        <v>0</v>
      </c>
      <c r="AR365" s="88" t="s">
        <v>232</v>
      </c>
      <c r="AT365" s="88" t="s">
        <v>148</v>
      </c>
      <c r="AU365" s="88" t="s">
        <v>80</v>
      </c>
      <c r="AY365" s="6" t="s">
        <v>145</v>
      </c>
      <c r="BE365" s="155">
        <f>IF($N$365="základní",$J$365,0)</f>
        <v>0</v>
      </c>
      <c r="BF365" s="155">
        <f>IF($N$365="snížená",$J$365,0)</f>
        <v>0</v>
      </c>
      <c r="BG365" s="155">
        <f>IF($N$365="zákl. přenesená",$J$365,0)</f>
        <v>0</v>
      </c>
      <c r="BH365" s="155">
        <f>IF($N$365="sníž. přenesená",$J$365,0)</f>
        <v>0</v>
      </c>
      <c r="BI365" s="155">
        <f>IF($N$365="nulová",$J$365,0)</f>
        <v>0</v>
      </c>
      <c r="BJ365" s="88" t="s">
        <v>21</v>
      </c>
      <c r="BK365" s="155">
        <f>ROUND($I$365*$H$365,2)</f>
        <v>0</v>
      </c>
      <c r="BL365" s="88" t="s">
        <v>232</v>
      </c>
      <c r="BM365" s="88" t="s">
        <v>765</v>
      </c>
    </row>
    <row r="366" spans="2:51" s="6" customFormat="1" ht="15.75" customHeight="1">
      <c r="B366" s="156"/>
      <c r="C366" s="157"/>
      <c r="D366" s="158" t="s">
        <v>155</v>
      </c>
      <c r="E366" s="159"/>
      <c r="F366" s="159" t="s">
        <v>766</v>
      </c>
      <c r="G366" s="157"/>
      <c r="H366" s="160">
        <v>2.21</v>
      </c>
      <c r="J366" s="157"/>
      <c r="K366" s="157"/>
      <c r="L366" s="161"/>
      <c r="M366" s="162"/>
      <c r="N366" s="157"/>
      <c r="O366" s="157"/>
      <c r="P366" s="157"/>
      <c r="Q366" s="157"/>
      <c r="R366" s="157"/>
      <c r="S366" s="157"/>
      <c r="T366" s="163"/>
      <c r="AT366" s="164" t="s">
        <v>155</v>
      </c>
      <c r="AU366" s="164" t="s">
        <v>80</v>
      </c>
      <c r="AV366" s="164" t="s">
        <v>80</v>
      </c>
      <c r="AW366" s="164" t="s">
        <v>92</v>
      </c>
      <c r="AX366" s="164" t="s">
        <v>21</v>
      </c>
      <c r="AY366" s="164" t="s">
        <v>145</v>
      </c>
    </row>
    <row r="367" spans="2:65" s="6" customFormat="1" ht="15.75" customHeight="1">
      <c r="B367" s="23"/>
      <c r="C367" s="144" t="s">
        <v>767</v>
      </c>
      <c r="D367" s="144" t="s">
        <v>148</v>
      </c>
      <c r="E367" s="145" t="s">
        <v>768</v>
      </c>
      <c r="F367" s="146" t="s">
        <v>769</v>
      </c>
      <c r="G367" s="147" t="s">
        <v>216</v>
      </c>
      <c r="H367" s="148">
        <v>2.59</v>
      </c>
      <c r="I367" s="149"/>
      <c r="J367" s="150">
        <f>ROUND($I$367*$H$367,2)</f>
        <v>0</v>
      </c>
      <c r="K367" s="146" t="s">
        <v>152</v>
      </c>
      <c r="L367" s="43"/>
      <c r="M367" s="151"/>
      <c r="N367" s="152" t="s">
        <v>43</v>
      </c>
      <c r="O367" s="24"/>
      <c r="P367" s="153">
        <f>$O$367*$H$367</f>
        <v>0</v>
      </c>
      <c r="Q367" s="153">
        <v>0.00291</v>
      </c>
      <c r="R367" s="153">
        <f>$Q$367*$H$367</f>
        <v>0.007536899999999999</v>
      </c>
      <c r="S367" s="153">
        <v>0</v>
      </c>
      <c r="T367" s="154">
        <f>$S$367*$H$367</f>
        <v>0</v>
      </c>
      <c r="AR367" s="88" t="s">
        <v>232</v>
      </c>
      <c r="AT367" s="88" t="s">
        <v>148</v>
      </c>
      <c r="AU367" s="88" t="s">
        <v>80</v>
      </c>
      <c r="AY367" s="6" t="s">
        <v>145</v>
      </c>
      <c r="BE367" s="155">
        <f>IF($N$367="základní",$J$367,0)</f>
        <v>0</v>
      </c>
      <c r="BF367" s="155">
        <f>IF($N$367="snížená",$J$367,0)</f>
        <v>0</v>
      </c>
      <c r="BG367" s="155">
        <f>IF($N$367="zákl. přenesená",$J$367,0)</f>
        <v>0</v>
      </c>
      <c r="BH367" s="155">
        <f>IF($N$367="sníž. přenesená",$J$367,0)</f>
        <v>0</v>
      </c>
      <c r="BI367" s="155">
        <f>IF($N$367="nulová",$J$367,0)</f>
        <v>0</v>
      </c>
      <c r="BJ367" s="88" t="s">
        <v>21</v>
      </c>
      <c r="BK367" s="155">
        <f>ROUND($I$367*$H$367,2)</f>
        <v>0</v>
      </c>
      <c r="BL367" s="88" t="s">
        <v>232</v>
      </c>
      <c r="BM367" s="88" t="s">
        <v>770</v>
      </c>
    </row>
    <row r="368" spans="2:51" s="6" customFormat="1" ht="15.75" customHeight="1">
      <c r="B368" s="156"/>
      <c r="C368" s="157"/>
      <c r="D368" s="158" t="s">
        <v>155</v>
      </c>
      <c r="E368" s="159"/>
      <c r="F368" s="159" t="s">
        <v>771</v>
      </c>
      <c r="G368" s="157"/>
      <c r="H368" s="160">
        <v>2.59</v>
      </c>
      <c r="J368" s="157"/>
      <c r="K368" s="157"/>
      <c r="L368" s="161"/>
      <c r="M368" s="162"/>
      <c r="N368" s="157"/>
      <c r="O368" s="157"/>
      <c r="P368" s="157"/>
      <c r="Q368" s="157"/>
      <c r="R368" s="157"/>
      <c r="S368" s="157"/>
      <c r="T368" s="163"/>
      <c r="AT368" s="164" t="s">
        <v>155</v>
      </c>
      <c r="AU368" s="164" t="s">
        <v>80</v>
      </c>
      <c r="AV368" s="164" t="s">
        <v>80</v>
      </c>
      <c r="AW368" s="164" t="s">
        <v>92</v>
      </c>
      <c r="AX368" s="164" t="s">
        <v>21</v>
      </c>
      <c r="AY368" s="164" t="s">
        <v>145</v>
      </c>
    </row>
    <row r="369" spans="2:65" s="6" customFormat="1" ht="15.75" customHeight="1">
      <c r="B369" s="23"/>
      <c r="C369" s="144" t="s">
        <v>772</v>
      </c>
      <c r="D369" s="144" t="s">
        <v>148</v>
      </c>
      <c r="E369" s="145" t="s">
        <v>773</v>
      </c>
      <c r="F369" s="146" t="s">
        <v>774</v>
      </c>
      <c r="G369" s="147" t="s">
        <v>216</v>
      </c>
      <c r="H369" s="148">
        <v>3.05</v>
      </c>
      <c r="I369" s="149"/>
      <c r="J369" s="150">
        <f>ROUND($I$369*$H$369,2)</f>
        <v>0</v>
      </c>
      <c r="K369" s="146" t="s">
        <v>152</v>
      </c>
      <c r="L369" s="43"/>
      <c r="M369" s="151"/>
      <c r="N369" s="152" t="s">
        <v>43</v>
      </c>
      <c r="O369" s="24"/>
      <c r="P369" s="153">
        <f>$O$369*$H$369</f>
        <v>0</v>
      </c>
      <c r="Q369" s="153">
        <v>0.00352</v>
      </c>
      <c r="R369" s="153">
        <f>$Q$369*$H$369</f>
        <v>0.010735999999999999</v>
      </c>
      <c r="S369" s="153">
        <v>0</v>
      </c>
      <c r="T369" s="154">
        <f>$S$369*$H$369</f>
        <v>0</v>
      </c>
      <c r="AR369" s="88" t="s">
        <v>232</v>
      </c>
      <c r="AT369" s="88" t="s">
        <v>148</v>
      </c>
      <c r="AU369" s="88" t="s">
        <v>80</v>
      </c>
      <c r="AY369" s="6" t="s">
        <v>145</v>
      </c>
      <c r="BE369" s="155">
        <f>IF($N$369="základní",$J$369,0)</f>
        <v>0</v>
      </c>
      <c r="BF369" s="155">
        <f>IF($N$369="snížená",$J$369,0)</f>
        <v>0</v>
      </c>
      <c r="BG369" s="155">
        <f>IF($N$369="zákl. přenesená",$J$369,0)</f>
        <v>0</v>
      </c>
      <c r="BH369" s="155">
        <f>IF($N$369="sníž. přenesená",$J$369,0)</f>
        <v>0</v>
      </c>
      <c r="BI369" s="155">
        <f>IF($N$369="nulová",$J$369,0)</f>
        <v>0</v>
      </c>
      <c r="BJ369" s="88" t="s">
        <v>21</v>
      </c>
      <c r="BK369" s="155">
        <f>ROUND($I$369*$H$369,2)</f>
        <v>0</v>
      </c>
      <c r="BL369" s="88" t="s">
        <v>232</v>
      </c>
      <c r="BM369" s="88" t="s">
        <v>775</v>
      </c>
    </row>
    <row r="370" spans="2:51" s="6" customFormat="1" ht="15.75" customHeight="1">
      <c r="B370" s="156"/>
      <c r="C370" s="157"/>
      <c r="D370" s="158" t="s">
        <v>155</v>
      </c>
      <c r="E370" s="159"/>
      <c r="F370" s="159" t="s">
        <v>776</v>
      </c>
      <c r="G370" s="157"/>
      <c r="H370" s="160">
        <v>3.05</v>
      </c>
      <c r="J370" s="157"/>
      <c r="K370" s="157"/>
      <c r="L370" s="161"/>
      <c r="M370" s="162"/>
      <c r="N370" s="157"/>
      <c r="O370" s="157"/>
      <c r="P370" s="157"/>
      <c r="Q370" s="157"/>
      <c r="R370" s="157"/>
      <c r="S370" s="157"/>
      <c r="T370" s="163"/>
      <c r="AT370" s="164" t="s">
        <v>155</v>
      </c>
      <c r="AU370" s="164" t="s">
        <v>80</v>
      </c>
      <c r="AV370" s="164" t="s">
        <v>80</v>
      </c>
      <c r="AW370" s="164" t="s">
        <v>92</v>
      </c>
      <c r="AX370" s="164" t="s">
        <v>21</v>
      </c>
      <c r="AY370" s="164" t="s">
        <v>145</v>
      </c>
    </row>
    <row r="371" spans="2:65" s="6" customFormat="1" ht="15.75" customHeight="1">
      <c r="B371" s="23"/>
      <c r="C371" s="144" t="s">
        <v>777</v>
      </c>
      <c r="D371" s="144" t="s">
        <v>148</v>
      </c>
      <c r="E371" s="145" t="s">
        <v>778</v>
      </c>
      <c r="F371" s="146" t="s">
        <v>779</v>
      </c>
      <c r="G371" s="147" t="s">
        <v>504</v>
      </c>
      <c r="H371" s="184"/>
      <c r="I371" s="149"/>
      <c r="J371" s="150">
        <f>ROUND($I$371*$H$371,2)</f>
        <v>0</v>
      </c>
      <c r="K371" s="146" t="s">
        <v>152</v>
      </c>
      <c r="L371" s="43"/>
      <c r="M371" s="151"/>
      <c r="N371" s="152" t="s">
        <v>43</v>
      </c>
      <c r="O371" s="24"/>
      <c r="P371" s="153">
        <f>$O$371*$H$371</f>
        <v>0</v>
      </c>
      <c r="Q371" s="153">
        <v>0</v>
      </c>
      <c r="R371" s="153">
        <f>$Q$371*$H$371</f>
        <v>0</v>
      </c>
      <c r="S371" s="153">
        <v>0</v>
      </c>
      <c r="T371" s="154">
        <f>$S$371*$H$371</f>
        <v>0</v>
      </c>
      <c r="AR371" s="88" t="s">
        <v>232</v>
      </c>
      <c r="AT371" s="88" t="s">
        <v>148</v>
      </c>
      <c r="AU371" s="88" t="s">
        <v>80</v>
      </c>
      <c r="AY371" s="6" t="s">
        <v>145</v>
      </c>
      <c r="BE371" s="155">
        <f>IF($N$371="základní",$J$371,0)</f>
        <v>0</v>
      </c>
      <c r="BF371" s="155">
        <f>IF($N$371="snížená",$J$371,0)</f>
        <v>0</v>
      </c>
      <c r="BG371" s="155">
        <f>IF($N$371="zákl. přenesená",$J$371,0)</f>
        <v>0</v>
      </c>
      <c r="BH371" s="155">
        <f>IF($N$371="sníž. přenesená",$J$371,0)</f>
        <v>0</v>
      </c>
      <c r="BI371" s="155">
        <f>IF($N$371="nulová",$J$371,0)</f>
        <v>0</v>
      </c>
      <c r="BJ371" s="88" t="s">
        <v>21</v>
      </c>
      <c r="BK371" s="155">
        <f>ROUND($I$371*$H$371,2)</f>
        <v>0</v>
      </c>
      <c r="BL371" s="88" t="s">
        <v>232</v>
      </c>
      <c r="BM371" s="88" t="s">
        <v>780</v>
      </c>
    </row>
    <row r="372" spans="2:63" s="131" customFormat="1" ht="30.75" customHeight="1">
      <c r="B372" s="132"/>
      <c r="C372" s="133"/>
      <c r="D372" s="133" t="s">
        <v>71</v>
      </c>
      <c r="E372" s="142" t="s">
        <v>781</v>
      </c>
      <c r="F372" s="142" t="s">
        <v>782</v>
      </c>
      <c r="G372" s="133"/>
      <c r="H372" s="133"/>
      <c r="J372" s="143">
        <f>$BK$372</f>
        <v>0</v>
      </c>
      <c r="K372" s="133"/>
      <c r="L372" s="136"/>
      <c r="M372" s="137"/>
      <c r="N372" s="133"/>
      <c r="O372" s="133"/>
      <c r="P372" s="138">
        <f>SUM($P$373:$P$442)</f>
        <v>0</v>
      </c>
      <c r="Q372" s="133"/>
      <c r="R372" s="138">
        <f>SUM($R$373:$R$442)</f>
        <v>0.0316925</v>
      </c>
      <c r="S372" s="133"/>
      <c r="T372" s="139">
        <f>SUM($T$373:$T$442)</f>
        <v>0.667</v>
      </c>
      <c r="AR372" s="140" t="s">
        <v>80</v>
      </c>
      <c r="AT372" s="140" t="s">
        <v>71</v>
      </c>
      <c r="AU372" s="140" t="s">
        <v>21</v>
      </c>
      <c r="AY372" s="140" t="s">
        <v>145</v>
      </c>
      <c r="BK372" s="141">
        <f>SUM($BK$373:$BK$442)</f>
        <v>0</v>
      </c>
    </row>
    <row r="373" spans="2:65" s="6" customFormat="1" ht="15.75" customHeight="1">
      <c r="B373" s="23"/>
      <c r="C373" s="147" t="s">
        <v>783</v>
      </c>
      <c r="D373" s="147" t="s">
        <v>148</v>
      </c>
      <c r="E373" s="145" t="s">
        <v>784</v>
      </c>
      <c r="F373" s="146" t="s">
        <v>785</v>
      </c>
      <c r="G373" s="147" t="s">
        <v>163</v>
      </c>
      <c r="H373" s="148">
        <v>16.81</v>
      </c>
      <c r="I373" s="149"/>
      <c r="J373" s="150">
        <f>ROUND($I$373*$H$373,2)</f>
        <v>0</v>
      </c>
      <c r="K373" s="146"/>
      <c r="L373" s="43"/>
      <c r="M373" s="151"/>
      <c r="N373" s="152" t="s">
        <v>43</v>
      </c>
      <c r="O373" s="24"/>
      <c r="P373" s="153">
        <f>$O$373*$H$373</f>
        <v>0</v>
      </c>
      <c r="Q373" s="153">
        <v>0</v>
      </c>
      <c r="R373" s="153">
        <f>$Q$373*$H$373</f>
        <v>0</v>
      </c>
      <c r="S373" s="153">
        <v>0</v>
      </c>
      <c r="T373" s="154">
        <f>$S$373*$H$373</f>
        <v>0</v>
      </c>
      <c r="AR373" s="88" t="s">
        <v>232</v>
      </c>
      <c r="AT373" s="88" t="s">
        <v>148</v>
      </c>
      <c r="AU373" s="88" t="s">
        <v>80</v>
      </c>
      <c r="AY373" s="88" t="s">
        <v>145</v>
      </c>
      <c r="BE373" s="155">
        <f>IF($N$373="základní",$J$373,0)</f>
        <v>0</v>
      </c>
      <c r="BF373" s="155">
        <f>IF($N$373="snížená",$J$373,0)</f>
        <v>0</v>
      </c>
      <c r="BG373" s="155">
        <f>IF($N$373="zákl. přenesená",$J$373,0)</f>
        <v>0</v>
      </c>
      <c r="BH373" s="155">
        <f>IF($N$373="sníž. přenesená",$J$373,0)</f>
        <v>0</v>
      </c>
      <c r="BI373" s="155">
        <f>IF($N$373="nulová",$J$373,0)</f>
        <v>0</v>
      </c>
      <c r="BJ373" s="88" t="s">
        <v>21</v>
      </c>
      <c r="BK373" s="155">
        <f>ROUND($I$373*$H$373,2)</f>
        <v>0</v>
      </c>
      <c r="BL373" s="88" t="s">
        <v>232</v>
      </c>
      <c r="BM373" s="88" t="s">
        <v>786</v>
      </c>
    </row>
    <row r="374" spans="2:51" s="6" customFormat="1" ht="15.75" customHeight="1">
      <c r="B374" s="156"/>
      <c r="C374" s="157"/>
      <c r="D374" s="158" t="s">
        <v>155</v>
      </c>
      <c r="E374" s="159"/>
      <c r="F374" s="159" t="s">
        <v>787</v>
      </c>
      <c r="G374" s="157"/>
      <c r="H374" s="160">
        <v>16.81</v>
      </c>
      <c r="J374" s="157"/>
      <c r="K374" s="157"/>
      <c r="L374" s="161"/>
      <c r="M374" s="162"/>
      <c r="N374" s="157"/>
      <c r="O374" s="157"/>
      <c r="P374" s="157"/>
      <c r="Q374" s="157"/>
      <c r="R374" s="157"/>
      <c r="S374" s="157"/>
      <c r="T374" s="163"/>
      <c r="AT374" s="164" t="s">
        <v>155</v>
      </c>
      <c r="AU374" s="164" t="s">
        <v>80</v>
      </c>
      <c r="AV374" s="164" t="s">
        <v>80</v>
      </c>
      <c r="AW374" s="164" t="s">
        <v>92</v>
      </c>
      <c r="AX374" s="164" t="s">
        <v>21</v>
      </c>
      <c r="AY374" s="164" t="s">
        <v>145</v>
      </c>
    </row>
    <row r="375" spans="2:65" s="6" customFormat="1" ht="27" customHeight="1">
      <c r="B375" s="23"/>
      <c r="C375" s="144" t="s">
        <v>788</v>
      </c>
      <c r="D375" s="144" t="s">
        <v>148</v>
      </c>
      <c r="E375" s="145" t="s">
        <v>789</v>
      </c>
      <c r="F375" s="146" t="s">
        <v>790</v>
      </c>
      <c r="G375" s="147" t="s">
        <v>325</v>
      </c>
      <c r="H375" s="148">
        <v>1</v>
      </c>
      <c r="I375" s="149"/>
      <c r="J375" s="150">
        <f>ROUND($I$375*$H$375,2)</f>
        <v>0</v>
      </c>
      <c r="K375" s="146"/>
      <c r="L375" s="43"/>
      <c r="M375" s="151"/>
      <c r="N375" s="152" t="s">
        <v>43</v>
      </c>
      <c r="O375" s="24"/>
      <c r="P375" s="153">
        <f>$O$375*$H$375</f>
        <v>0</v>
      </c>
      <c r="Q375" s="153">
        <v>0</v>
      </c>
      <c r="R375" s="153">
        <f>$Q$375*$H$375</f>
        <v>0</v>
      </c>
      <c r="S375" s="153">
        <v>0</v>
      </c>
      <c r="T375" s="154">
        <f>$S$375*$H$375</f>
        <v>0</v>
      </c>
      <c r="AR375" s="88" t="s">
        <v>232</v>
      </c>
      <c r="AT375" s="88" t="s">
        <v>148</v>
      </c>
      <c r="AU375" s="88" t="s">
        <v>80</v>
      </c>
      <c r="AY375" s="6" t="s">
        <v>145</v>
      </c>
      <c r="BE375" s="155">
        <f>IF($N$375="základní",$J$375,0)</f>
        <v>0</v>
      </c>
      <c r="BF375" s="155">
        <f>IF($N$375="snížená",$J$375,0)</f>
        <v>0</v>
      </c>
      <c r="BG375" s="155">
        <f>IF($N$375="zákl. přenesená",$J$375,0)</f>
        <v>0</v>
      </c>
      <c r="BH375" s="155">
        <f>IF($N$375="sníž. přenesená",$J$375,0)</f>
        <v>0</v>
      </c>
      <c r="BI375" s="155">
        <f>IF($N$375="nulová",$J$375,0)</f>
        <v>0</v>
      </c>
      <c r="BJ375" s="88" t="s">
        <v>21</v>
      </c>
      <c r="BK375" s="155">
        <f>ROUND($I$375*$H$375,2)</f>
        <v>0</v>
      </c>
      <c r="BL375" s="88" t="s">
        <v>232</v>
      </c>
      <c r="BM375" s="88" t="s">
        <v>791</v>
      </c>
    </row>
    <row r="376" spans="2:51" s="6" customFormat="1" ht="15.75" customHeight="1">
      <c r="B376" s="156"/>
      <c r="C376" s="157"/>
      <c r="D376" s="158" t="s">
        <v>155</v>
      </c>
      <c r="E376" s="159"/>
      <c r="F376" s="159" t="s">
        <v>792</v>
      </c>
      <c r="G376" s="157"/>
      <c r="H376" s="160">
        <v>1</v>
      </c>
      <c r="J376" s="157"/>
      <c r="K376" s="157"/>
      <c r="L376" s="161"/>
      <c r="M376" s="162"/>
      <c r="N376" s="157"/>
      <c r="O376" s="157"/>
      <c r="P376" s="157"/>
      <c r="Q376" s="157"/>
      <c r="R376" s="157"/>
      <c r="S376" s="157"/>
      <c r="T376" s="163"/>
      <c r="AT376" s="164" t="s">
        <v>155</v>
      </c>
      <c r="AU376" s="164" t="s">
        <v>80</v>
      </c>
      <c r="AV376" s="164" t="s">
        <v>80</v>
      </c>
      <c r="AW376" s="164" t="s">
        <v>92</v>
      </c>
      <c r="AX376" s="164" t="s">
        <v>21</v>
      </c>
      <c r="AY376" s="164" t="s">
        <v>145</v>
      </c>
    </row>
    <row r="377" spans="2:65" s="6" customFormat="1" ht="15.75" customHeight="1">
      <c r="B377" s="23"/>
      <c r="C377" s="144" t="s">
        <v>793</v>
      </c>
      <c r="D377" s="144" t="s">
        <v>148</v>
      </c>
      <c r="E377" s="145" t="s">
        <v>794</v>
      </c>
      <c r="F377" s="146" t="s">
        <v>795</v>
      </c>
      <c r="G377" s="147" t="s">
        <v>325</v>
      </c>
      <c r="H377" s="148">
        <v>1</v>
      </c>
      <c r="I377" s="149"/>
      <c r="J377" s="150">
        <f>ROUND($I$377*$H$377,2)</f>
        <v>0</v>
      </c>
      <c r="K377" s="146"/>
      <c r="L377" s="43"/>
      <c r="M377" s="151"/>
      <c r="N377" s="152" t="s">
        <v>43</v>
      </c>
      <c r="O377" s="24"/>
      <c r="P377" s="153">
        <f>$O$377*$H$377</f>
        <v>0</v>
      </c>
      <c r="Q377" s="153">
        <v>0</v>
      </c>
      <c r="R377" s="153">
        <f>$Q$377*$H$377</f>
        <v>0</v>
      </c>
      <c r="S377" s="153">
        <v>0</v>
      </c>
      <c r="T377" s="154">
        <f>$S$377*$H$377</f>
        <v>0</v>
      </c>
      <c r="AR377" s="88" t="s">
        <v>232</v>
      </c>
      <c r="AT377" s="88" t="s">
        <v>148</v>
      </c>
      <c r="AU377" s="88" t="s">
        <v>80</v>
      </c>
      <c r="AY377" s="6" t="s">
        <v>145</v>
      </c>
      <c r="BE377" s="155">
        <f>IF($N$377="základní",$J$377,0)</f>
        <v>0</v>
      </c>
      <c r="BF377" s="155">
        <f>IF($N$377="snížená",$J$377,0)</f>
        <v>0</v>
      </c>
      <c r="BG377" s="155">
        <f>IF($N$377="zákl. přenesená",$J$377,0)</f>
        <v>0</v>
      </c>
      <c r="BH377" s="155">
        <f>IF($N$377="sníž. přenesená",$J$377,0)</f>
        <v>0</v>
      </c>
      <c r="BI377" s="155">
        <f>IF($N$377="nulová",$J$377,0)</f>
        <v>0</v>
      </c>
      <c r="BJ377" s="88" t="s">
        <v>21</v>
      </c>
      <c r="BK377" s="155">
        <f>ROUND($I$377*$H$377,2)</f>
        <v>0</v>
      </c>
      <c r="BL377" s="88" t="s">
        <v>232</v>
      </c>
      <c r="BM377" s="88" t="s">
        <v>796</v>
      </c>
    </row>
    <row r="378" spans="2:65" s="6" customFormat="1" ht="15.75" customHeight="1">
      <c r="B378" s="23"/>
      <c r="C378" s="147" t="s">
        <v>797</v>
      </c>
      <c r="D378" s="147" t="s">
        <v>148</v>
      </c>
      <c r="E378" s="145" t="s">
        <v>798</v>
      </c>
      <c r="F378" s="146" t="s">
        <v>799</v>
      </c>
      <c r="G378" s="147" t="s">
        <v>325</v>
      </c>
      <c r="H378" s="148">
        <v>1</v>
      </c>
      <c r="I378" s="149"/>
      <c r="J378" s="150">
        <f>ROUND($I$378*$H$378,2)</f>
        <v>0</v>
      </c>
      <c r="K378" s="146"/>
      <c r="L378" s="43"/>
      <c r="M378" s="151"/>
      <c r="N378" s="152" t="s">
        <v>43</v>
      </c>
      <c r="O378" s="24"/>
      <c r="P378" s="153">
        <f>$O$378*$H$378</f>
        <v>0</v>
      </c>
      <c r="Q378" s="153">
        <v>0</v>
      </c>
      <c r="R378" s="153">
        <f>$Q$378*$H$378</f>
        <v>0</v>
      </c>
      <c r="S378" s="153">
        <v>0</v>
      </c>
      <c r="T378" s="154">
        <f>$S$378*$H$378</f>
        <v>0</v>
      </c>
      <c r="AR378" s="88" t="s">
        <v>232</v>
      </c>
      <c r="AT378" s="88" t="s">
        <v>148</v>
      </c>
      <c r="AU378" s="88" t="s">
        <v>80</v>
      </c>
      <c r="AY378" s="88" t="s">
        <v>145</v>
      </c>
      <c r="BE378" s="155">
        <f>IF($N$378="základní",$J$378,0)</f>
        <v>0</v>
      </c>
      <c r="BF378" s="155">
        <f>IF($N$378="snížená",$J$378,0)</f>
        <v>0</v>
      </c>
      <c r="BG378" s="155">
        <f>IF($N$378="zákl. přenesená",$J$378,0)</f>
        <v>0</v>
      </c>
      <c r="BH378" s="155">
        <f>IF($N$378="sníž. přenesená",$J$378,0)</f>
        <v>0</v>
      </c>
      <c r="BI378" s="155">
        <f>IF($N$378="nulová",$J$378,0)</f>
        <v>0</v>
      </c>
      <c r="BJ378" s="88" t="s">
        <v>21</v>
      </c>
      <c r="BK378" s="155">
        <f>ROUND($I$378*$H$378,2)</f>
        <v>0</v>
      </c>
      <c r="BL378" s="88" t="s">
        <v>232</v>
      </c>
      <c r="BM378" s="88" t="s">
        <v>800</v>
      </c>
    </row>
    <row r="379" spans="2:51" s="6" customFormat="1" ht="15.75" customHeight="1">
      <c r="B379" s="156"/>
      <c r="C379" s="157"/>
      <c r="D379" s="158" t="s">
        <v>155</v>
      </c>
      <c r="E379" s="159"/>
      <c r="F379" s="159" t="s">
        <v>801</v>
      </c>
      <c r="G379" s="157"/>
      <c r="H379" s="160">
        <v>1</v>
      </c>
      <c r="J379" s="157"/>
      <c r="K379" s="157"/>
      <c r="L379" s="161"/>
      <c r="M379" s="162"/>
      <c r="N379" s="157"/>
      <c r="O379" s="157"/>
      <c r="P379" s="157"/>
      <c r="Q379" s="157"/>
      <c r="R379" s="157"/>
      <c r="S379" s="157"/>
      <c r="T379" s="163"/>
      <c r="AT379" s="164" t="s">
        <v>155</v>
      </c>
      <c r="AU379" s="164" t="s">
        <v>80</v>
      </c>
      <c r="AV379" s="164" t="s">
        <v>80</v>
      </c>
      <c r="AW379" s="164" t="s">
        <v>92</v>
      </c>
      <c r="AX379" s="164" t="s">
        <v>21</v>
      </c>
      <c r="AY379" s="164" t="s">
        <v>145</v>
      </c>
    </row>
    <row r="380" spans="2:65" s="6" customFormat="1" ht="15.75" customHeight="1">
      <c r="B380" s="23"/>
      <c r="C380" s="144" t="s">
        <v>802</v>
      </c>
      <c r="D380" s="144" t="s">
        <v>148</v>
      </c>
      <c r="E380" s="145" t="s">
        <v>803</v>
      </c>
      <c r="F380" s="146" t="s">
        <v>804</v>
      </c>
      <c r="G380" s="147" t="s">
        <v>325</v>
      </c>
      <c r="H380" s="148">
        <v>1</v>
      </c>
      <c r="I380" s="149"/>
      <c r="J380" s="150">
        <f>ROUND($I$380*$H$380,2)</f>
        <v>0</v>
      </c>
      <c r="K380" s="146"/>
      <c r="L380" s="43"/>
      <c r="M380" s="151"/>
      <c r="N380" s="152" t="s">
        <v>43</v>
      </c>
      <c r="O380" s="24"/>
      <c r="P380" s="153">
        <f>$O$380*$H$380</f>
        <v>0</v>
      </c>
      <c r="Q380" s="153">
        <v>0</v>
      </c>
      <c r="R380" s="153">
        <f>$Q$380*$H$380</f>
        <v>0</v>
      </c>
      <c r="S380" s="153">
        <v>0</v>
      </c>
      <c r="T380" s="154">
        <f>$S$380*$H$380</f>
        <v>0</v>
      </c>
      <c r="AR380" s="88" t="s">
        <v>232</v>
      </c>
      <c r="AT380" s="88" t="s">
        <v>148</v>
      </c>
      <c r="AU380" s="88" t="s">
        <v>80</v>
      </c>
      <c r="AY380" s="6" t="s">
        <v>145</v>
      </c>
      <c r="BE380" s="155">
        <f>IF($N$380="základní",$J$380,0)</f>
        <v>0</v>
      </c>
      <c r="BF380" s="155">
        <f>IF($N$380="snížená",$J$380,0)</f>
        <v>0</v>
      </c>
      <c r="BG380" s="155">
        <f>IF($N$380="zákl. přenesená",$J$380,0)</f>
        <v>0</v>
      </c>
      <c r="BH380" s="155">
        <f>IF($N$380="sníž. přenesená",$J$380,0)</f>
        <v>0</v>
      </c>
      <c r="BI380" s="155">
        <f>IF($N$380="nulová",$J$380,0)</f>
        <v>0</v>
      </c>
      <c r="BJ380" s="88" t="s">
        <v>21</v>
      </c>
      <c r="BK380" s="155">
        <f>ROUND($I$380*$H$380,2)</f>
        <v>0</v>
      </c>
      <c r="BL380" s="88" t="s">
        <v>232</v>
      </c>
      <c r="BM380" s="88" t="s">
        <v>805</v>
      </c>
    </row>
    <row r="381" spans="2:51" s="6" customFormat="1" ht="15.75" customHeight="1">
      <c r="B381" s="156"/>
      <c r="C381" s="157"/>
      <c r="D381" s="158" t="s">
        <v>155</v>
      </c>
      <c r="E381" s="159"/>
      <c r="F381" s="159" t="s">
        <v>806</v>
      </c>
      <c r="G381" s="157"/>
      <c r="H381" s="160">
        <v>1</v>
      </c>
      <c r="J381" s="157"/>
      <c r="K381" s="157"/>
      <c r="L381" s="161"/>
      <c r="M381" s="162"/>
      <c r="N381" s="157"/>
      <c r="O381" s="157"/>
      <c r="P381" s="157"/>
      <c r="Q381" s="157"/>
      <c r="R381" s="157"/>
      <c r="S381" s="157"/>
      <c r="T381" s="163"/>
      <c r="AT381" s="164" t="s">
        <v>155</v>
      </c>
      <c r="AU381" s="164" t="s">
        <v>80</v>
      </c>
      <c r="AV381" s="164" t="s">
        <v>80</v>
      </c>
      <c r="AW381" s="164" t="s">
        <v>92</v>
      </c>
      <c r="AX381" s="164" t="s">
        <v>21</v>
      </c>
      <c r="AY381" s="164" t="s">
        <v>145</v>
      </c>
    </row>
    <row r="382" spans="2:65" s="6" customFormat="1" ht="27" customHeight="1">
      <c r="B382" s="23"/>
      <c r="C382" s="144" t="s">
        <v>807</v>
      </c>
      <c r="D382" s="144" t="s">
        <v>148</v>
      </c>
      <c r="E382" s="145" t="s">
        <v>808</v>
      </c>
      <c r="F382" s="146" t="s">
        <v>809</v>
      </c>
      <c r="G382" s="147" t="s">
        <v>325</v>
      </c>
      <c r="H382" s="148">
        <v>1</v>
      </c>
      <c r="I382" s="149"/>
      <c r="J382" s="150">
        <f>ROUND($I$382*$H$382,2)</f>
        <v>0</v>
      </c>
      <c r="K382" s="146"/>
      <c r="L382" s="43"/>
      <c r="M382" s="151"/>
      <c r="N382" s="152" t="s">
        <v>43</v>
      </c>
      <c r="O382" s="24"/>
      <c r="P382" s="153">
        <f>$O$382*$H$382</f>
        <v>0</v>
      </c>
      <c r="Q382" s="153">
        <v>0</v>
      </c>
      <c r="R382" s="153">
        <f>$Q$382*$H$382</f>
        <v>0</v>
      </c>
      <c r="S382" s="153">
        <v>0</v>
      </c>
      <c r="T382" s="154">
        <f>$S$382*$H$382</f>
        <v>0</v>
      </c>
      <c r="AR382" s="88" t="s">
        <v>232</v>
      </c>
      <c r="AT382" s="88" t="s">
        <v>148</v>
      </c>
      <c r="AU382" s="88" t="s">
        <v>80</v>
      </c>
      <c r="AY382" s="6" t="s">
        <v>145</v>
      </c>
      <c r="BE382" s="155">
        <f>IF($N$382="základní",$J$382,0)</f>
        <v>0</v>
      </c>
      <c r="BF382" s="155">
        <f>IF($N$382="snížená",$J$382,0)</f>
        <v>0</v>
      </c>
      <c r="BG382" s="155">
        <f>IF($N$382="zákl. přenesená",$J$382,0)</f>
        <v>0</v>
      </c>
      <c r="BH382" s="155">
        <f>IF($N$382="sníž. přenesená",$J$382,0)</f>
        <v>0</v>
      </c>
      <c r="BI382" s="155">
        <f>IF($N$382="nulová",$J$382,0)</f>
        <v>0</v>
      </c>
      <c r="BJ382" s="88" t="s">
        <v>21</v>
      </c>
      <c r="BK382" s="155">
        <f>ROUND($I$382*$H$382,2)</f>
        <v>0</v>
      </c>
      <c r="BL382" s="88" t="s">
        <v>232</v>
      </c>
      <c r="BM382" s="88" t="s">
        <v>810</v>
      </c>
    </row>
    <row r="383" spans="2:51" s="6" customFormat="1" ht="15.75" customHeight="1">
      <c r="B383" s="156"/>
      <c r="C383" s="157"/>
      <c r="D383" s="158" t="s">
        <v>155</v>
      </c>
      <c r="E383" s="159"/>
      <c r="F383" s="159" t="s">
        <v>811</v>
      </c>
      <c r="G383" s="157"/>
      <c r="H383" s="160">
        <v>1</v>
      </c>
      <c r="J383" s="157"/>
      <c r="K383" s="157"/>
      <c r="L383" s="161"/>
      <c r="M383" s="162"/>
      <c r="N383" s="157"/>
      <c r="O383" s="157"/>
      <c r="P383" s="157"/>
      <c r="Q383" s="157"/>
      <c r="R383" s="157"/>
      <c r="S383" s="157"/>
      <c r="T383" s="163"/>
      <c r="AT383" s="164" t="s">
        <v>155</v>
      </c>
      <c r="AU383" s="164" t="s">
        <v>80</v>
      </c>
      <c r="AV383" s="164" t="s">
        <v>80</v>
      </c>
      <c r="AW383" s="164" t="s">
        <v>92</v>
      </c>
      <c r="AX383" s="164" t="s">
        <v>21</v>
      </c>
      <c r="AY383" s="164" t="s">
        <v>145</v>
      </c>
    </row>
    <row r="384" spans="2:65" s="6" customFormat="1" ht="27" customHeight="1">
      <c r="B384" s="23"/>
      <c r="C384" s="144" t="s">
        <v>812</v>
      </c>
      <c r="D384" s="144" t="s">
        <v>148</v>
      </c>
      <c r="E384" s="145" t="s">
        <v>813</v>
      </c>
      <c r="F384" s="146" t="s">
        <v>814</v>
      </c>
      <c r="G384" s="147" t="s">
        <v>325</v>
      </c>
      <c r="H384" s="148">
        <v>1</v>
      </c>
      <c r="I384" s="149"/>
      <c r="J384" s="150">
        <f>ROUND($I$384*$H$384,2)</f>
        <v>0</v>
      </c>
      <c r="K384" s="146"/>
      <c r="L384" s="43"/>
      <c r="M384" s="151"/>
      <c r="N384" s="152" t="s">
        <v>43</v>
      </c>
      <c r="O384" s="24"/>
      <c r="P384" s="153">
        <f>$O$384*$H$384</f>
        <v>0</v>
      </c>
      <c r="Q384" s="153">
        <v>0</v>
      </c>
      <c r="R384" s="153">
        <f>$Q$384*$H$384</f>
        <v>0</v>
      </c>
      <c r="S384" s="153">
        <v>0</v>
      </c>
      <c r="T384" s="154">
        <f>$S$384*$H$384</f>
        <v>0</v>
      </c>
      <c r="AR384" s="88" t="s">
        <v>232</v>
      </c>
      <c r="AT384" s="88" t="s">
        <v>148</v>
      </c>
      <c r="AU384" s="88" t="s">
        <v>80</v>
      </c>
      <c r="AY384" s="6" t="s">
        <v>145</v>
      </c>
      <c r="BE384" s="155">
        <f>IF($N$384="základní",$J$384,0)</f>
        <v>0</v>
      </c>
      <c r="BF384" s="155">
        <f>IF($N$384="snížená",$J$384,0)</f>
        <v>0</v>
      </c>
      <c r="BG384" s="155">
        <f>IF($N$384="zákl. přenesená",$J$384,0)</f>
        <v>0</v>
      </c>
      <c r="BH384" s="155">
        <f>IF($N$384="sníž. přenesená",$J$384,0)</f>
        <v>0</v>
      </c>
      <c r="BI384" s="155">
        <f>IF($N$384="nulová",$J$384,0)</f>
        <v>0</v>
      </c>
      <c r="BJ384" s="88" t="s">
        <v>21</v>
      </c>
      <c r="BK384" s="155">
        <f>ROUND($I$384*$H$384,2)</f>
        <v>0</v>
      </c>
      <c r="BL384" s="88" t="s">
        <v>232</v>
      </c>
      <c r="BM384" s="88" t="s">
        <v>815</v>
      </c>
    </row>
    <row r="385" spans="2:51" s="6" customFormat="1" ht="15.75" customHeight="1">
      <c r="B385" s="156"/>
      <c r="C385" s="157"/>
      <c r="D385" s="158" t="s">
        <v>155</v>
      </c>
      <c r="E385" s="159"/>
      <c r="F385" s="159" t="s">
        <v>816</v>
      </c>
      <c r="G385" s="157"/>
      <c r="H385" s="160">
        <v>1</v>
      </c>
      <c r="J385" s="157"/>
      <c r="K385" s="157"/>
      <c r="L385" s="161"/>
      <c r="M385" s="162"/>
      <c r="N385" s="157"/>
      <c r="O385" s="157"/>
      <c r="P385" s="157"/>
      <c r="Q385" s="157"/>
      <c r="R385" s="157"/>
      <c r="S385" s="157"/>
      <c r="T385" s="163"/>
      <c r="AT385" s="164" t="s">
        <v>155</v>
      </c>
      <c r="AU385" s="164" t="s">
        <v>80</v>
      </c>
      <c r="AV385" s="164" t="s">
        <v>80</v>
      </c>
      <c r="AW385" s="164" t="s">
        <v>92</v>
      </c>
      <c r="AX385" s="164" t="s">
        <v>21</v>
      </c>
      <c r="AY385" s="164" t="s">
        <v>145</v>
      </c>
    </row>
    <row r="386" spans="2:65" s="6" customFormat="1" ht="15.75" customHeight="1">
      <c r="B386" s="23"/>
      <c r="C386" s="144" t="s">
        <v>817</v>
      </c>
      <c r="D386" s="144" t="s">
        <v>148</v>
      </c>
      <c r="E386" s="145" t="s">
        <v>818</v>
      </c>
      <c r="F386" s="146" t="s">
        <v>819</v>
      </c>
      <c r="G386" s="147" t="s">
        <v>325</v>
      </c>
      <c r="H386" s="148">
        <v>1</v>
      </c>
      <c r="I386" s="149"/>
      <c r="J386" s="150">
        <f>ROUND($I$386*$H$386,2)</f>
        <v>0</v>
      </c>
      <c r="K386" s="146"/>
      <c r="L386" s="43"/>
      <c r="M386" s="151"/>
      <c r="N386" s="152" t="s">
        <v>43</v>
      </c>
      <c r="O386" s="24"/>
      <c r="P386" s="153">
        <f>$O$386*$H$386</f>
        <v>0</v>
      </c>
      <c r="Q386" s="153">
        <v>0</v>
      </c>
      <c r="R386" s="153">
        <f>$Q$386*$H$386</f>
        <v>0</v>
      </c>
      <c r="S386" s="153">
        <v>0</v>
      </c>
      <c r="T386" s="154">
        <f>$S$386*$H$386</f>
        <v>0</v>
      </c>
      <c r="AR386" s="88" t="s">
        <v>232</v>
      </c>
      <c r="AT386" s="88" t="s">
        <v>148</v>
      </c>
      <c r="AU386" s="88" t="s">
        <v>80</v>
      </c>
      <c r="AY386" s="6" t="s">
        <v>145</v>
      </c>
      <c r="BE386" s="155">
        <f>IF($N$386="základní",$J$386,0)</f>
        <v>0</v>
      </c>
      <c r="BF386" s="155">
        <f>IF($N$386="snížená",$J$386,0)</f>
        <v>0</v>
      </c>
      <c r="BG386" s="155">
        <f>IF($N$386="zákl. přenesená",$J$386,0)</f>
        <v>0</v>
      </c>
      <c r="BH386" s="155">
        <f>IF($N$386="sníž. přenesená",$J$386,0)</f>
        <v>0</v>
      </c>
      <c r="BI386" s="155">
        <f>IF($N$386="nulová",$J$386,0)</f>
        <v>0</v>
      </c>
      <c r="BJ386" s="88" t="s">
        <v>21</v>
      </c>
      <c r="BK386" s="155">
        <f>ROUND($I$386*$H$386,2)</f>
        <v>0</v>
      </c>
      <c r="BL386" s="88" t="s">
        <v>232</v>
      </c>
      <c r="BM386" s="88" t="s">
        <v>820</v>
      </c>
    </row>
    <row r="387" spans="2:51" s="6" customFormat="1" ht="15.75" customHeight="1">
      <c r="B387" s="156"/>
      <c r="C387" s="157"/>
      <c r="D387" s="158" t="s">
        <v>155</v>
      </c>
      <c r="E387" s="159"/>
      <c r="F387" s="159" t="s">
        <v>821</v>
      </c>
      <c r="G387" s="157"/>
      <c r="H387" s="160">
        <v>1</v>
      </c>
      <c r="J387" s="157"/>
      <c r="K387" s="157"/>
      <c r="L387" s="161"/>
      <c r="M387" s="162"/>
      <c r="N387" s="157"/>
      <c r="O387" s="157"/>
      <c r="P387" s="157"/>
      <c r="Q387" s="157"/>
      <c r="R387" s="157"/>
      <c r="S387" s="157"/>
      <c r="T387" s="163"/>
      <c r="AT387" s="164" t="s">
        <v>155</v>
      </c>
      <c r="AU387" s="164" t="s">
        <v>80</v>
      </c>
      <c r="AV387" s="164" t="s">
        <v>80</v>
      </c>
      <c r="AW387" s="164" t="s">
        <v>92</v>
      </c>
      <c r="AX387" s="164" t="s">
        <v>21</v>
      </c>
      <c r="AY387" s="164" t="s">
        <v>145</v>
      </c>
    </row>
    <row r="388" spans="2:65" s="6" customFormat="1" ht="15.75" customHeight="1">
      <c r="B388" s="23"/>
      <c r="C388" s="144" t="s">
        <v>822</v>
      </c>
      <c r="D388" s="144" t="s">
        <v>148</v>
      </c>
      <c r="E388" s="145" t="s">
        <v>823</v>
      </c>
      <c r="F388" s="146" t="s">
        <v>824</v>
      </c>
      <c r="G388" s="147" t="s">
        <v>325</v>
      </c>
      <c r="H388" s="148">
        <v>1</v>
      </c>
      <c r="I388" s="149"/>
      <c r="J388" s="150">
        <f>ROUND($I$388*$H$388,2)</f>
        <v>0</v>
      </c>
      <c r="K388" s="146"/>
      <c r="L388" s="43"/>
      <c r="M388" s="151"/>
      <c r="N388" s="152" t="s">
        <v>43</v>
      </c>
      <c r="O388" s="24"/>
      <c r="P388" s="153">
        <f>$O$388*$H$388</f>
        <v>0</v>
      </c>
      <c r="Q388" s="153">
        <v>0</v>
      </c>
      <c r="R388" s="153">
        <f>$Q$388*$H$388</f>
        <v>0</v>
      </c>
      <c r="S388" s="153">
        <v>0</v>
      </c>
      <c r="T388" s="154">
        <f>$S$388*$H$388</f>
        <v>0</v>
      </c>
      <c r="AR388" s="88" t="s">
        <v>232</v>
      </c>
      <c r="AT388" s="88" t="s">
        <v>148</v>
      </c>
      <c r="AU388" s="88" t="s">
        <v>80</v>
      </c>
      <c r="AY388" s="6" t="s">
        <v>145</v>
      </c>
      <c r="BE388" s="155">
        <f>IF($N$388="základní",$J$388,0)</f>
        <v>0</v>
      </c>
      <c r="BF388" s="155">
        <f>IF($N$388="snížená",$J$388,0)</f>
        <v>0</v>
      </c>
      <c r="BG388" s="155">
        <f>IF($N$388="zákl. přenesená",$J$388,0)</f>
        <v>0</v>
      </c>
      <c r="BH388" s="155">
        <f>IF($N$388="sníž. přenesená",$J$388,0)</f>
        <v>0</v>
      </c>
      <c r="BI388" s="155">
        <f>IF($N$388="nulová",$J$388,0)</f>
        <v>0</v>
      </c>
      <c r="BJ388" s="88" t="s">
        <v>21</v>
      </c>
      <c r="BK388" s="155">
        <f>ROUND($I$388*$H$388,2)</f>
        <v>0</v>
      </c>
      <c r="BL388" s="88" t="s">
        <v>232</v>
      </c>
      <c r="BM388" s="88" t="s">
        <v>825</v>
      </c>
    </row>
    <row r="389" spans="2:51" s="6" customFormat="1" ht="15.75" customHeight="1">
      <c r="B389" s="156"/>
      <c r="C389" s="157"/>
      <c r="D389" s="158" t="s">
        <v>155</v>
      </c>
      <c r="E389" s="159"/>
      <c r="F389" s="159" t="s">
        <v>826</v>
      </c>
      <c r="G389" s="157"/>
      <c r="H389" s="160">
        <v>1</v>
      </c>
      <c r="J389" s="157"/>
      <c r="K389" s="157"/>
      <c r="L389" s="161"/>
      <c r="M389" s="162"/>
      <c r="N389" s="157"/>
      <c r="O389" s="157"/>
      <c r="P389" s="157"/>
      <c r="Q389" s="157"/>
      <c r="R389" s="157"/>
      <c r="S389" s="157"/>
      <c r="T389" s="163"/>
      <c r="AT389" s="164" t="s">
        <v>155</v>
      </c>
      <c r="AU389" s="164" t="s">
        <v>80</v>
      </c>
      <c r="AV389" s="164" t="s">
        <v>80</v>
      </c>
      <c r="AW389" s="164" t="s">
        <v>92</v>
      </c>
      <c r="AX389" s="164" t="s">
        <v>21</v>
      </c>
      <c r="AY389" s="164" t="s">
        <v>145</v>
      </c>
    </row>
    <row r="390" spans="2:65" s="6" customFormat="1" ht="15.75" customHeight="1">
      <c r="B390" s="23"/>
      <c r="C390" s="144" t="s">
        <v>827</v>
      </c>
      <c r="D390" s="144" t="s">
        <v>148</v>
      </c>
      <c r="E390" s="145" t="s">
        <v>828</v>
      </c>
      <c r="F390" s="146" t="s">
        <v>829</v>
      </c>
      <c r="G390" s="147" t="s">
        <v>675</v>
      </c>
      <c r="H390" s="148">
        <v>7.2</v>
      </c>
      <c r="I390" s="149"/>
      <c r="J390" s="150">
        <f>ROUND($I$390*$H$390,2)</f>
        <v>0</v>
      </c>
      <c r="K390" s="146"/>
      <c r="L390" s="43"/>
      <c r="M390" s="151"/>
      <c r="N390" s="152" t="s">
        <v>43</v>
      </c>
      <c r="O390" s="24"/>
      <c r="P390" s="153">
        <f>$O$390*$H$390</f>
        <v>0</v>
      </c>
      <c r="Q390" s="153">
        <v>0</v>
      </c>
      <c r="R390" s="153">
        <f>$Q$390*$H$390</f>
        <v>0</v>
      </c>
      <c r="S390" s="153">
        <v>0</v>
      </c>
      <c r="T390" s="154">
        <f>$S$390*$H$390</f>
        <v>0</v>
      </c>
      <c r="AR390" s="88" t="s">
        <v>232</v>
      </c>
      <c r="AT390" s="88" t="s">
        <v>148</v>
      </c>
      <c r="AU390" s="88" t="s">
        <v>80</v>
      </c>
      <c r="AY390" s="6" t="s">
        <v>145</v>
      </c>
      <c r="BE390" s="155">
        <f>IF($N$390="základní",$J$390,0)</f>
        <v>0</v>
      </c>
      <c r="BF390" s="155">
        <f>IF($N$390="snížená",$J$390,0)</f>
        <v>0</v>
      </c>
      <c r="BG390" s="155">
        <f>IF($N$390="zákl. přenesená",$J$390,0)</f>
        <v>0</v>
      </c>
      <c r="BH390" s="155">
        <f>IF($N$390="sníž. přenesená",$J$390,0)</f>
        <v>0</v>
      </c>
      <c r="BI390" s="155">
        <f>IF($N$390="nulová",$J$390,0)</f>
        <v>0</v>
      </c>
      <c r="BJ390" s="88" t="s">
        <v>21</v>
      </c>
      <c r="BK390" s="155">
        <f>ROUND($I$390*$H$390,2)</f>
        <v>0</v>
      </c>
      <c r="BL390" s="88" t="s">
        <v>232</v>
      </c>
      <c r="BM390" s="88" t="s">
        <v>830</v>
      </c>
    </row>
    <row r="391" spans="2:51" s="6" customFormat="1" ht="15.75" customHeight="1">
      <c r="B391" s="156"/>
      <c r="C391" s="157"/>
      <c r="D391" s="158" t="s">
        <v>155</v>
      </c>
      <c r="E391" s="159"/>
      <c r="F391" s="159" t="s">
        <v>831</v>
      </c>
      <c r="G391" s="157"/>
      <c r="H391" s="160">
        <v>7.2</v>
      </c>
      <c r="J391" s="157"/>
      <c r="K391" s="157"/>
      <c r="L391" s="161"/>
      <c r="M391" s="162"/>
      <c r="N391" s="157"/>
      <c r="O391" s="157"/>
      <c r="P391" s="157"/>
      <c r="Q391" s="157"/>
      <c r="R391" s="157"/>
      <c r="S391" s="157"/>
      <c r="T391" s="163"/>
      <c r="AT391" s="164" t="s">
        <v>155</v>
      </c>
      <c r="AU391" s="164" t="s">
        <v>80</v>
      </c>
      <c r="AV391" s="164" t="s">
        <v>80</v>
      </c>
      <c r="AW391" s="164" t="s">
        <v>92</v>
      </c>
      <c r="AX391" s="164" t="s">
        <v>21</v>
      </c>
      <c r="AY391" s="164" t="s">
        <v>145</v>
      </c>
    </row>
    <row r="392" spans="2:65" s="6" customFormat="1" ht="15.75" customHeight="1">
      <c r="B392" s="23"/>
      <c r="C392" s="144" t="s">
        <v>832</v>
      </c>
      <c r="D392" s="144" t="s">
        <v>148</v>
      </c>
      <c r="E392" s="145" t="s">
        <v>833</v>
      </c>
      <c r="F392" s="146" t="s">
        <v>834</v>
      </c>
      <c r="G392" s="147" t="s">
        <v>325</v>
      </c>
      <c r="H392" s="148">
        <v>1</v>
      </c>
      <c r="I392" s="149"/>
      <c r="J392" s="150">
        <f>ROUND($I$392*$H$392,2)</f>
        <v>0</v>
      </c>
      <c r="K392" s="146"/>
      <c r="L392" s="43"/>
      <c r="M392" s="151"/>
      <c r="N392" s="152" t="s">
        <v>43</v>
      </c>
      <c r="O392" s="24"/>
      <c r="P392" s="153">
        <f>$O$392*$H$392</f>
        <v>0</v>
      </c>
      <c r="Q392" s="153">
        <v>0</v>
      </c>
      <c r="R392" s="153">
        <f>$Q$392*$H$392</f>
        <v>0</v>
      </c>
      <c r="S392" s="153">
        <v>0</v>
      </c>
      <c r="T392" s="154">
        <f>$S$392*$H$392</f>
        <v>0</v>
      </c>
      <c r="AR392" s="88" t="s">
        <v>232</v>
      </c>
      <c r="AT392" s="88" t="s">
        <v>148</v>
      </c>
      <c r="AU392" s="88" t="s">
        <v>80</v>
      </c>
      <c r="AY392" s="6" t="s">
        <v>145</v>
      </c>
      <c r="BE392" s="155">
        <f>IF($N$392="základní",$J$392,0)</f>
        <v>0</v>
      </c>
      <c r="BF392" s="155">
        <f>IF($N$392="snížená",$J$392,0)</f>
        <v>0</v>
      </c>
      <c r="BG392" s="155">
        <f>IF($N$392="zákl. přenesená",$J$392,0)</f>
        <v>0</v>
      </c>
      <c r="BH392" s="155">
        <f>IF($N$392="sníž. přenesená",$J$392,0)</f>
        <v>0</v>
      </c>
      <c r="BI392" s="155">
        <f>IF($N$392="nulová",$J$392,0)</f>
        <v>0</v>
      </c>
      <c r="BJ392" s="88" t="s">
        <v>21</v>
      </c>
      <c r="BK392" s="155">
        <f>ROUND($I$392*$H$392,2)</f>
        <v>0</v>
      </c>
      <c r="BL392" s="88" t="s">
        <v>232</v>
      </c>
      <c r="BM392" s="88" t="s">
        <v>835</v>
      </c>
    </row>
    <row r="393" spans="2:65" s="6" customFormat="1" ht="15.75" customHeight="1">
      <c r="B393" s="23"/>
      <c r="C393" s="147" t="s">
        <v>836</v>
      </c>
      <c r="D393" s="147" t="s">
        <v>148</v>
      </c>
      <c r="E393" s="145" t="s">
        <v>837</v>
      </c>
      <c r="F393" s="146" t="s">
        <v>838</v>
      </c>
      <c r="G393" s="147" t="s">
        <v>325</v>
      </c>
      <c r="H393" s="148">
        <v>6</v>
      </c>
      <c r="I393" s="149"/>
      <c r="J393" s="150">
        <f>ROUND($I$393*$H$393,2)</f>
        <v>0</v>
      </c>
      <c r="K393" s="146"/>
      <c r="L393" s="43"/>
      <c r="M393" s="151"/>
      <c r="N393" s="152" t="s">
        <v>43</v>
      </c>
      <c r="O393" s="24"/>
      <c r="P393" s="153">
        <f>$O$393*$H$393</f>
        <v>0</v>
      </c>
      <c r="Q393" s="153">
        <v>0</v>
      </c>
      <c r="R393" s="153">
        <f>$Q$393*$H$393</f>
        <v>0</v>
      </c>
      <c r="S393" s="153">
        <v>0</v>
      </c>
      <c r="T393" s="154">
        <f>$S$393*$H$393</f>
        <v>0</v>
      </c>
      <c r="AR393" s="88" t="s">
        <v>232</v>
      </c>
      <c r="AT393" s="88" t="s">
        <v>148</v>
      </c>
      <c r="AU393" s="88" t="s">
        <v>80</v>
      </c>
      <c r="AY393" s="88" t="s">
        <v>145</v>
      </c>
      <c r="BE393" s="155">
        <f>IF($N$393="základní",$J$393,0)</f>
        <v>0</v>
      </c>
      <c r="BF393" s="155">
        <f>IF($N$393="snížená",$J$393,0)</f>
        <v>0</v>
      </c>
      <c r="BG393" s="155">
        <f>IF($N$393="zákl. přenesená",$J$393,0)</f>
        <v>0</v>
      </c>
      <c r="BH393" s="155">
        <f>IF($N$393="sníž. přenesená",$J$393,0)</f>
        <v>0</v>
      </c>
      <c r="BI393" s="155">
        <f>IF($N$393="nulová",$J$393,0)</f>
        <v>0</v>
      </c>
      <c r="BJ393" s="88" t="s">
        <v>21</v>
      </c>
      <c r="BK393" s="155">
        <f>ROUND($I$393*$H$393,2)</f>
        <v>0</v>
      </c>
      <c r="BL393" s="88" t="s">
        <v>232</v>
      </c>
      <c r="BM393" s="88" t="s">
        <v>839</v>
      </c>
    </row>
    <row r="394" spans="2:51" s="6" customFormat="1" ht="15.75" customHeight="1">
      <c r="B394" s="156"/>
      <c r="C394" s="157"/>
      <c r="D394" s="158" t="s">
        <v>155</v>
      </c>
      <c r="E394" s="159"/>
      <c r="F394" s="159" t="s">
        <v>840</v>
      </c>
      <c r="G394" s="157"/>
      <c r="H394" s="160">
        <v>6</v>
      </c>
      <c r="J394" s="157"/>
      <c r="K394" s="157"/>
      <c r="L394" s="161"/>
      <c r="M394" s="162"/>
      <c r="N394" s="157"/>
      <c r="O394" s="157"/>
      <c r="P394" s="157"/>
      <c r="Q394" s="157"/>
      <c r="R394" s="157"/>
      <c r="S394" s="157"/>
      <c r="T394" s="163"/>
      <c r="AT394" s="164" t="s">
        <v>155</v>
      </c>
      <c r="AU394" s="164" t="s">
        <v>80</v>
      </c>
      <c r="AV394" s="164" t="s">
        <v>80</v>
      </c>
      <c r="AW394" s="164" t="s">
        <v>92</v>
      </c>
      <c r="AX394" s="164" t="s">
        <v>21</v>
      </c>
      <c r="AY394" s="164" t="s">
        <v>145</v>
      </c>
    </row>
    <row r="395" spans="2:65" s="6" customFormat="1" ht="15.75" customHeight="1">
      <c r="B395" s="23"/>
      <c r="C395" s="144" t="s">
        <v>841</v>
      </c>
      <c r="D395" s="144" t="s">
        <v>148</v>
      </c>
      <c r="E395" s="145" t="s">
        <v>842</v>
      </c>
      <c r="F395" s="146" t="s">
        <v>843</v>
      </c>
      <c r="G395" s="147" t="s">
        <v>163</v>
      </c>
      <c r="H395" s="148">
        <v>1.035</v>
      </c>
      <c r="I395" s="149"/>
      <c r="J395" s="150">
        <f>ROUND($I$395*$H$395,2)</f>
        <v>0</v>
      </c>
      <c r="K395" s="146"/>
      <c r="L395" s="43"/>
      <c r="M395" s="151"/>
      <c r="N395" s="152" t="s">
        <v>43</v>
      </c>
      <c r="O395" s="24"/>
      <c r="P395" s="153">
        <f>$O$395*$H$395</f>
        <v>0</v>
      </c>
      <c r="Q395" s="153">
        <v>0</v>
      </c>
      <c r="R395" s="153">
        <f>$Q$395*$H$395</f>
        <v>0</v>
      </c>
      <c r="S395" s="153">
        <v>0</v>
      </c>
      <c r="T395" s="154">
        <f>$S$395*$H$395</f>
        <v>0</v>
      </c>
      <c r="AR395" s="88" t="s">
        <v>232</v>
      </c>
      <c r="AT395" s="88" t="s">
        <v>148</v>
      </c>
      <c r="AU395" s="88" t="s">
        <v>80</v>
      </c>
      <c r="AY395" s="6" t="s">
        <v>145</v>
      </c>
      <c r="BE395" s="155">
        <f>IF($N$395="základní",$J$395,0)</f>
        <v>0</v>
      </c>
      <c r="BF395" s="155">
        <f>IF($N$395="snížená",$J$395,0)</f>
        <v>0</v>
      </c>
      <c r="BG395" s="155">
        <f>IF($N$395="zákl. přenesená",$J$395,0)</f>
        <v>0</v>
      </c>
      <c r="BH395" s="155">
        <f>IF($N$395="sníž. přenesená",$J$395,0)</f>
        <v>0</v>
      </c>
      <c r="BI395" s="155">
        <f>IF($N$395="nulová",$J$395,0)</f>
        <v>0</v>
      </c>
      <c r="BJ395" s="88" t="s">
        <v>21</v>
      </c>
      <c r="BK395" s="155">
        <f>ROUND($I$395*$H$395,2)</f>
        <v>0</v>
      </c>
      <c r="BL395" s="88" t="s">
        <v>232</v>
      </c>
      <c r="BM395" s="88" t="s">
        <v>844</v>
      </c>
    </row>
    <row r="396" spans="2:51" s="6" customFormat="1" ht="15.75" customHeight="1">
      <c r="B396" s="156"/>
      <c r="C396" s="157"/>
      <c r="D396" s="158" t="s">
        <v>155</v>
      </c>
      <c r="E396" s="159"/>
      <c r="F396" s="159" t="s">
        <v>845</v>
      </c>
      <c r="G396" s="157"/>
      <c r="H396" s="160">
        <v>1.035</v>
      </c>
      <c r="J396" s="157"/>
      <c r="K396" s="157"/>
      <c r="L396" s="161"/>
      <c r="M396" s="162"/>
      <c r="N396" s="157"/>
      <c r="O396" s="157"/>
      <c r="P396" s="157"/>
      <c r="Q396" s="157"/>
      <c r="R396" s="157"/>
      <c r="S396" s="157"/>
      <c r="T396" s="163"/>
      <c r="AT396" s="164" t="s">
        <v>155</v>
      </c>
      <c r="AU396" s="164" t="s">
        <v>80</v>
      </c>
      <c r="AV396" s="164" t="s">
        <v>80</v>
      </c>
      <c r="AW396" s="164" t="s">
        <v>92</v>
      </c>
      <c r="AX396" s="164" t="s">
        <v>21</v>
      </c>
      <c r="AY396" s="164" t="s">
        <v>145</v>
      </c>
    </row>
    <row r="397" spans="2:65" s="6" customFormat="1" ht="15.75" customHeight="1">
      <c r="B397" s="23"/>
      <c r="C397" s="144" t="s">
        <v>846</v>
      </c>
      <c r="D397" s="144" t="s">
        <v>148</v>
      </c>
      <c r="E397" s="145" t="s">
        <v>847</v>
      </c>
      <c r="F397" s="146" t="s">
        <v>848</v>
      </c>
      <c r="G397" s="147" t="s">
        <v>325</v>
      </c>
      <c r="H397" s="148">
        <v>8</v>
      </c>
      <c r="I397" s="149"/>
      <c r="J397" s="150">
        <f>ROUND($I$397*$H$397,2)</f>
        <v>0</v>
      </c>
      <c r="K397" s="146"/>
      <c r="L397" s="43"/>
      <c r="M397" s="151"/>
      <c r="N397" s="152" t="s">
        <v>43</v>
      </c>
      <c r="O397" s="24"/>
      <c r="P397" s="153">
        <f>$O$397*$H$397</f>
        <v>0</v>
      </c>
      <c r="Q397" s="153">
        <v>0</v>
      </c>
      <c r="R397" s="153">
        <f>$Q$397*$H$397</f>
        <v>0</v>
      </c>
      <c r="S397" s="153">
        <v>0</v>
      </c>
      <c r="T397" s="154">
        <f>$S$397*$H$397</f>
        <v>0</v>
      </c>
      <c r="AR397" s="88" t="s">
        <v>232</v>
      </c>
      <c r="AT397" s="88" t="s">
        <v>148</v>
      </c>
      <c r="AU397" s="88" t="s">
        <v>80</v>
      </c>
      <c r="AY397" s="6" t="s">
        <v>145</v>
      </c>
      <c r="BE397" s="155">
        <f>IF($N$397="základní",$J$397,0)</f>
        <v>0</v>
      </c>
      <c r="BF397" s="155">
        <f>IF($N$397="snížená",$J$397,0)</f>
        <v>0</v>
      </c>
      <c r="BG397" s="155">
        <f>IF($N$397="zákl. přenesená",$J$397,0)</f>
        <v>0</v>
      </c>
      <c r="BH397" s="155">
        <f>IF($N$397="sníž. přenesená",$J$397,0)</f>
        <v>0</v>
      </c>
      <c r="BI397" s="155">
        <f>IF($N$397="nulová",$J$397,0)</f>
        <v>0</v>
      </c>
      <c r="BJ397" s="88" t="s">
        <v>21</v>
      </c>
      <c r="BK397" s="155">
        <f>ROUND($I$397*$H$397,2)</f>
        <v>0</v>
      </c>
      <c r="BL397" s="88" t="s">
        <v>232</v>
      </c>
      <c r="BM397" s="88" t="s">
        <v>849</v>
      </c>
    </row>
    <row r="398" spans="2:51" s="6" customFormat="1" ht="15.75" customHeight="1">
      <c r="B398" s="156"/>
      <c r="C398" s="157"/>
      <c r="D398" s="158" t="s">
        <v>155</v>
      </c>
      <c r="E398" s="159"/>
      <c r="F398" s="159" t="s">
        <v>850</v>
      </c>
      <c r="G398" s="157"/>
      <c r="H398" s="160">
        <v>8</v>
      </c>
      <c r="J398" s="157"/>
      <c r="K398" s="157"/>
      <c r="L398" s="161"/>
      <c r="M398" s="162"/>
      <c r="N398" s="157"/>
      <c r="O398" s="157"/>
      <c r="P398" s="157"/>
      <c r="Q398" s="157"/>
      <c r="R398" s="157"/>
      <c r="S398" s="157"/>
      <c r="T398" s="163"/>
      <c r="AT398" s="164" t="s">
        <v>155</v>
      </c>
      <c r="AU398" s="164" t="s">
        <v>80</v>
      </c>
      <c r="AV398" s="164" t="s">
        <v>80</v>
      </c>
      <c r="AW398" s="164" t="s">
        <v>92</v>
      </c>
      <c r="AX398" s="164" t="s">
        <v>21</v>
      </c>
      <c r="AY398" s="164" t="s">
        <v>145</v>
      </c>
    </row>
    <row r="399" spans="2:65" s="6" customFormat="1" ht="15.75" customHeight="1">
      <c r="B399" s="23"/>
      <c r="C399" s="144" t="s">
        <v>851</v>
      </c>
      <c r="D399" s="144" t="s">
        <v>148</v>
      </c>
      <c r="E399" s="145" t="s">
        <v>852</v>
      </c>
      <c r="F399" s="146" t="s">
        <v>853</v>
      </c>
      <c r="G399" s="147" t="s">
        <v>325</v>
      </c>
      <c r="H399" s="148">
        <v>4</v>
      </c>
      <c r="I399" s="149"/>
      <c r="J399" s="150">
        <f>ROUND($I$399*$H$399,2)</f>
        <v>0</v>
      </c>
      <c r="K399" s="146"/>
      <c r="L399" s="43"/>
      <c r="M399" s="151"/>
      <c r="N399" s="152" t="s">
        <v>43</v>
      </c>
      <c r="O399" s="24"/>
      <c r="P399" s="153">
        <f>$O$399*$H$399</f>
        <v>0</v>
      </c>
      <c r="Q399" s="153">
        <v>0</v>
      </c>
      <c r="R399" s="153">
        <f>$Q$399*$H$399</f>
        <v>0</v>
      </c>
      <c r="S399" s="153">
        <v>0</v>
      </c>
      <c r="T399" s="154">
        <f>$S$399*$H$399</f>
        <v>0</v>
      </c>
      <c r="AR399" s="88" t="s">
        <v>232</v>
      </c>
      <c r="AT399" s="88" t="s">
        <v>148</v>
      </c>
      <c r="AU399" s="88" t="s">
        <v>80</v>
      </c>
      <c r="AY399" s="6" t="s">
        <v>145</v>
      </c>
      <c r="BE399" s="155">
        <f>IF($N$399="základní",$J$399,0)</f>
        <v>0</v>
      </c>
      <c r="BF399" s="155">
        <f>IF($N$399="snížená",$J$399,0)</f>
        <v>0</v>
      </c>
      <c r="BG399" s="155">
        <f>IF($N$399="zákl. přenesená",$J$399,0)</f>
        <v>0</v>
      </c>
      <c r="BH399" s="155">
        <f>IF($N$399="sníž. přenesená",$J$399,0)</f>
        <v>0</v>
      </c>
      <c r="BI399" s="155">
        <f>IF($N$399="nulová",$J$399,0)</f>
        <v>0</v>
      </c>
      <c r="BJ399" s="88" t="s">
        <v>21</v>
      </c>
      <c r="BK399" s="155">
        <f>ROUND($I$399*$H$399,2)</f>
        <v>0</v>
      </c>
      <c r="BL399" s="88" t="s">
        <v>232</v>
      </c>
      <c r="BM399" s="88" t="s">
        <v>854</v>
      </c>
    </row>
    <row r="400" spans="2:51" s="6" customFormat="1" ht="15.75" customHeight="1">
      <c r="B400" s="156"/>
      <c r="C400" s="157"/>
      <c r="D400" s="158" t="s">
        <v>155</v>
      </c>
      <c r="E400" s="159"/>
      <c r="F400" s="159" t="s">
        <v>855</v>
      </c>
      <c r="G400" s="157"/>
      <c r="H400" s="160">
        <v>4</v>
      </c>
      <c r="J400" s="157"/>
      <c r="K400" s="157"/>
      <c r="L400" s="161"/>
      <c r="M400" s="162"/>
      <c r="N400" s="157"/>
      <c r="O400" s="157"/>
      <c r="P400" s="157"/>
      <c r="Q400" s="157"/>
      <c r="R400" s="157"/>
      <c r="S400" s="157"/>
      <c r="T400" s="163"/>
      <c r="AT400" s="164" t="s">
        <v>155</v>
      </c>
      <c r="AU400" s="164" t="s">
        <v>80</v>
      </c>
      <c r="AV400" s="164" t="s">
        <v>80</v>
      </c>
      <c r="AW400" s="164" t="s">
        <v>92</v>
      </c>
      <c r="AX400" s="164" t="s">
        <v>21</v>
      </c>
      <c r="AY400" s="164" t="s">
        <v>145</v>
      </c>
    </row>
    <row r="401" spans="2:65" s="6" customFormat="1" ht="15.75" customHeight="1">
      <c r="B401" s="23"/>
      <c r="C401" s="144" t="s">
        <v>856</v>
      </c>
      <c r="D401" s="144" t="s">
        <v>148</v>
      </c>
      <c r="E401" s="145" t="s">
        <v>857</v>
      </c>
      <c r="F401" s="146" t="s">
        <v>858</v>
      </c>
      <c r="G401" s="147" t="s">
        <v>325</v>
      </c>
      <c r="H401" s="148">
        <v>1</v>
      </c>
      <c r="I401" s="149"/>
      <c r="J401" s="150">
        <f>ROUND($I$401*$H$401,2)</f>
        <v>0</v>
      </c>
      <c r="K401" s="146"/>
      <c r="L401" s="43"/>
      <c r="M401" s="151"/>
      <c r="N401" s="152" t="s">
        <v>43</v>
      </c>
      <c r="O401" s="24"/>
      <c r="P401" s="153">
        <f>$O$401*$H$401</f>
        <v>0</v>
      </c>
      <c r="Q401" s="153">
        <v>0</v>
      </c>
      <c r="R401" s="153">
        <f>$Q$401*$H$401</f>
        <v>0</v>
      </c>
      <c r="S401" s="153">
        <v>0</v>
      </c>
      <c r="T401" s="154">
        <f>$S$401*$H$401</f>
        <v>0</v>
      </c>
      <c r="AR401" s="88" t="s">
        <v>232</v>
      </c>
      <c r="AT401" s="88" t="s">
        <v>148</v>
      </c>
      <c r="AU401" s="88" t="s">
        <v>80</v>
      </c>
      <c r="AY401" s="6" t="s">
        <v>145</v>
      </c>
      <c r="BE401" s="155">
        <f>IF($N$401="základní",$J$401,0)</f>
        <v>0</v>
      </c>
      <c r="BF401" s="155">
        <f>IF($N$401="snížená",$J$401,0)</f>
        <v>0</v>
      </c>
      <c r="BG401" s="155">
        <f>IF($N$401="zákl. přenesená",$J$401,0)</f>
        <v>0</v>
      </c>
      <c r="BH401" s="155">
        <f>IF($N$401="sníž. přenesená",$J$401,0)</f>
        <v>0</v>
      </c>
      <c r="BI401" s="155">
        <f>IF($N$401="nulová",$J$401,0)</f>
        <v>0</v>
      </c>
      <c r="BJ401" s="88" t="s">
        <v>21</v>
      </c>
      <c r="BK401" s="155">
        <f>ROUND($I$401*$H$401,2)</f>
        <v>0</v>
      </c>
      <c r="BL401" s="88" t="s">
        <v>232</v>
      </c>
      <c r="BM401" s="88" t="s">
        <v>859</v>
      </c>
    </row>
    <row r="402" spans="2:51" s="6" customFormat="1" ht="15.75" customHeight="1">
      <c r="B402" s="156"/>
      <c r="C402" s="157"/>
      <c r="D402" s="158" t="s">
        <v>155</v>
      </c>
      <c r="E402" s="159"/>
      <c r="F402" s="159" t="s">
        <v>860</v>
      </c>
      <c r="G402" s="157"/>
      <c r="H402" s="160">
        <v>1</v>
      </c>
      <c r="J402" s="157"/>
      <c r="K402" s="157"/>
      <c r="L402" s="161"/>
      <c r="M402" s="162"/>
      <c r="N402" s="157"/>
      <c r="O402" s="157"/>
      <c r="P402" s="157"/>
      <c r="Q402" s="157"/>
      <c r="R402" s="157"/>
      <c r="S402" s="157"/>
      <c r="T402" s="163"/>
      <c r="AT402" s="164" t="s">
        <v>155</v>
      </c>
      <c r="AU402" s="164" t="s">
        <v>80</v>
      </c>
      <c r="AV402" s="164" t="s">
        <v>80</v>
      </c>
      <c r="AW402" s="164" t="s">
        <v>92</v>
      </c>
      <c r="AX402" s="164" t="s">
        <v>21</v>
      </c>
      <c r="AY402" s="164" t="s">
        <v>145</v>
      </c>
    </row>
    <row r="403" spans="2:65" s="6" customFormat="1" ht="15.75" customHeight="1">
      <c r="B403" s="23"/>
      <c r="C403" s="144" t="s">
        <v>861</v>
      </c>
      <c r="D403" s="144" t="s">
        <v>148</v>
      </c>
      <c r="E403" s="145" t="s">
        <v>862</v>
      </c>
      <c r="F403" s="146" t="s">
        <v>863</v>
      </c>
      <c r="G403" s="147" t="s">
        <v>325</v>
      </c>
      <c r="H403" s="148">
        <v>1</v>
      </c>
      <c r="I403" s="149"/>
      <c r="J403" s="150">
        <f>ROUND($I$403*$H$403,2)</f>
        <v>0</v>
      </c>
      <c r="K403" s="146"/>
      <c r="L403" s="43"/>
      <c r="M403" s="151"/>
      <c r="N403" s="152" t="s">
        <v>43</v>
      </c>
      <c r="O403" s="24"/>
      <c r="P403" s="153">
        <f>$O$403*$H$403</f>
        <v>0</v>
      </c>
      <c r="Q403" s="153">
        <v>0</v>
      </c>
      <c r="R403" s="153">
        <f>$Q$403*$H$403</f>
        <v>0</v>
      </c>
      <c r="S403" s="153">
        <v>0</v>
      </c>
      <c r="T403" s="154">
        <f>$S$403*$H$403</f>
        <v>0</v>
      </c>
      <c r="AR403" s="88" t="s">
        <v>232</v>
      </c>
      <c r="AT403" s="88" t="s">
        <v>148</v>
      </c>
      <c r="AU403" s="88" t="s">
        <v>80</v>
      </c>
      <c r="AY403" s="6" t="s">
        <v>145</v>
      </c>
      <c r="BE403" s="155">
        <f>IF($N$403="základní",$J$403,0)</f>
        <v>0</v>
      </c>
      <c r="BF403" s="155">
        <f>IF($N$403="snížená",$J$403,0)</f>
        <v>0</v>
      </c>
      <c r="BG403" s="155">
        <f>IF($N$403="zákl. přenesená",$J$403,0)</f>
        <v>0</v>
      </c>
      <c r="BH403" s="155">
        <f>IF($N$403="sníž. přenesená",$J$403,0)</f>
        <v>0</v>
      </c>
      <c r="BI403" s="155">
        <f>IF($N$403="nulová",$J$403,0)</f>
        <v>0</v>
      </c>
      <c r="BJ403" s="88" t="s">
        <v>21</v>
      </c>
      <c r="BK403" s="155">
        <f>ROUND($I$403*$H$403,2)</f>
        <v>0</v>
      </c>
      <c r="BL403" s="88" t="s">
        <v>232</v>
      </c>
      <c r="BM403" s="88" t="s">
        <v>864</v>
      </c>
    </row>
    <row r="404" spans="2:51" s="6" customFormat="1" ht="15.75" customHeight="1">
      <c r="B404" s="156"/>
      <c r="C404" s="157"/>
      <c r="D404" s="158" t="s">
        <v>155</v>
      </c>
      <c r="E404" s="159"/>
      <c r="F404" s="159" t="s">
        <v>865</v>
      </c>
      <c r="G404" s="157"/>
      <c r="H404" s="160">
        <v>1</v>
      </c>
      <c r="J404" s="157"/>
      <c r="K404" s="157"/>
      <c r="L404" s="161"/>
      <c r="M404" s="162"/>
      <c r="N404" s="157"/>
      <c r="O404" s="157"/>
      <c r="P404" s="157"/>
      <c r="Q404" s="157"/>
      <c r="R404" s="157"/>
      <c r="S404" s="157"/>
      <c r="T404" s="163"/>
      <c r="AT404" s="164" t="s">
        <v>155</v>
      </c>
      <c r="AU404" s="164" t="s">
        <v>80</v>
      </c>
      <c r="AV404" s="164" t="s">
        <v>80</v>
      </c>
      <c r="AW404" s="164" t="s">
        <v>92</v>
      </c>
      <c r="AX404" s="164" t="s">
        <v>21</v>
      </c>
      <c r="AY404" s="164" t="s">
        <v>145</v>
      </c>
    </row>
    <row r="405" spans="2:65" s="6" customFormat="1" ht="15.75" customHeight="1">
      <c r="B405" s="23"/>
      <c r="C405" s="144" t="s">
        <v>866</v>
      </c>
      <c r="D405" s="144" t="s">
        <v>148</v>
      </c>
      <c r="E405" s="145" t="s">
        <v>867</v>
      </c>
      <c r="F405" s="146" t="s">
        <v>868</v>
      </c>
      <c r="G405" s="147" t="s">
        <v>325</v>
      </c>
      <c r="H405" s="148">
        <v>1</v>
      </c>
      <c r="I405" s="149"/>
      <c r="J405" s="150">
        <f>ROUND($I$405*$H$405,2)</f>
        <v>0</v>
      </c>
      <c r="K405" s="146"/>
      <c r="L405" s="43"/>
      <c r="M405" s="151"/>
      <c r="N405" s="152" t="s">
        <v>43</v>
      </c>
      <c r="O405" s="24"/>
      <c r="P405" s="153">
        <f>$O$405*$H$405</f>
        <v>0</v>
      </c>
      <c r="Q405" s="153">
        <v>0</v>
      </c>
      <c r="R405" s="153">
        <f>$Q$405*$H$405</f>
        <v>0</v>
      </c>
      <c r="S405" s="153">
        <v>0</v>
      </c>
      <c r="T405" s="154">
        <f>$S$405*$H$405</f>
        <v>0</v>
      </c>
      <c r="AR405" s="88" t="s">
        <v>232</v>
      </c>
      <c r="AT405" s="88" t="s">
        <v>148</v>
      </c>
      <c r="AU405" s="88" t="s">
        <v>80</v>
      </c>
      <c r="AY405" s="6" t="s">
        <v>145</v>
      </c>
      <c r="BE405" s="155">
        <f>IF($N$405="základní",$J$405,0)</f>
        <v>0</v>
      </c>
      <c r="BF405" s="155">
        <f>IF($N$405="snížená",$J$405,0)</f>
        <v>0</v>
      </c>
      <c r="BG405" s="155">
        <f>IF($N$405="zákl. přenesená",$J$405,0)</f>
        <v>0</v>
      </c>
      <c r="BH405" s="155">
        <f>IF($N$405="sníž. přenesená",$J$405,0)</f>
        <v>0</v>
      </c>
      <c r="BI405" s="155">
        <f>IF($N$405="nulová",$J$405,0)</f>
        <v>0</v>
      </c>
      <c r="BJ405" s="88" t="s">
        <v>21</v>
      </c>
      <c r="BK405" s="155">
        <f>ROUND($I$405*$H$405,2)</f>
        <v>0</v>
      </c>
      <c r="BL405" s="88" t="s">
        <v>232</v>
      </c>
      <c r="BM405" s="88" t="s">
        <v>869</v>
      </c>
    </row>
    <row r="406" spans="2:51" s="6" customFormat="1" ht="15.75" customHeight="1">
      <c r="B406" s="156"/>
      <c r="C406" s="157"/>
      <c r="D406" s="158" t="s">
        <v>155</v>
      </c>
      <c r="E406" s="159"/>
      <c r="F406" s="159" t="s">
        <v>870</v>
      </c>
      <c r="G406" s="157"/>
      <c r="H406" s="160">
        <v>1</v>
      </c>
      <c r="J406" s="157"/>
      <c r="K406" s="157"/>
      <c r="L406" s="161"/>
      <c r="M406" s="162"/>
      <c r="N406" s="157"/>
      <c r="O406" s="157"/>
      <c r="P406" s="157"/>
      <c r="Q406" s="157"/>
      <c r="R406" s="157"/>
      <c r="S406" s="157"/>
      <c r="T406" s="163"/>
      <c r="AT406" s="164" t="s">
        <v>155</v>
      </c>
      <c r="AU406" s="164" t="s">
        <v>80</v>
      </c>
      <c r="AV406" s="164" t="s">
        <v>80</v>
      </c>
      <c r="AW406" s="164" t="s">
        <v>92</v>
      </c>
      <c r="AX406" s="164" t="s">
        <v>21</v>
      </c>
      <c r="AY406" s="164" t="s">
        <v>145</v>
      </c>
    </row>
    <row r="407" spans="2:65" s="6" customFormat="1" ht="15.75" customHeight="1">
      <c r="B407" s="23"/>
      <c r="C407" s="144" t="s">
        <v>871</v>
      </c>
      <c r="D407" s="144" t="s">
        <v>148</v>
      </c>
      <c r="E407" s="145" t="s">
        <v>872</v>
      </c>
      <c r="F407" s="146" t="s">
        <v>873</v>
      </c>
      <c r="G407" s="147" t="s">
        <v>325</v>
      </c>
      <c r="H407" s="148">
        <v>1</v>
      </c>
      <c r="I407" s="149"/>
      <c r="J407" s="150">
        <f>ROUND($I$407*$H$407,2)</f>
        <v>0</v>
      </c>
      <c r="K407" s="146"/>
      <c r="L407" s="43"/>
      <c r="M407" s="151"/>
      <c r="N407" s="152" t="s">
        <v>43</v>
      </c>
      <c r="O407" s="24"/>
      <c r="P407" s="153">
        <f>$O$407*$H$407</f>
        <v>0</v>
      </c>
      <c r="Q407" s="153">
        <v>0</v>
      </c>
      <c r="R407" s="153">
        <f>$Q$407*$H$407</f>
        <v>0</v>
      </c>
      <c r="S407" s="153">
        <v>0</v>
      </c>
      <c r="T407" s="154">
        <f>$S$407*$H$407</f>
        <v>0</v>
      </c>
      <c r="AR407" s="88" t="s">
        <v>232</v>
      </c>
      <c r="AT407" s="88" t="s">
        <v>148</v>
      </c>
      <c r="AU407" s="88" t="s">
        <v>80</v>
      </c>
      <c r="AY407" s="6" t="s">
        <v>145</v>
      </c>
      <c r="BE407" s="155">
        <f>IF($N$407="základní",$J$407,0)</f>
        <v>0</v>
      </c>
      <c r="BF407" s="155">
        <f>IF($N$407="snížená",$J$407,0)</f>
        <v>0</v>
      </c>
      <c r="BG407" s="155">
        <f>IF($N$407="zákl. přenesená",$J$407,0)</f>
        <v>0</v>
      </c>
      <c r="BH407" s="155">
        <f>IF($N$407="sníž. přenesená",$J$407,0)</f>
        <v>0</v>
      </c>
      <c r="BI407" s="155">
        <f>IF($N$407="nulová",$J$407,0)</f>
        <v>0</v>
      </c>
      <c r="BJ407" s="88" t="s">
        <v>21</v>
      </c>
      <c r="BK407" s="155">
        <f>ROUND($I$407*$H$407,2)</f>
        <v>0</v>
      </c>
      <c r="BL407" s="88" t="s">
        <v>232</v>
      </c>
      <c r="BM407" s="88" t="s">
        <v>874</v>
      </c>
    </row>
    <row r="408" spans="2:51" s="6" customFormat="1" ht="15.75" customHeight="1">
      <c r="B408" s="156"/>
      <c r="C408" s="157"/>
      <c r="D408" s="158" t="s">
        <v>155</v>
      </c>
      <c r="E408" s="159"/>
      <c r="F408" s="159" t="s">
        <v>875</v>
      </c>
      <c r="G408" s="157"/>
      <c r="H408" s="160">
        <v>1</v>
      </c>
      <c r="J408" s="157"/>
      <c r="K408" s="157"/>
      <c r="L408" s="161"/>
      <c r="M408" s="162"/>
      <c r="N408" s="157"/>
      <c r="O408" s="157"/>
      <c r="P408" s="157"/>
      <c r="Q408" s="157"/>
      <c r="R408" s="157"/>
      <c r="S408" s="157"/>
      <c r="T408" s="163"/>
      <c r="AT408" s="164" t="s">
        <v>155</v>
      </c>
      <c r="AU408" s="164" t="s">
        <v>80</v>
      </c>
      <c r="AV408" s="164" t="s">
        <v>80</v>
      </c>
      <c r="AW408" s="164" t="s">
        <v>92</v>
      </c>
      <c r="AX408" s="164" t="s">
        <v>21</v>
      </c>
      <c r="AY408" s="164" t="s">
        <v>145</v>
      </c>
    </row>
    <row r="409" spans="2:65" s="6" customFormat="1" ht="15.75" customHeight="1">
      <c r="B409" s="23"/>
      <c r="C409" s="144" t="s">
        <v>876</v>
      </c>
      <c r="D409" s="144" t="s">
        <v>148</v>
      </c>
      <c r="E409" s="145" t="s">
        <v>877</v>
      </c>
      <c r="F409" s="146" t="s">
        <v>878</v>
      </c>
      <c r="G409" s="147" t="s">
        <v>325</v>
      </c>
      <c r="H409" s="148">
        <v>2</v>
      </c>
      <c r="I409" s="149"/>
      <c r="J409" s="150">
        <f>ROUND($I$409*$H$409,2)</f>
        <v>0</v>
      </c>
      <c r="K409" s="146"/>
      <c r="L409" s="43"/>
      <c r="M409" s="151"/>
      <c r="N409" s="152" t="s">
        <v>43</v>
      </c>
      <c r="O409" s="24"/>
      <c r="P409" s="153">
        <f>$O$409*$H$409</f>
        <v>0</v>
      </c>
      <c r="Q409" s="153">
        <v>0</v>
      </c>
      <c r="R409" s="153">
        <f>$Q$409*$H$409</f>
        <v>0</v>
      </c>
      <c r="S409" s="153">
        <v>0</v>
      </c>
      <c r="T409" s="154">
        <f>$S$409*$H$409</f>
        <v>0</v>
      </c>
      <c r="AR409" s="88" t="s">
        <v>232</v>
      </c>
      <c r="AT409" s="88" t="s">
        <v>148</v>
      </c>
      <c r="AU409" s="88" t="s">
        <v>80</v>
      </c>
      <c r="AY409" s="6" t="s">
        <v>145</v>
      </c>
      <c r="BE409" s="155">
        <f>IF($N$409="základní",$J$409,0)</f>
        <v>0</v>
      </c>
      <c r="BF409" s="155">
        <f>IF($N$409="snížená",$J$409,0)</f>
        <v>0</v>
      </c>
      <c r="BG409" s="155">
        <f>IF($N$409="zákl. přenesená",$J$409,0)</f>
        <v>0</v>
      </c>
      <c r="BH409" s="155">
        <f>IF($N$409="sníž. přenesená",$J$409,0)</f>
        <v>0</v>
      </c>
      <c r="BI409" s="155">
        <f>IF($N$409="nulová",$J$409,0)</f>
        <v>0</v>
      </c>
      <c r="BJ409" s="88" t="s">
        <v>21</v>
      </c>
      <c r="BK409" s="155">
        <f>ROUND($I$409*$H$409,2)</f>
        <v>0</v>
      </c>
      <c r="BL409" s="88" t="s">
        <v>232</v>
      </c>
      <c r="BM409" s="88" t="s">
        <v>879</v>
      </c>
    </row>
    <row r="410" spans="2:51" s="6" customFormat="1" ht="15.75" customHeight="1">
      <c r="B410" s="156"/>
      <c r="C410" s="157"/>
      <c r="D410" s="158" t="s">
        <v>155</v>
      </c>
      <c r="E410" s="159"/>
      <c r="F410" s="159" t="s">
        <v>880</v>
      </c>
      <c r="G410" s="157"/>
      <c r="H410" s="160">
        <v>2</v>
      </c>
      <c r="J410" s="157"/>
      <c r="K410" s="157"/>
      <c r="L410" s="161"/>
      <c r="M410" s="162"/>
      <c r="N410" s="157"/>
      <c r="O410" s="157"/>
      <c r="P410" s="157"/>
      <c r="Q410" s="157"/>
      <c r="R410" s="157"/>
      <c r="S410" s="157"/>
      <c r="T410" s="163"/>
      <c r="AT410" s="164" t="s">
        <v>155</v>
      </c>
      <c r="AU410" s="164" t="s">
        <v>80</v>
      </c>
      <c r="AV410" s="164" t="s">
        <v>80</v>
      </c>
      <c r="AW410" s="164" t="s">
        <v>92</v>
      </c>
      <c r="AX410" s="164" t="s">
        <v>21</v>
      </c>
      <c r="AY410" s="164" t="s">
        <v>145</v>
      </c>
    </row>
    <row r="411" spans="2:65" s="6" customFormat="1" ht="15.75" customHeight="1">
      <c r="B411" s="23"/>
      <c r="C411" s="144" t="s">
        <v>881</v>
      </c>
      <c r="D411" s="144" t="s">
        <v>148</v>
      </c>
      <c r="E411" s="145" t="s">
        <v>882</v>
      </c>
      <c r="F411" s="146" t="s">
        <v>883</v>
      </c>
      <c r="G411" s="147" t="s">
        <v>325</v>
      </c>
      <c r="H411" s="148">
        <v>1</v>
      </c>
      <c r="I411" s="149"/>
      <c r="J411" s="150">
        <f>ROUND($I$411*$H$411,2)</f>
        <v>0</v>
      </c>
      <c r="K411" s="146"/>
      <c r="L411" s="43"/>
      <c r="M411" s="151"/>
      <c r="N411" s="152" t="s">
        <v>43</v>
      </c>
      <c r="O411" s="24"/>
      <c r="P411" s="153">
        <f>$O$411*$H$411</f>
        <v>0</v>
      </c>
      <c r="Q411" s="153">
        <v>0</v>
      </c>
      <c r="R411" s="153">
        <f>$Q$411*$H$411</f>
        <v>0</v>
      </c>
      <c r="S411" s="153">
        <v>0</v>
      </c>
      <c r="T411" s="154">
        <f>$S$411*$H$411</f>
        <v>0</v>
      </c>
      <c r="AR411" s="88" t="s">
        <v>232</v>
      </c>
      <c r="AT411" s="88" t="s">
        <v>148</v>
      </c>
      <c r="AU411" s="88" t="s">
        <v>80</v>
      </c>
      <c r="AY411" s="6" t="s">
        <v>145</v>
      </c>
      <c r="BE411" s="155">
        <f>IF($N$411="základní",$J$411,0)</f>
        <v>0</v>
      </c>
      <c r="BF411" s="155">
        <f>IF($N$411="snížená",$J$411,0)</f>
        <v>0</v>
      </c>
      <c r="BG411" s="155">
        <f>IF($N$411="zákl. přenesená",$J$411,0)</f>
        <v>0</v>
      </c>
      <c r="BH411" s="155">
        <f>IF($N$411="sníž. přenesená",$J$411,0)</f>
        <v>0</v>
      </c>
      <c r="BI411" s="155">
        <f>IF($N$411="nulová",$J$411,0)</f>
        <v>0</v>
      </c>
      <c r="BJ411" s="88" t="s">
        <v>21</v>
      </c>
      <c r="BK411" s="155">
        <f>ROUND($I$411*$H$411,2)</f>
        <v>0</v>
      </c>
      <c r="BL411" s="88" t="s">
        <v>232</v>
      </c>
      <c r="BM411" s="88" t="s">
        <v>884</v>
      </c>
    </row>
    <row r="412" spans="2:51" s="6" customFormat="1" ht="15.75" customHeight="1">
      <c r="B412" s="156"/>
      <c r="C412" s="157"/>
      <c r="D412" s="158" t="s">
        <v>155</v>
      </c>
      <c r="E412" s="159"/>
      <c r="F412" s="159" t="s">
        <v>885</v>
      </c>
      <c r="G412" s="157"/>
      <c r="H412" s="160">
        <v>1</v>
      </c>
      <c r="J412" s="157"/>
      <c r="K412" s="157"/>
      <c r="L412" s="161"/>
      <c r="M412" s="162"/>
      <c r="N412" s="157"/>
      <c r="O412" s="157"/>
      <c r="P412" s="157"/>
      <c r="Q412" s="157"/>
      <c r="R412" s="157"/>
      <c r="S412" s="157"/>
      <c r="T412" s="163"/>
      <c r="AT412" s="164" t="s">
        <v>155</v>
      </c>
      <c r="AU412" s="164" t="s">
        <v>80</v>
      </c>
      <c r="AV412" s="164" t="s">
        <v>80</v>
      </c>
      <c r="AW412" s="164" t="s">
        <v>92</v>
      </c>
      <c r="AX412" s="164" t="s">
        <v>21</v>
      </c>
      <c r="AY412" s="164" t="s">
        <v>145</v>
      </c>
    </row>
    <row r="413" spans="2:65" s="6" customFormat="1" ht="15.75" customHeight="1">
      <c r="B413" s="23"/>
      <c r="C413" s="144" t="s">
        <v>886</v>
      </c>
      <c r="D413" s="144" t="s">
        <v>148</v>
      </c>
      <c r="E413" s="145" t="s">
        <v>887</v>
      </c>
      <c r="F413" s="146" t="s">
        <v>888</v>
      </c>
      <c r="G413" s="147" t="s">
        <v>325</v>
      </c>
      <c r="H413" s="148">
        <v>1</v>
      </c>
      <c r="I413" s="149"/>
      <c r="J413" s="150">
        <f>ROUND($I$413*$H$413,2)</f>
        <v>0</v>
      </c>
      <c r="K413" s="146"/>
      <c r="L413" s="43"/>
      <c r="M413" s="151"/>
      <c r="N413" s="152" t="s">
        <v>43</v>
      </c>
      <c r="O413" s="24"/>
      <c r="P413" s="153">
        <f>$O$413*$H$413</f>
        <v>0</v>
      </c>
      <c r="Q413" s="153">
        <v>0</v>
      </c>
      <c r="R413" s="153">
        <f>$Q$413*$H$413</f>
        <v>0</v>
      </c>
      <c r="S413" s="153">
        <v>0</v>
      </c>
      <c r="T413" s="154">
        <f>$S$413*$H$413</f>
        <v>0</v>
      </c>
      <c r="AR413" s="88" t="s">
        <v>232</v>
      </c>
      <c r="AT413" s="88" t="s">
        <v>148</v>
      </c>
      <c r="AU413" s="88" t="s">
        <v>80</v>
      </c>
      <c r="AY413" s="6" t="s">
        <v>145</v>
      </c>
      <c r="BE413" s="155">
        <f>IF($N$413="základní",$J$413,0)</f>
        <v>0</v>
      </c>
      <c r="BF413" s="155">
        <f>IF($N$413="snížená",$J$413,0)</f>
        <v>0</v>
      </c>
      <c r="BG413" s="155">
        <f>IF($N$413="zákl. přenesená",$J$413,0)</f>
        <v>0</v>
      </c>
      <c r="BH413" s="155">
        <f>IF($N$413="sníž. přenesená",$J$413,0)</f>
        <v>0</v>
      </c>
      <c r="BI413" s="155">
        <f>IF($N$413="nulová",$J$413,0)</f>
        <v>0</v>
      </c>
      <c r="BJ413" s="88" t="s">
        <v>21</v>
      </c>
      <c r="BK413" s="155">
        <f>ROUND($I$413*$H$413,2)</f>
        <v>0</v>
      </c>
      <c r="BL413" s="88" t="s">
        <v>232</v>
      </c>
      <c r="BM413" s="88" t="s">
        <v>889</v>
      </c>
    </row>
    <row r="414" spans="2:51" s="6" customFormat="1" ht="15.75" customHeight="1">
      <c r="B414" s="156"/>
      <c r="C414" s="157"/>
      <c r="D414" s="158" t="s">
        <v>155</v>
      </c>
      <c r="E414" s="159"/>
      <c r="F414" s="159" t="s">
        <v>890</v>
      </c>
      <c r="G414" s="157"/>
      <c r="H414" s="160">
        <v>1</v>
      </c>
      <c r="J414" s="157"/>
      <c r="K414" s="157"/>
      <c r="L414" s="161"/>
      <c r="M414" s="162"/>
      <c r="N414" s="157"/>
      <c r="O414" s="157"/>
      <c r="P414" s="157"/>
      <c r="Q414" s="157"/>
      <c r="R414" s="157"/>
      <c r="S414" s="157"/>
      <c r="T414" s="163"/>
      <c r="AT414" s="164" t="s">
        <v>155</v>
      </c>
      <c r="AU414" s="164" t="s">
        <v>80</v>
      </c>
      <c r="AV414" s="164" t="s">
        <v>80</v>
      </c>
      <c r="AW414" s="164" t="s">
        <v>92</v>
      </c>
      <c r="AX414" s="164" t="s">
        <v>21</v>
      </c>
      <c r="AY414" s="164" t="s">
        <v>145</v>
      </c>
    </row>
    <row r="415" spans="2:65" s="6" customFormat="1" ht="15.75" customHeight="1">
      <c r="B415" s="23"/>
      <c r="C415" s="144" t="s">
        <v>891</v>
      </c>
      <c r="D415" s="144" t="s">
        <v>148</v>
      </c>
      <c r="E415" s="145" t="s">
        <v>892</v>
      </c>
      <c r="F415" s="146" t="s">
        <v>893</v>
      </c>
      <c r="G415" s="147" t="s">
        <v>325</v>
      </c>
      <c r="H415" s="148">
        <v>1</v>
      </c>
      <c r="I415" s="149"/>
      <c r="J415" s="150">
        <f>ROUND($I$415*$H$415,2)</f>
        <v>0</v>
      </c>
      <c r="K415" s="146"/>
      <c r="L415" s="43"/>
      <c r="M415" s="151"/>
      <c r="N415" s="152" t="s">
        <v>43</v>
      </c>
      <c r="O415" s="24"/>
      <c r="P415" s="153">
        <f>$O$415*$H$415</f>
        <v>0</v>
      </c>
      <c r="Q415" s="153">
        <v>0</v>
      </c>
      <c r="R415" s="153">
        <f>$Q$415*$H$415</f>
        <v>0</v>
      </c>
      <c r="S415" s="153">
        <v>0</v>
      </c>
      <c r="T415" s="154">
        <f>$S$415*$H$415</f>
        <v>0</v>
      </c>
      <c r="AR415" s="88" t="s">
        <v>232</v>
      </c>
      <c r="AT415" s="88" t="s">
        <v>148</v>
      </c>
      <c r="AU415" s="88" t="s">
        <v>80</v>
      </c>
      <c r="AY415" s="6" t="s">
        <v>145</v>
      </c>
      <c r="BE415" s="155">
        <f>IF($N$415="základní",$J$415,0)</f>
        <v>0</v>
      </c>
      <c r="BF415" s="155">
        <f>IF($N$415="snížená",$J$415,0)</f>
        <v>0</v>
      </c>
      <c r="BG415" s="155">
        <f>IF($N$415="zákl. přenesená",$J$415,0)</f>
        <v>0</v>
      </c>
      <c r="BH415" s="155">
        <f>IF($N$415="sníž. přenesená",$J$415,0)</f>
        <v>0</v>
      </c>
      <c r="BI415" s="155">
        <f>IF($N$415="nulová",$J$415,0)</f>
        <v>0</v>
      </c>
      <c r="BJ415" s="88" t="s">
        <v>21</v>
      </c>
      <c r="BK415" s="155">
        <f>ROUND($I$415*$H$415,2)</f>
        <v>0</v>
      </c>
      <c r="BL415" s="88" t="s">
        <v>232</v>
      </c>
      <c r="BM415" s="88" t="s">
        <v>894</v>
      </c>
    </row>
    <row r="416" spans="2:51" s="6" customFormat="1" ht="15.75" customHeight="1">
      <c r="B416" s="156"/>
      <c r="C416" s="157"/>
      <c r="D416" s="158" t="s">
        <v>155</v>
      </c>
      <c r="E416" s="159"/>
      <c r="F416" s="159" t="s">
        <v>895</v>
      </c>
      <c r="G416" s="157"/>
      <c r="H416" s="160">
        <v>1</v>
      </c>
      <c r="J416" s="157"/>
      <c r="K416" s="157"/>
      <c r="L416" s="161"/>
      <c r="M416" s="162"/>
      <c r="N416" s="157"/>
      <c r="O416" s="157"/>
      <c r="P416" s="157"/>
      <c r="Q416" s="157"/>
      <c r="R416" s="157"/>
      <c r="S416" s="157"/>
      <c r="T416" s="163"/>
      <c r="AT416" s="164" t="s">
        <v>155</v>
      </c>
      <c r="AU416" s="164" t="s">
        <v>80</v>
      </c>
      <c r="AV416" s="164" t="s">
        <v>80</v>
      </c>
      <c r="AW416" s="164" t="s">
        <v>92</v>
      </c>
      <c r="AX416" s="164" t="s">
        <v>21</v>
      </c>
      <c r="AY416" s="164" t="s">
        <v>145</v>
      </c>
    </row>
    <row r="417" spans="2:65" s="6" customFormat="1" ht="15.75" customHeight="1">
      <c r="B417" s="23"/>
      <c r="C417" s="144" t="s">
        <v>896</v>
      </c>
      <c r="D417" s="144" t="s">
        <v>148</v>
      </c>
      <c r="E417" s="145" t="s">
        <v>897</v>
      </c>
      <c r="F417" s="146" t="s">
        <v>898</v>
      </c>
      <c r="G417" s="147" t="s">
        <v>480</v>
      </c>
      <c r="H417" s="148">
        <v>1</v>
      </c>
      <c r="I417" s="149"/>
      <c r="J417" s="150">
        <f>ROUND($I$417*$H$417,2)</f>
        <v>0</v>
      </c>
      <c r="K417" s="146"/>
      <c r="L417" s="43"/>
      <c r="M417" s="151"/>
      <c r="N417" s="152" t="s">
        <v>43</v>
      </c>
      <c r="O417" s="24"/>
      <c r="P417" s="153">
        <f>$O$417*$H$417</f>
        <v>0</v>
      </c>
      <c r="Q417" s="153">
        <v>0</v>
      </c>
      <c r="R417" s="153">
        <f>$Q$417*$H$417</f>
        <v>0</v>
      </c>
      <c r="S417" s="153">
        <v>0</v>
      </c>
      <c r="T417" s="154">
        <f>$S$417*$H$417</f>
        <v>0</v>
      </c>
      <c r="AR417" s="88" t="s">
        <v>232</v>
      </c>
      <c r="AT417" s="88" t="s">
        <v>148</v>
      </c>
      <c r="AU417" s="88" t="s">
        <v>80</v>
      </c>
      <c r="AY417" s="6" t="s">
        <v>145</v>
      </c>
      <c r="BE417" s="155">
        <f>IF($N$417="základní",$J$417,0)</f>
        <v>0</v>
      </c>
      <c r="BF417" s="155">
        <f>IF($N$417="snížená",$J$417,0)</f>
        <v>0</v>
      </c>
      <c r="BG417" s="155">
        <f>IF($N$417="zákl. přenesená",$J$417,0)</f>
        <v>0</v>
      </c>
      <c r="BH417" s="155">
        <f>IF($N$417="sníž. přenesená",$J$417,0)</f>
        <v>0</v>
      </c>
      <c r="BI417" s="155">
        <f>IF($N$417="nulová",$J$417,0)</f>
        <v>0</v>
      </c>
      <c r="BJ417" s="88" t="s">
        <v>21</v>
      </c>
      <c r="BK417" s="155">
        <f>ROUND($I$417*$H$417,2)</f>
        <v>0</v>
      </c>
      <c r="BL417" s="88" t="s">
        <v>232</v>
      </c>
      <c r="BM417" s="88" t="s">
        <v>899</v>
      </c>
    </row>
    <row r="418" spans="2:65" s="6" customFormat="1" ht="15.75" customHeight="1">
      <c r="B418" s="23"/>
      <c r="C418" s="147" t="s">
        <v>900</v>
      </c>
      <c r="D418" s="147" t="s">
        <v>148</v>
      </c>
      <c r="E418" s="145" t="s">
        <v>901</v>
      </c>
      <c r="F418" s="146" t="s">
        <v>902</v>
      </c>
      <c r="G418" s="147" t="s">
        <v>480</v>
      </c>
      <c r="H418" s="148">
        <v>1</v>
      </c>
      <c r="I418" s="149"/>
      <c r="J418" s="150">
        <f>ROUND($I$418*$H$418,2)</f>
        <v>0</v>
      </c>
      <c r="K418" s="146"/>
      <c r="L418" s="43"/>
      <c r="M418" s="151"/>
      <c r="N418" s="152" t="s">
        <v>43</v>
      </c>
      <c r="O418" s="24"/>
      <c r="P418" s="153">
        <f>$O$418*$H$418</f>
        <v>0</v>
      </c>
      <c r="Q418" s="153">
        <v>0</v>
      </c>
      <c r="R418" s="153">
        <f>$Q$418*$H$418</f>
        <v>0</v>
      </c>
      <c r="S418" s="153">
        <v>0</v>
      </c>
      <c r="T418" s="154">
        <f>$S$418*$H$418</f>
        <v>0</v>
      </c>
      <c r="AR418" s="88" t="s">
        <v>232</v>
      </c>
      <c r="AT418" s="88" t="s">
        <v>148</v>
      </c>
      <c r="AU418" s="88" t="s">
        <v>80</v>
      </c>
      <c r="AY418" s="88" t="s">
        <v>145</v>
      </c>
      <c r="BE418" s="155">
        <f>IF($N$418="základní",$J$418,0)</f>
        <v>0</v>
      </c>
      <c r="BF418" s="155">
        <f>IF($N$418="snížená",$J$418,0)</f>
        <v>0</v>
      </c>
      <c r="BG418" s="155">
        <f>IF($N$418="zákl. přenesená",$J$418,0)</f>
        <v>0</v>
      </c>
      <c r="BH418" s="155">
        <f>IF($N$418="sníž. přenesená",$J$418,0)</f>
        <v>0</v>
      </c>
      <c r="BI418" s="155">
        <f>IF($N$418="nulová",$J$418,0)</f>
        <v>0</v>
      </c>
      <c r="BJ418" s="88" t="s">
        <v>21</v>
      </c>
      <c r="BK418" s="155">
        <f>ROUND($I$418*$H$418,2)</f>
        <v>0</v>
      </c>
      <c r="BL418" s="88" t="s">
        <v>232</v>
      </c>
      <c r="BM418" s="88" t="s">
        <v>903</v>
      </c>
    </row>
    <row r="419" spans="2:51" s="6" customFormat="1" ht="15.75" customHeight="1">
      <c r="B419" s="156"/>
      <c r="C419" s="157"/>
      <c r="D419" s="158" t="s">
        <v>155</v>
      </c>
      <c r="E419" s="159"/>
      <c r="F419" s="159" t="s">
        <v>904</v>
      </c>
      <c r="G419" s="157"/>
      <c r="H419" s="160">
        <v>1</v>
      </c>
      <c r="J419" s="157"/>
      <c r="K419" s="157"/>
      <c r="L419" s="161"/>
      <c r="M419" s="162"/>
      <c r="N419" s="157"/>
      <c r="O419" s="157"/>
      <c r="P419" s="157"/>
      <c r="Q419" s="157"/>
      <c r="R419" s="157"/>
      <c r="S419" s="157"/>
      <c r="T419" s="163"/>
      <c r="AT419" s="164" t="s">
        <v>155</v>
      </c>
      <c r="AU419" s="164" t="s">
        <v>80</v>
      </c>
      <c r="AV419" s="164" t="s">
        <v>80</v>
      </c>
      <c r="AW419" s="164" t="s">
        <v>92</v>
      </c>
      <c r="AX419" s="164" t="s">
        <v>21</v>
      </c>
      <c r="AY419" s="164" t="s">
        <v>145</v>
      </c>
    </row>
    <row r="420" spans="2:65" s="6" customFormat="1" ht="15.75" customHeight="1">
      <c r="B420" s="23"/>
      <c r="C420" s="144" t="s">
        <v>905</v>
      </c>
      <c r="D420" s="144" t="s">
        <v>148</v>
      </c>
      <c r="E420" s="145" t="s">
        <v>906</v>
      </c>
      <c r="F420" s="146" t="s">
        <v>907</v>
      </c>
      <c r="G420" s="147" t="s">
        <v>163</v>
      </c>
      <c r="H420" s="148">
        <v>5.544</v>
      </c>
      <c r="I420" s="149"/>
      <c r="J420" s="150">
        <f>ROUND($I$420*$H$420,2)</f>
        <v>0</v>
      </c>
      <c r="K420" s="146" t="s">
        <v>152</v>
      </c>
      <c r="L420" s="43"/>
      <c r="M420" s="151"/>
      <c r="N420" s="152" t="s">
        <v>43</v>
      </c>
      <c r="O420" s="24"/>
      <c r="P420" s="153">
        <f>$O$420*$H$420</f>
        <v>0</v>
      </c>
      <c r="Q420" s="153">
        <v>0.00025</v>
      </c>
      <c r="R420" s="153">
        <f>$Q$420*$H$420</f>
        <v>0.0013859999999999999</v>
      </c>
      <c r="S420" s="153">
        <v>0</v>
      </c>
      <c r="T420" s="154">
        <f>$S$420*$H$420</f>
        <v>0</v>
      </c>
      <c r="AR420" s="88" t="s">
        <v>232</v>
      </c>
      <c r="AT420" s="88" t="s">
        <v>148</v>
      </c>
      <c r="AU420" s="88" t="s">
        <v>80</v>
      </c>
      <c r="AY420" s="6" t="s">
        <v>145</v>
      </c>
      <c r="BE420" s="155">
        <f>IF($N$420="základní",$J$420,0)</f>
        <v>0</v>
      </c>
      <c r="BF420" s="155">
        <f>IF($N$420="snížená",$J$420,0)</f>
        <v>0</v>
      </c>
      <c r="BG420" s="155">
        <f>IF($N$420="zákl. přenesená",$J$420,0)</f>
        <v>0</v>
      </c>
      <c r="BH420" s="155">
        <f>IF($N$420="sníž. přenesená",$J$420,0)</f>
        <v>0</v>
      </c>
      <c r="BI420" s="155">
        <f>IF($N$420="nulová",$J$420,0)</f>
        <v>0</v>
      </c>
      <c r="BJ420" s="88" t="s">
        <v>21</v>
      </c>
      <c r="BK420" s="155">
        <f>ROUND($I$420*$H$420,2)</f>
        <v>0</v>
      </c>
      <c r="BL420" s="88" t="s">
        <v>232</v>
      </c>
      <c r="BM420" s="88" t="s">
        <v>908</v>
      </c>
    </row>
    <row r="421" spans="2:51" s="6" customFormat="1" ht="15.75" customHeight="1">
      <c r="B421" s="156"/>
      <c r="C421" s="157"/>
      <c r="D421" s="158" t="s">
        <v>155</v>
      </c>
      <c r="E421" s="159"/>
      <c r="F421" s="159" t="s">
        <v>909</v>
      </c>
      <c r="G421" s="157"/>
      <c r="H421" s="160">
        <v>5.544</v>
      </c>
      <c r="J421" s="157"/>
      <c r="K421" s="157"/>
      <c r="L421" s="161"/>
      <c r="M421" s="162"/>
      <c r="N421" s="157"/>
      <c r="O421" s="157"/>
      <c r="P421" s="157"/>
      <c r="Q421" s="157"/>
      <c r="R421" s="157"/>
      <c r="S421" s="157"/>
      <c r="T421" s="163"/>
      <c r="AT421" s="164" t="s">
        <v>155</v>
      </c>
      <c r="AU421" s="164" t="s">
        <v>80</v>
      </c>
      <c r="AV421" s="164" t="s">
        <v>80</v>
      </c>
      <c r="AW421" s="164" t="s">
        <v>92</v>
      </c>
      <c r="AX421" s="164" t="s">
        <v>21</v>
      </c>
      <c r="AY421" s="164" t="s">
        <v>145</v>
      </c>
    </row>
    <row r="422" spans="2:65" s="6" customFormat="1" ht="15.75" customHeight="1">
      <c r="B422" s="23"/>
      <c r="C422" s="144" t="s">
        <v>910</v>
      </c>
      <c r="D422" s="144" t="s">
        <v>148</v>
      </c>
      <c r="E422" s="145" t="s">
        <v>911</v>
      </c>
      <c r="F422" s="146" t="s">
        <v>912</v>
      </c>
      <c r="G422" s="147" t="s">
        <v>163</v>
      </c>
      <c r="H422" s="148">
        <v>11.266</v>
      </c>
      <c r="I422" s="149"/>
      <c r="J422" s="150">
        <f>ROUND($I$422*$H$422,2)</f>
        <v>0</v>
      </c>
      <c r="K422" s="146" t="s">
        <v>152</v>
      </c>
      <c r="L422" s="43"/>
      <c r="M422" s="151"/>
      <c r="N422" s="152" t="s">
        <v>43</v>
      </c>
      <c r="O422" s="24"/>
      <c r="P422" s="153">
        <f>$O$422*$H$422</f>
        <v>0</v>
      </c>
      <c r="Q422" s="153">
        <v>0.00025</v>
      </c>
      <c r="R422" s="153">
        <f>$Q$422*$H$422</f>
        <v>0.0028165</v>
      </c>
      <c r="S422" s="153">
        <v>0</v>
      </c>
      <c r="T422" s="154">
        <f>$S$422*$H$422</f>
        <v>0</v>
      </c>
      <c r="AR422" s="88" t="s">
        <v>232</v>
      </c>
      <c r="AT422" s="88" t="s">
        <v>148</v>
      </c>
      <c r="AU422" s="88" t="s">
        <v>80</v>
      </c>
      <c r="AY422" s="6" t="s">
        <v>145</v>
      </c>
      <c r="BE422" s="155">
        <f>IF($N$422="základní",$J$422,0)</f>
        <v>0</v>
      </c>
      <c r="BF422" s="155">
        <f>IF($N$422="snížená",$J$422,0)</f>
        <v>0</v>
      </c>
      <c r="BG422" s="155">
        <f>IF($N$422="zákl. přenesená",$J$422,0)</f>
        <v>0</v>
      </c>
      <c r="BH422" s="155">
        <f>IF($N$422="sníž. přenesená",$J$422,0)</f>
        <v>0</v>
      </c>
      <c r="BI422" s="155">
        <f>IF($N$422="nulová",$J$422,0)</f>
        <v>0</v>
      </c>
      <c r="BJ422" s="88" t="s">
        <v>21</v>
      </c>
      <c r="BK422" s="155">
        <f>ROUND($I$422*$H$422,2)</f>
        <v>0</v>
      </c>
      <c r="BL422" s="88" t="s">
        <v>232</v>
      </c>
      <c r="BM422" s="88" t="s">
        <v>913</v>
      </c>
    </row>
    <row r="423" spans="2:51" s="6" customFormat="1" ht="15.75" customHeight="1">
      <c r="B423" s="156"/>
      <c r="C423" s="157"/>
      <c r="D423" s="158" t="s">
        <v>155</v>
      </c>
      <c r="E423" s="159"/>
      <c r="F423" s="159" t="s">
        <v>914</v>
      </c>
      <c r="G423" s="157"/>
      <c r="H423" s="160">
        <v>11.266</v>
      </c>
      <c r="J423" s="157"/>
      <c r="K423" s="157"/>
      <c r="L423" s="161"/>
      <c r="M423" s="162"/>
      <c r="N423" s="157"/>
      <c r="O423" s="157"/>
      <c r="P423" s="157"/>
      <c r="Q423" s="157"/>
      <c r="R423" s="157"/>
      <c r="S423" s="157"/>
      <c r="T423" s="163"/>
      <c r="AT423" s="164" t="s">
        <v>155</v>
      </c>
      <c r="AU423" s="164" t="s">
        <v>80</v>
      </c>
      <c r="AV423" s="164" t="s">
        <v>80</v>
      </c>
      <c r="AW423" s="164" t="s">
        <v>92</v>
      </c>
      <c r="AX423" s="164" t="s">
        <v>21</v>
      </c>
      <c r="AY423" s="164" t="s">
        <v>145</v>
      </c>
    </row>
    <row r="424" spans="2:65" s="6" customFormat="1" ht="15.75" customHeight="1">
      <c r="B424" s="23"/>
      <c r="C424" s="144" t="s">
        <v>915</v>
      </c>
      <c r="D424" s="144" t="s">
        <v>148</v>
      </c>
      <c r="E424" s="145" t="s">
        <v>916</v>
      </c>
      <c r="F424" s="146" t="s">
        <v>917</v>
      </c>
      <c r="G424" s="147" t="s">
        <v>422</v>
      </c>
      <c r="H424" s="148">
        <v>2</v>
      </c>
      <c r="I424" s="149"/>
      <c r="J424" s="150">
        <f>ROUND($I$424*$H$424,2)</f>
        <v>0</v>
      </c>
      <c r="K424" s="146" t="s">
        <v>152</v>
      </c>
      <c r="L424" s="43"/>
      <c r="M424" s="151"/>
      <c r="N424" s="152" t="s">
        <v>43</v>
      </c>
      <c r="O424" s="24"/>
      <c r="P424" s="153">
        <f>$O$424*$H$424</f>
        <v>0</v>
      </c>
      <c r="Q424" s="153">
        <v>0</v>
      </c>
      <c r="R424" s="153">
        <f>$Q$424*$H$424</f>
        <v>0</v>
      </c>
      <c r="S424" s="153">
        <v>0</v>
      </c>
      <c r="T424" s="154">
        <f>$S$424*$H$424</f>
        <v>0</v>
      </c>
      <c r="AR424" s="88" t="s">
        <v>232</v>
      </c>
      <c r="AT424" s="88" t="s">
        <v>148</v>
      </c>
      <c r="AU424" s="88" t="s">
        <v>80</v>
      </c>
      <c r="AY424" s="6" t="s">
        <v>145</v>
      </c>
      <c r="BE424" s="155">
        <f>IF($N$424="základní",$J$424,0)</f>
        <v>0</v>
      </c>
      <c r="BF424" s="155">
        <f>IF($N$424="snížená",$J$424,0)</f>
        <v>0</v>
      </c>
      <c r="BG424" s="155">
        <f>IF($N$424="zákl. přenesená",$J$424,0)</f>
        <v>0</v>
      </c>
      <c r="BH424" s="155">
        <f>IF($N$424="sníž. přenesená",$J$424,0)</f>
        <v>0</v>
      </c>
      <c r="BI424" s="155">
        <f>IF($N$424="nulová",$J$424,0)</f>
        <v>0</v>
      </c>
      <c r="BJ424" s="88" t="s">
        <v>21</v>
      </c>
      <c r="BK424" s="155">
        <f>ROUND($I$424*$H$424,2)</f>
        <v>0</v>
      </c>
      <c r="BL424" s="88" t="s">
        <v>232</v>
      </c>
      <c r="BM424" s="88" t="s">
        <v>918</v>
      </c>
    </row>
    <row r="425" spans="2:51" s="6" customFormat="1" ht="15.75" customHeight="1">
      <c r="B425" s="156"/>
      <c r="C425" s="157"/>
      <c r="D425" s="158" t="s">
        <v>155</v>
      </c>
      <c r="E425" s="159"/>
      <c r="F425" s="159" t="s">
        <v>919</v>
      </c>
      <c r="G425" s="157"/>
      <c r="H425" s="160">
        <v>2</v>
      </c>
      <c r="J425" s="157"/>
      <c r="K425" s="157"/>
      <c r="L425" s="161"/>
      <c r="M425" s="162"/>
      <c r="N425" s="157"/>
      <c r="O425" s="157"/>
      <c r="P425" s="157"/>
      <c r="Q425" s="157"/>
      <c r="R425" s="157"/>
      <c r="S425" s="157"/>
      <c r="T425" s="163"/>
      <c r="AT425" s="164" t="s">
        <v>155</v>
      </c>
      <c r="AU425" s="164" t="s">
        <v>80</v>
      </c>
      <c r="AV425" s="164" t="s">
        <v>80</v>
      </c>
      <c r="AW425" s="164" t="s">
        <v>92</v>
      </c>
      <c r="AX425" s="164" t="s">
        <v>21</v>
      </c>
      <c r="AY425" s="164" t="s">
        <v>145</v>
      </c>
    </row>
    <row r="426" spans="2:65" s="6" customFormat="1" ht="15.75" customHeight="1">
      <c r="B426" s="23"/>
      <c r="C426" s="144" t="s">
        <v>920</v>
      </c>
      <c r="D426" s="144" t="s">
        <v>148</v>
      </c>
      <c r="E426" s="145" t="s">
        <v>921</v>
      </c>
      <c r="F426" s="146" t="s">
        <v>922</v>
      </c>
      <c r="G426" s="147" t="s">
        <v>422</v>
      </c>
      <c r="H426" s="148">
        <v>1</v>
      </c>
      <c r="I426" s="149"/>
      <c r="J426" s="150">
        <f>ROUND($I$426*$H$426,2)</f>
        <v>0</v>
      </c>
      <c r="K426" s="146" t="s">
        <v>152</v>
      </c>
      <c r="L426" s="43"/>
      <c r="M426" s="151"/>
      <c r="N426" s="152" t="s">
        <v>43</v>
      </c>
      <c r="O426" s="24"/>
      <c r="P426" s="153">
        <f>$O$426*$H$426</f>
        <v>0</v>
      </c>
      <c r="Q426" s="153">
        <v>0</v>
      </c>
      <c r="R426" s="153">
        <f>$Q$426*$H$426</f>
        <v>0</v>
      </c>
      <c r="S426" s="153">
        <v>0</v>
      </c>
      <c r="T426" s="154">
        <f>$S$426*$H$426</f>
        <v>0</v>
      </c>
      <c r="AR426" s="88" t="s">
        <v>232</v>
      </c>
      <c r="AT426" s="88" t="s">
        <v>148</v>
      </c>
      <c r="AU426" s="88" t="s">
        <v>80</v>
      </c>
      <c r="AY426" s="6" t="s">
        <v>145</v>
      </c>
      <c r="BE426" s="155">
        <f>IF($N$426="základní",$J$426,0)</f>
        <v>0</v>
      </c>
      <c r="BF426" s="155">
        <f>IF($N$426="snížená",$J$426,0)</f>
        <v>0</v>
      </c>
      <c r="BG426" s="155">
        <f>IF($N$426="zákl. přenesená",$J$426,0)</f>
        <v>0</v>
      </c>
      <c r="BH426" s="155">
        <f>IF($N$426="sníž. přenesená",$J$426,0)</f>
        <v>0</v>
      </c>
      <c r="BI426" s="155">
        <f>IF($N$426="nulová",$J$426,0)</f>
        <v>0</v>
      </c>
      <c r="BJ426" s="88" t="s">
        <v>21</v>
      </c>
      <c r="BK426" s="155">
        <f>ROUND($I$426*$H$426,2)</f>
        <v>0</v>
      </c>
      <c r="BL426" s="88" t="s">
        <v>232</v>
      </c>
      <c r="BM426" s="88" t="s">
        <v>923</v>
      </c>
    </row>
    <row r="427" spans="2:51" s="6" customFormat="1" ht="15.75" customHeight="1">
      <c r="B427" s="156"/>
      <c r="C427" s="157"/>
      <c r="D427" s="158" t="s">
        <v>155</v>
      </c>
      <c r="E427" s="159"/>
      <c r="F427" s="159" t="s">
        <v>924</v>
      </c>
      <c r="G427" s="157"/>
      <c r="H427" s="160">
        <v>1</v>
      </c>
      <c r="J427" s="157"/>
      <c r="K427" s="157"/>
      <c r="L427" s="161"/>
      <c r="M427" s="162"/>
      <c r="N427" s="157"/>
      <c r="O427" s="157"/>
      <c r="P427" s="157"/>
      <c r="Q427" s="157"/>
      <c r="R427" s="157"/>
      <c r="S427" s="157"/>
      <c r="T427" s="163"/>
      <c r="AT427" s="164" t="s">
        <v>155</v>
      </c>
      <c r="AU427" s="164" t="s">
        <v>80</v>
      </c>
      <c r="AV427" s="164" t="s">
        <v>80</v>
      </c>
      <c r="AW427" s="164" t="s">
        <v>92</v>
      </c>
      <c r="AX427" s="164" t="s">
        <v>21</v>
      </c>
      <c r="AY427" s="164" t="s">
        <v>145</v>
      </c>
    </row>
    <row r="428" spans="2:65" s="6" customFormat="1" ht="15.75" customHeight="1">
      <c r="B428" s="23"/>
      <c r="C428" s="144" t="s">
        <v>925</v>
      </c>
      <c r="D428" s="144" t="s">
        <v>148</v>
      </c>
      <c r="E428" s="145" t="s">
        <v>926</v>
      </c>
      <c r="F428" s="146" t="s">
        <v>927</v>
      </c>
      <c r="G428" s="147" t="s">
        <v>422</v>
      </c>
      <c r="H428" s="148">
        <v>2</v>
      </c>
      <c r="I428" s="149"/>
      <c r="J428" s="150">
        <f>ROUND($I$428*$H$428,2)</f>
        <v>0</v>
      </c>
      <c r="K428" s="146" t="s">
        <v>152</v>
      </c>
      <c r="L428" s="43"/>
      <c r="M428" s="151"/>
      <c r="N428" s="152" t="s">
        <v>43</v>
      </c>
      <c r="O428" s="24"/>
      <c r="P428" s="153">
        <f>$O$428*$H$428</f>
        <v>0</v>
      </c>
      <c r="Q428" s="153">
        <v>0</v>
      </c>
      <c r="R428" s="153">
        <f>$Q$428*$H$428</f>
        <v>0</v>
      </c>
      <c r="S428" s="153">
        <v>0.0125</v>
      </c>
      <c r="T428" s="154">
        <f>$S$428*$H$428</f>
        <v>0.025</v>
      </c>
      <c r="AR428" s="88" t="s">
        <v>232</v>
      </c>
      <c r="AT428" s="88" t="s">
        <v>148</v>
      </c>
      <c r="AU428" s="88" t="s">
        <v>80</v>
      </c>
      <c r="AY428" s="6" t="s">
        <v>145</v>
      </c>
      <c r="BE428" s="155">
        <f>IF($N$428="základní",$J$428,0)</f>
        <v>0</v>
      </c>
      <c r="BF428" s="155">
        <f>IF($N$428="snížená",$J$428,0)</f>
        <v>0</v>
      </c>
      <c r="BG428" s="155">
        <f>IF($N$428="zákl. přenesená",$J$428,0)</f>
        <v>0</v>
      </c>
      <c r="BH428" s="155">
        <f>IF($N$428="sníž. přenesená",$J$428,0)</f>
        <v>0</v>
      </c>
      <c r="BI428" s="155">
        <f>IF($N$428="nulová",$J$428,0)</f>
        <v>0</v>
      </c>
      <c r="BJ428" s="88" t="s">
        <v>21</v>
      </c>
      <c r="BK428" s="155">
        <f>ROUND($I$428*$H$428,2)</f>
        <v>0</v>
      </c>
      <c r="BL428" s="88" t="s">
        <v>232</v>
      </c>
      <c r="BM428" s="88" t="s">
        <v>928</v>
      </c>
    </row>
    <row r="429" spans="2:65" s="6" customFormat="1" ht="15.75" customHeight="1">
      <c r="B429" s="23"/>
      <c r="C429" s="147" t="s">
        <v>929</v>
      </c>
      <c r="D429" s="147" t="s">
        <v>148</v>
      </c>
      <c r="E429" s="145" t="s">
        <v>930</v>
      </c>
      <c r="F429" s="146" t="s">
        <v>931</v>
      </c>
      <c r="G429" s="147" t="s">
        <v>422</v>
      </c>
      <c r="H429" s="148">
        <v>10</v>
      </c>
      <c r="I429" s="149"/>
      <c r="J429" s="150">
        <f>ROUND($I$429*$H$429,2)</f>
        <v>0</v>
      </c>
      <c r="K429" s="146" t="s">
        <v>152</v>
      </c>
      <c r="L429" s="43"/>
      <c r="M429" s="151"/>
      <c r="N429" s="152" t="s">
        <v>43</v>
      </c>
      <c r="O429" s="24"/>
      <c r="P429" s="153">
        <f>$O$429*$H$429</f>
        <v>0</v>
      </c>
      <c r="Q429" s="153">
        <v>0</v>
      </c>
      <c r="R429" s="153">
        <f>$Q$429*$H$429</f>
        <v>0</v>
      </c>
      <c r="S429" s="153">
        <v>0.017</v>
      </c>
      <c r="T429" s="154">
        <f>$S$429*$H$429</f>
        <v>0.17</v>
      </c>
      <c r="AR429" s="88" t="s">
        <v>232</v>
      </c>
      <c r="AT429" s="88" t="s">
        <v>148</v>
      </c>
      <c r="AU429" s="88" t="s">
        <v>80</v>
      </c>
      <c r="AY429" s="88" t="s">
        <v>145</v>
      </c>
      <c r="BE429" s="155">
        <f>IF($N$429="základní",$J$429,0)</f>
        <v>0</v>
      </c>
      <c r="BF429" s="155">
        <f>IF($N$429="snížená",$J$429,0)</f>
        <v>0</v>
      </c>
      <c r="BG429" s="155">
        <f>IF($N$429="zákl. přenesená",$J$429,0)</f>
        <v>0</v>
      </c>
      <c r="BH429" s="155">
        <f>IF($N$429="sníž. přenesená",$J$429,0)</f>
        <v>0</v>
      </c>
      <c r="BI429" s="155">
        <f>IF($N$429="nulová",$J$429,0)</f>
        <v>0</v>
      </c>
      <c r="BJ429" s="88" t="s">
        <v>21</v>
      </c>
      <c r="BK429" s="155">
        <f>ROUND($I$429*$H$429,2)</f>
        <v>0</v>
      </c>
      <c r="BL429" s="88" t="s">
        <v>232</v>
      </c>
      <c r="BM429" s="88" t="s">
        <v>932</v>
      </c>
    </row>
    <row r="430" spans="2:65" s="6" customFormat="1" ht="15.75" customHeight="1">
      <c r="B430" s="23"/>
      <c r="C430" s="147" t="s">
        <v>933</v>
      </c>
      <c r="D430" s="147" t="s">
        <v>148</v>
      </c>
      <c r="E430" s="145" t="s">
        <v>934</v>
      </c>
      <c r="F430" s="146" t="s">
        <v>935</v>
      </c>
      <c r="G430" s="147" t="s">
        <v>422</v>
      </c>
      <c r="H430" s="148">
        <v>8</v>
      </c>
      <c r="I430" s="149"/>
      <c r="J430" s="150">
        <f>ROUND($I$430*$H$430,2)</f>
        <v>0</v>
      </c>
      <c r="K430" s="146" t="s">
        <v>152</v>
      </c>
      <c r="L430" s="43"/>
      <c r="M430" s="151"/>
      <c r="N430" s="152" t="s">
        <v>43</v>
      </c>
      <c r="O430" s="24"/>
      <c r="P430" s="153">
        <f>$O$430*$H$430</f>
        <v>0</v>
      </c>
      <c r="Q430" s="153">
        <v>0</v>
      </c>
      <c r="R430" s="153">
        <f>$Q$430*$H$430</f>
        <v>0</v>
      </c>
      <c r="S430" s="153">
        <v>0.024</v>
      </c>
      <c r="T430" s="154">
        <f>$S$430*$H$430</f>
        <v>0.192</v>
      </c>
      <c r="AR430" s="88" t="s">
        <v>232</v>
      </c>
      <c r="AT430" s="88" t="s">
        <v>148</v>
      </c>
      <c r="AU430" s="88" t="s">
        <v>80</v>
      </c>
      <c r="AY430" s="88" t="s">
        <v>145</v>
      </c>
      <c r="BE430" s="155">
        <f>IF($N$430="základní",$J$430,0)</f>
        <v>0</v>
      </c>
      <c r="BF430" s="155">
        <f>IF($N$430="snížená",$J$430,0)</f>
        <v>0</v>
      </c>
      <c r="BG430" s="155">
        <f>IF($N$430="zákl. přenesená",$J$430,0)</f>
        <v>0</v>
      </c>
      <c r="BH430" s="155">
        <f>IF($N$430="sníž. přenesená",$J$430,0)</f>
        <v>0</v>
      </c>
      <c r="BI430" s="155">
        <f>IF($N$430="nulová",$J$430,0)</f>
        <v>0</v>
      </c>
      <c r="BJ430" s="88" t="s">
        <v>21</v>
      </c>
      <c r="BK430" s="155">
        <f>ROUND($I$430*$H$430,2)</f>
        <v>0</v>
      </c>
      <c r="BL430" s="88" t="s">
        <v>232</v>
      </c>
      <c r="BM430" s="88" t="s">
        <v>936</v>
      </c>
    </row>
    <row r="431" spans="2:65" s="6" customFormat="1" ht="15.75" customHeight="1">
      <c r="B431" s="23"/>
      <c r="C431" s="147" t="s">
        <v>937</v>
      </c>
      <c r="D431" s="147" t="s">
        <v>148</v>
      </c>
      <c r="E431" s="145" t="s">
        <v>938</v>
      </c>
      <c r="F431" s="146" t="s">
        <v>939</v>
      </c>
      <c r="G431" s="147" t="s">
        <v>422</v>
      </c>
      <c r="H431" s="148">
        <v>10</v>
      </c>
      <c r="I431" s="149"/>
      <c r="J431" s="150">
        <f>ROUND($I$431*$H$431,2)</f>
        <v>0</v>
      </c>
      <c r="K431" s="146" t="s">
        <v>152</v>
      </c>
      <c r="L431" s="43"/>
      <c r="M431" s="151"/>
      <c r="N431" s="152" t="s">
        <v>43</v>
      </c>
      <c r="O431" s="24"/>
      <c r="P431" s="153">
        <f>$O$431*$H$431</f>
        <v>0</v>
      </c>
      <c r="Q431" s="153">
        <v>0</v>
      </c>
      <c r="R431" s="153">
        <f>$Q$431*$H$431</f>
        <v>0</v>
      </c>
      <c r="S431" s="153">
        <v>0.028</v>
      </c>
      <c r="T431" s="154">
        <f>$S$431*$H$431</f>
        <v>0.28</v>
      </c>
      <c r="AR431" s="88" t="s">
        <v>232</v>
      </c>
      <c r="AT431" s="88" t="s">
        <v>148</v>
      </c>
      <c r="AU431" s="88" t="s">
        <v>80</v>
      </c>
      <c r="AY431" s="88" t="s">
        <v>145</v>
      </c>
      <c r="BE431" s="155">
        <f>IF($N$431="základní",$J$431,0)</f>
        <v>0</v>
      </c>
      <c r="BF431" s="155">
        <f>IF($N$431="snížená",$J$431,0)</f>
        <v>0</v>
      </c>
      <c r="BG431" s="155">
        <f>IF($N$431="zákl. přenesená",$J$431,0)</f>
        <v>0</v>
      </c>
      <c r="BH431" s="155">
        <f>IF($N$431="sníž. přenesená",$J$431,0)</f>
        <v>0</v>
      </c>
      <c r="BI431" s="155">
        <f>IF($N$431="nulová",$J$431,0)</f>
        <v>0</v>
      </c>
      <c r="BJ431" s="88" t="s">
        <v>21</v>
      </c>
      <c r="BK431" s="155">
        <f>ROUND($I$431*$H$431,2)</f>
        <v>0</v>
      </c>
      <c r="BL431" s="88" t="s">
        <v>232</v>
      </c>
      <c r="BM431" s="88" t="s">
        <v>940</v>
      </c>
    </row>
    <row r="432" spans="2:65" s="6" customFormat="1" ht="15.75" customHeight="1">
      <c r="B432" s="23"/>
      <c r="C432" s="147" t="s">
        <v>941</v>
      </c>
      <c r="D432" s="147" t="s">
        <v>148</v>
      </c>
      <c r="E432" s="145" t="s">
        <v>942</v>
      </c>
      <c r="F432" s="146" t="s">
        <v>943</v>
      </c>
      <c r="G432" s="147" t="s">
        <v>422</v>
      </c>
      <c r="H432" s="148">
        <v>1</v>
      </c>
      <c r="I432" s="149"/>
      <c r="J432" s="150">
        <f>ROUND($I$432*$H$432,2)</f>
        <v>0</v>
      </c>
      <c r="K432" s="146" t="s">
        <v>152</v>
      </c>
      <c r="L432" s="43"/>
      <c r="M432" s="151"/>
      <c r="N432" s="152" t="s">
        <v>43</v>
      </c>
      <c r="O432" s="24"/>
      <c r="P432" s="153">
        <f>$O$432*$H$432</f>
        <v>0</v>
      </c>
      <c r="Q432" s="153">
        <v>0</v>
      </c>
      <c r="R432" s="153">
        <f>$Q$432*$H$432</f>
        <v>0</v>
      </c>
      <c r="S432" s="153">
        <v>0</v>
      </c>
      <c r="T432" s="154">
        <f>$S$432*$H$432</f>
        <v>0</v>
      </c>
      <c r="AR432" s="88" t="s">
        <v>232</v>
      </c>
      <c r="AT432" s="88" t="s">
        <v>148</v>
      </c>
      <c r="AU432" s="88" t="s">
        <v>80</v>
      </c>
      <c r="AY432" s="88" t="s">
        <v>145</v>
      </c>
      <c r="BE432" s="155">
        <f>IF($N$432="základní",$J$432,0)</f>
        <v>0</v>
      </c>
      <c r="BF432" s="155">
        <f>IF($N$432="snížená",$J$432,0)</f>
        <v>0</v>
      </c>
      <c r="BG432" s="155">
        <f>IF($N$432="zákl. přenesená",$J$432,0)</f>
        <v>0</v>
      </c>
      <c r="BH432" s="155">
        <f>IF($N$432="sníž. přenesená",$J$432,0)</f>
        <v>0</v>
      </c>
      <c r="BI432" s="155">
        <f>IF($N$432="nulová",$J$432,0)</f>
        <v>0</v>
      </c>
      <c r="BJ432" s="88" t="s">
        <v>21</v>
      </c>
      <c r="BK432" s="155">
        <f>ROUND($I$432*$H$432,2)</f>
        <v>0</v>
      </c>
      <c r="BL432" s="88" t="s">
        <v>232</v>
      </c>
      <c r="BM432" s="88" t="s">
        <v>944</v>
      </c>
    </row>
    <row r="433" spans="2:51" s="6" customFormat="1" ht="15.75" customHeight="1">
      <c r="B433" s="156"/>
      <c r="C433" s="157"/>
      <c r="D433" s="158" t="s">
        <v>155</v>
      </c>
      <c r="E433" s="159"/>
      <c r="F433" s="159" t="s">
        <v>945</v>
      </c>
      <c r="G433" s="157"/>
      <c r="H433" s="160">
        <v>1</v>
      </c>
      <c r="J433" s="157"/>
      <c r="K433" s="157"/>
      <c r="L433" s="161"/>
      <c r="M433" s="162"/>
      <c r="N433" s="157"/>
      <c r="O433" s="157"/>
      <c r="P433" s="157"/>
      <c r="Q433" s="157"/>
      <c r="R433" s="157"/>
      <c r="S433" s="157"/>
      <c r="T433" s="163"/>
      <c r="AT433" s="164" t="s">
        <v>155</v>
      </c>
      <c r="AU433" s="164" t="s">
        <v>80</v>
      </c>
      <c r="AV433" s="164" t="s">
        <v>80</v>
      </c>
      <c r="AW433" s="164" t="s">
        <v>92</v>
      </c>
      <c r="AX433" s="164" t="s">
        <v>21</v>
      </c>
      <c r="AY433" s="164" t="s">
        <v>145</v>
      </c>
    </row>
    <row r="434" spans="2:65" s="6" customFormat="1" ht="15.75" customHeight="1">
      <c r="B434" s="23"/>
      <c r="C434" s="174" t="s">
        <v>946</v>
      </c>
      <c r="D434" s="174" t="s">
        <v>247</v>
      </c>
      <c r="E434" s="175" t="s">
        <v>947</v>
      </c>
      <c r="F434" s="176" t="s">
        <v>948</v>
      </c>
      <c r="G434" s="177" t="s">
        <v>216</v>
      </c>
      <c r="H434" s="178">
        <v>1</v>
      </c>
      <c r="I434" s="179"/>
      <c r="J434" s="180">
        <f>ROUND($I$434*$H$434,2)</f>
        <v>0</v>
      </c>
      <c r="K434" s="176" t="s">
        <v>152</v>
      </c>
      <c r="L434" s="181"/>
      <c r="M434" s="182"/>
      <c r="N434" s="183" t="s">
        <v>43</v>
      </c>
      <c r="O434" s="24"/>
      <c r="P434" s="153">
        <f>$O$434*$H$434</f>
        <v>0</v>
      </c>
      <c r="Q434" s="153">
        <v>0.003</v>
      </c>
      <c r="R434" s="153">
        <f>$Q$434*$H$434</f>
        <v>0.003</v>
      </c>
      <c r="S434" s="153">
        <v>0</v>
      </c>
      <c r="T434" s="154">
        <f>$S$434*$H$434</f>
        <v>0</v>
      </c>
      <c r="AR434" s="88" t="s">
        <v>308</v>
      </c>
      <c r="AT434" s="88" t="s">
        <v>247</v>
      </c>
      <c r="AU434" s="88" t="s">
        <v>80</v>
      </c>
      <c r="AY434" s="6" t="s">
        <v>145</v>
      </c>
      <c r="BE434" s="155">
        <f>IF($N$434="základní",$J$434,0)</f>
        <v>0</v>
      </c>
      <c r="BF434" s="155">
        <f>IF($N$434="snížená",$J$434,0)</f>
        <v>0</v>
      </c>
      <c r="BG434" s="155">
        <f>IF($N$434="zákl. přenesená",$J$434,0)</f>
        <v>0</v>
      </c>
      <c r="BH434" s="155">
        <f>IF($N$434="sníž. přenesená",$J$434,0)</f>
        <v>0</v>
      </c>
      <c r="BI434" s="155">
        <f>IF($N$434="nulová",$J$434,0)</f>
        <v>0</v>
      </c>
      <c r="BJ434" s="88" t="s">
        <v>21</v>
      </c>
      <c r="BK434" s="155">
        <f>ROUND($I$434*$H$434,2)</f>
        <v>0</v>
      </c>
      <c r="BL434" s="88" t="s">
        <v>232</v>
      </c>
      <c r="BM434" s="88" t="s">
        <v>949</v>
      </c>
    </row>
    <row r="435" spans="2:65" s="6" customFormat="1" ht="15.75" customHeight="1">
      <c r="B435" s="23"/>
      <c r="C435" s="147" t="s">
        <v>950</v>
      </c>
      <c r="D435" s="147" t="s">
        <v>148</v>
      </c>
      <c r="E435" s="145" t="s">
        <v>951</v>
      </c>
      <c r="F435" s="146" t="s">
        <v>952</v>
      </c>
      <c r="G435" s="147" t="s">
        <v>422</v>
      </c>
      <c r="H435" s="148">
        <v>2</v>
      </c>
      <c r="I435" s="149"/>
      <c r="J435" s="150">
        <f>ROUND($I$435*$H$435,2)</f>
        <v>0</v>
      </c>
      <c r="K435" s="146" t="s">
        <v>152</v>
      </c>
      <c r="L435" s="43"/>
      <c r="M435" s="151"/>
      <c r="N435" s="152" t="s">
        <v>43</v>
      </c>
      <c r="O435" s="24"/>
      <c r="P435" s="153">
        <f>$O$435*$H$435</f>
        <v>0</v>
      </c>
      <c r="Q435" s="153">
        <v>0</v>
      </c>
      <c r="R435" s="153">
        <f>$Q$435*$H$435</f>
        <v>0</v>
      </c>
      <c r="S435" s="153">
        <v>0</v>
      </c>
      <c r="T435" s="154">
        <f>$S$435*$H$435</f>
        <v>0</v>
      </c>
      <c r="AR435" s="88" t="s">
        <v>232</v>
      </c>
      <c r="AT435" s="88" t="s">
        <v>148</v>
      </c>
      <c r="AU435" s="88" t="s">
        <v>80</v>
      </c>
      <c r="AY435" s="88" t="s">
        <v>145</v>
      </c>
      <c r="BE435" s="155">
        <f>IF($N$435="základní",$J$435,0)</f>
        <v>0</v>
      </c>
      <c r="BF435" s="155">
        <f>IF($N$435="snížená",$J$435,0)</f>
        <v>0</v>
      </c>
      <c r="BG435" s="155">
        <f>IF($N$435="zákl. přenesená",$J$435,0)</f>
        <v>0</v>
      </c>
      <c r="BH435" s="155">
        <f>IF($N$435="sníž. přenesená",$J$435,0)</f>
        <v>0</v>
      </c>
      <c r="BI435" s="155">
        <f>IF($N$435="nulová",$J$435,0)</f>
        <v>0</v>
      </c>
      <c r="BJ435" s="88" t="s">
        <v>21</v>
      </c>
      <c r="BK435" s="155">
        <f>ROUND($I$435*$H$435,2)</f>
        <v>0</v>
      </c>
      <c r="BL435" s="88" t="s">
        <v>232</v>
      </c>
      <c r="BM435" s="88" t="s">
        <v>953</v>
      </c>
    </row>
    <row r="436" spans="2:65" s="6" customFormat="1" ht="15.75" customHeight="1">
      <c r="B436" s="23"/>
      <c r="C436" s="177" t="s">
        <v>954</v>
      </c>
      <c r="D436" s="177" t="s">
        <v>247</v>
      </c>
      <c r="E436" s="175" t="s">
        <v>955</v>
      </c>
      <c r="F436" s="176" t="s">
        <v>956</v>
      </c>
      <c r="G436" s="177" t="s">
        <v>216</v>
      </c>
      <c r="H436" s="178">
        <v>2.59</v>
      </c>
      <c r="I436" s="179"/>
      <c r="J436" s="180">
        <f>ROUND($I$436*$H$436,2)</f>
        <v>0</v>
      </c>
      <c r="K436" s="176" t="s">
        <v>152</v>
      </c>
      <c r="L436" s="181"/>
      <c r="M436" s="182"/>
      <c r="N436" s="183" t="s">
        <v>43</v>
      </c>
      <c r="O436" s="24"/>
      <c r="P436" s="153">
        <f>$O$436*$H$436</f>
        <v>0</v>
      </c>
      <c r="Q436" s="153">
        <v>0.003</v>
      </c>
      <c r="R436" s="153">
        <f>$Q$436*$H$436</f>
        <v>0.00777</v>
      </c>
      <c r="S436" s="153">
        <v>0</v>
      </c>
      <c r="T436" s="154">
        <f>$S$436*$H$436</f>
        <v>0</v>
      </c>
      <c r="AR436" s="88" t="s">
        <v>308</v>
      </c>
      <c r="AT436" s="88" t="s">
        <v>247</v>
      </c>
      <c r="AU436" s="88" t="s">
        <v>80</v>
      </c>
      <c r="AY436" s="88" t="s">
        <v>145</v>
      </c>
      <c r="BE436" s="155">
        <f>IF($N$436="základní",$J$436,0)</f>
        <v>0</v>
      </c>
      <c r="BF436" s="155">
        <f>IF($N$436="snížená",$J$436,0)</f>
        <v>0</v>
      </c>
      <c r="BG436" s="155">
        <f>IF($N$436="zákl. přenesená",$J$436,0)</f>
        <v>0</v>
      </c>
      <c r="BH436" s="155">
        <f>IF($N$436="sníž. přenesená",$J$436,0)</f>
        <v>0</v>
      </c>
      <c r="BI436" s="155">
        <f>IF($N$436="nulová",$J$436,0)</f>
        <v>0</v>
      </c>
      <c r="BJ436" s="88" t="s">
        <v>21</v>
      </c>
      <c r="BK436" s="155">
        <f>ROUND($I$436*$H$436,2)</f>
        <v>0</v>
      </c>
      <c r="BL436" s="88" t="s">
        <v>232</v>
      </c>
      <c r="BM436" s="88" t="s">
        <v>957</v>
      </c>
    </row>
    <row r="437" spans="2:51" s="6" customFormat="1" ht="15.75" customHeight="1">
      <c r="B437" s="156"/>
      <c r="C437" s="157"/>
      <c r="D437" s="158" t="s">
        <v>155</v>
      </c>
      <c r="E437" s="159"/>
      <c r="F437" s="159" t="s">
        <v>958</v>
      </c>
      <c r="G437" s="157"/>
      <c r="H437" s="160">
        <v>2.59</v>
      </c>
      <c r="J437" s="157"/>
      <c r="K437" s="157"/>
      <c r="L437" s="161"/>
      <c r="M437" s="162"/>
      <c r="N437" s="157"/>
      <c r="O437" s="157"/>
      <c r="P437" s="157"/>
      <c r="Q437" s="157"/>
      <c r="R437" s="157"/>
      <c r="S437" s="157"/>
      <c r="T437" s="163"/>
      <c r="AT437" s="164" t="s">
        <v>155</v>
      </c>
      <c r="AU437" s="164" t="s">
        <v>80</v>
      </c>
      <c r="AV437" s="164" t="s">
        <v>80</v>
      </c>
      <c r="AW437" s="164" t="s">
        <v>92</v>
      </c>
      <c r="AX437" s="164" t="s">
        <v>21</v>
      </c>
      <c r="AY437" s="164" t="s">
        <v>145</v>
      </c>
    </row>
    <row r="438" spans="2:65" s="6" customFormat="1" ht="15.75" customHeight="1">
      <c r="B438" s="23"/>
      <c r="C438" s="144" t="s">
        <v>959</v>
      </c>
      <c r="D438" s="144" t="s">
        <v>148</v>
      </c>
      <c r="E438" s="145" t="s">
        <v>960</v>
      </c>
      <c r="F438" s="146" t="s">
        <v>961</v>
      </c>
      <c r="G438" s="147" t="s">
        <v>422</v>
      </c>
      <c r="H438" s="148">
        <v>2.09</v>
      </c>
      <c r="I438" s="149"/>
      <c r="J438" s="150">
        <f>ROUND($I$438*$H$438,2)</f>
        <v>0</v>
      </c>
      <c r="K438" s="146" t="s">
        <v>152</v>
      </c>
      <c r="L438" s="43"/>
      <c r="M438" s="151"/>
      <c r="N438" s="152" t="s">
        <v>43</v>
      </c>
      <c r="O438" s="24"/>
      <c r="P438" s="153">
        <f>$O$438*$H$438</f>
        <v>0</v>
      </c>
      <c r="Q438" s="153">
        <v>0</v>
      </c>
      <c r="R438" s="153">
        <f>$Q$438*$H$438</f>
        <v>0</v>
      </c>
      <c r="S438" s="153">
        <v>0</v>
      </c>
      <c r="T438" s="154">
        <f>$S$438*$H$438</f>
        <v>0</v>
      </c>
      <c r="AR438" s="88" t="s">
        <v>232</v>
      </c>
      <c r="AT438" s="88" t="s">
        <v>148</v>
      </c>
      <c r="AU438" s="88" t="s">
        <v>80</v>
      </c>
      <c r="AY438" s="6" t="s">
        <v>145</v>
      </c>
      <c r="BE438" s="155">
        <f>IF($N$438="základní",$J$438,0)</f>
        <v>0</v>
      </c>
      <c r="BF438" s="155">
        <f>IF($N$438="snížená",$J$438,0)</f>
        <v>0</v>
      </c>
      <c r="BG438" s="155">
        <f>IF($N$438="zákl. přenesená",$J$438,0)</f>
        <v>0</v>
      </c>
      <c r="BH438" s="155">
        <f>IF($N$438="sníž. přenesená",$J$438,0)</f>
        <v>0</v>
      </c>
      <c r="BI438" s="155">
        <f>IF($N$438="nulová",$J$438,0)</f>
        <v>0</v>
      </c>
      <c r="BJ438" s="88" t="s">
        <v>21</v>
      </c>
      <c r="BK438" s="155">
        <f>ROUND($I$438*$H$438,2)</f>
        <v>0</v>
      </c>
      <c r="BL438" s="88" t="s">
        <v>232</v>
      </c>
      <c r="BM438" s="88" t="s">
        <v>962</v>
      </c>
    </row>
    <row r="439" spans="2:51" s="6" customFormat="1" ht="15.75" customHeight="1">
      <c r="B439" s="156"/>
      <c r="C439" s="157"/>
      <c r="D439" s="158" t="s">
        <v>155</v>
      </c>
      <c r="E439" s="159"/>
      <c r="F439" s="159" t="s">
        <v>963</v>
      </c>
      <c r="G439" s="157"/>
      <c r="H439" s="160">
        <v>2.09</v>
      </c>
      <c r="J439" s="157"/>
      <c r="K439" s="157"/>
      <c r="L439" s="161"/>
      <c r="M439" s="162"/>
      <c r="N439" s="157"/>
      <c r="O439" s="157"/>
      <c r="P439" s="157"/>
      <c r="Q439" s="157"/>
      <c r="R439" s="157"/>
      <c r="S439" s="157"/>
      <c r="T439" s="163"/>
      <c r="AT439" s="164" t="s">
        <v>155</v>
      </c>
      <c r="AU439" s="164" t="s">
        <v>80</v>
      </c>
      <c r="AV439" s="164" t="s">
        <v>80</v>
      </c>
      <c r="AW439" s="164" t="s">
        <v>92</v>
      </c>
      <c r="AX439" s="164" t="s">
        <v>21</v>
      </c>
      <c r="AY439" s="164" t="s">
        <v>145</v>
      </c>
    </row>
    <row r="440" spans="2:65" s="6" customFormat="1" ht="15.75" customHeight="1">
      <c r="B440" s="23"/>
      <c r="C440" s="174" t="s">
        <v>964</v>
      </c>
      <c r="D440" s="174" t="s">
        <v>247</v>
      </c>
      <c r="E440" s="175" t="s">
        <v>965</v>
      </c>
      <c r="F440" s="176" t="s">
        <v>966</v>
      </c>
      <c r="G440" s="177" t="s">
        <v>216</v>
      </c>
      <c r="H440" s="178">
        <v>2.09</v>
      </c>
      <c r="I440" s="179"/>
      <c r="J440" s="180">
        <f>ROUND($I$440*$H$440,2)</f>
        <v>0</v>
      </c>
      <c r="K440" s="176" t="s">
        <v>152</v>
      </c>
      <c r="L440" s="181"/>
      <c r="M440" s="182"/>
      <c r="N440" s="183" t="s">
        <v>43</v>
      </c>
      <c r="O440" s="24"/>
      <c r="P440" s="153">
        <f>$O$440*$H$440</f>
        <v>0</v>
      </c>
      <c r="Q440" s="153">
        <v>0.008</v>
      </c>
      <c r="R440" s="153">
        <f>$Q$440*$H$440</f>
        <v>0.01672</v>
      </c>
      <c r="S440" s="153">
        <v>0</v>
      </c>
      <c r="T440" s="154">
        <f>$S$440*$H$440</f>
        <v>0</v>
      </c>
      <c r="AR440" s="88" t="s">
        <v>308</v>
      </c>
      <c r="AT440" s="88" t="s">
        <v>247</v>
      </c>
      <c r="AU440" s="88" t="s">
        <v>80</v>
      </c>
      <c r="AY440" s="6" t="s">
        <v>145</v>
      </c>
      <c r="BE440" s="155">
        <f>IF($N$440="základní",$J$440,0)</f>
        <v>0</v>
      </c>
      <c r="BF440" s="155">
        <f>IF($N$440="snížená",$J$440,0)</f>
        <v>0</v>
      </c>
      <c r="BG440" s="155">
        <f>IF($N$440="zákl. přenesená",$J$440,0)</f>
        <v>0</v>
      </c>
      <c r="BH440" s="155">
        <f>IF($N$440="sníž. přenesená",$J$440,0)</f>
        <v>0</v>
      </c>
      <c r="BI440" s="155">
        <f>IF($N$440="nulová",$J$440,0)</f>
        <v>0</v>
      </c>
      <c r="BJ440" s="88" t="s">
        <v>21</v>
      </c>
      <c r="BK440" s="155">
        <f>ROUND($I$440*$H$440,2)</f>
        <v>0</v>
      </c>
      <c r="BL440" s="88" t="s">
        <v>232</v>
      </c>
      <c r="BM440" s="88" t="s">
        <v>967</v>
      </c>
    </row>
    <row r="441" spans="2:51" s="6" customFormat="1" ht="15.75" customHeight="1">
      <c r="B441" s="156"/>
      <c r="C441" s="157"/>
      <c r="D441" s="158" t="s">
        <v>155</v>
      </c>
      <c r="E441" s="159"/>
      <c r="F441" s="159" t="s">
        <v>963</v>
      </c>
      <c r="G441" s="157"/>
      <c r="H441" s="160">
        <v>2.09</v>
      </c>
      <c r="J441" s="157"/>
      <c r="K441" s="157"/>
      <c r="L441" s="161"/>
      <c r="M441" s="162"/>
      <c r="N441" s="157"/>
      <c r="O441" s="157"/>
      <c r="P441" s="157"/>
      <c r="Q441" s="157"/>
      <c r="R441" s="157"/>
      <c r="S441" s="157"/>
      <c r="T441" s="163"/>
      <c r="AT441" s="164" t="s">
        <v>155</v>
      </c>
      <c r="AU441" s="164" t="s">
        <v>80</v>
      </c>
      <c r="AV441" s="164" t="s">
        <v>80</v>
      </c>
      <c r="AW441" s="164" t="s">
        <v>92</v>
      </c>
      <c r="AX441" s="164" t="s">
        <v>21</v>
      </c>
      <c r="AY441" s="164" t="s">
        <v>145</v>
      </c>
    </row>
    <row r="442" spans="2:65" s="6" customFormat="1" ht="15.75" customHeight="1">
      <c r="B442" s="23"/>
      <c r="C442" s="144" t="s">
        <v>968</v>
      </c>
      <c r="D442" s="144" t="s">
        <v>148</v>
      </c>
      <c r="E442" s="145" t="s">
        <v>969</v>
      </c>
      <c r="F442" s="146" t="s">
        <v>970</v>
      </c>
      <c r="G442" s="147" t="s">
        <v>504</v>
      </c>
      <c r="H442" s="184"/>
      <c r="I442" s="149"/>
      <c r="J442" s="150">
        <f>ROUND($I$442*$H$442,2)</f>
        <v>0</v>
      </c>
      <c r="K442" s="146" t="s">
        <v>152</v>
      </c>
      <c r="L442" s="43"/>
      <c r="M442" s="151"/>
      <c r="N442" s="152" t="s">
        <v>43</v>
      </c>
      <c r="O442" s="24"/>
      <c r="P442" s="153">
        <f>$O$442*$H$442</f>
        <v>0</v>
      </c>
      <c r="Q442" s="153">
        <v>0</v>
      </c>
      <c r="R442" s="153">
        <f>$Q$442*$H$442</f>
        <v>0</v>
      </c>
      <c r="S442" s="153">
        <v>0</v>
      </c>
      <c r="T442" s="154">
        <f>$S$442*$H$442</f>
        <v>0</v>
      </c>
      <c r="AR442" s="88" t="s">
        <v>232</v>
      </c>
      <c r="AT442" s="88" t="s">
        <v>148</v>
      </c>
      <c r="AU442" s="88" t="s">
        <v>80</v>
      </c>
      <c r="AY442" s="6" t="s">
        <v>145</v>
      </c>
      <c r="BE442" s="155">
        <f>IF($N$442="základní",$J$442,0)</f>
        <v>0</v>
      </c>
      <c r="BF442" s="155">
        <f>IF($N$442="snížená",$J$442,0)</f>
        <v>0</v>
      </c>
      <c r="BG442" s="155">
        <f>IF($N$442="zákl. přenesená",$J$442,0)</f>
        <v>0</v>
      </c>
      <c r="BH442" s="155">
        <f>IF($N$442="sníž. přenesená",$J$442,0)</f>
        <v>0</v>
      </c>
      <c r="BI442" s="155">
        <f>IF($N$442="nulová",$J$442,0)</f>
        <v>0</v>
      </c>
      <c r="BJ442" s="88" t="s">
        <v>21</v>
      </c>
      <c r="BK442" s="155">
        <f>ROUND($I$442*$H$442,2)</f>
        <v>0</v>
      </c>
      <c r="BL442" s="88" t="s">
        <v>232</v>
      </c>
      <c r="BM442" s="88" t="s">
        <v>971</v>
      </c>
    </row>
    <row r="443" spans="2:63" s="131" customFormat="1" ht="30.75" customHeight="1">
      <c r="B443" s="132"/>
      <c r="C443" s="133"/>
      <c r="D443" s="133" t="s">
        <v>71</v>
      </c>
      <c r="E443" s="142" t="s">
        <v>972</v>
      </c>
      <c r="F443" s="142" t="s">
        <v>973</v>
      </c>
      <c r="G443" s="133"/>
      <c r="H443" s="133"/>
      <c r="J443" s="143">
        <f>$BK$443</f>
        <v>0</v>
      </c>
      <c r="K443" s="133"/>
      <c r="L443" s="136"/>
      <c r="M443" s="137"/>
      <c r="N443" s="133"/>
      <c r="O443" s="133"/>
      <c r="P443" s="138">
        <f>SUM($P$444:$P$478)</f>
        <v>0</v>
      </c>
      <c r="Q443" s="133"/>
      <c r="R443" s="138">
        <f>SUM($R$444:$R$478)</f>
        <v>0.00765</v>
      </c>
      <c r="S443" s="133"/>
      <c r="T443" s="139">
        <f>SUM($T$444:$T$478)</f>
        <v>0</v>
      </c>
      <c r="AR443" s="140" t="s">
        <v>80</v>
      </c>
      <c r="AT443" s="140" t="s">
        <v>71</v>
      </c>
      <c r="AU443" s="140" t="s">
        <v>21</v>
      </c>
      <c r="AY443" s="140" t="s">
        <v>145</v>
      </c>
      <c r="BK443" s="141">
        <f>SUM($BK$444:$BK$478)</f>
        <v>0</v>
      </c>
    </row>
    <row r="444" spans="2:65" s="6" customFormat="1" ht="15.75" customHeight="1">
      <c r="B444" s="23"/>
      <c r="C444" s="147" t="s">
        <v>974</v>
      </c>
      <c r="D444" s="147" t="s">
        <v>148</v>
      </c>
      <c r="E444" s="145" t="s">
        <v>975</v>
      </c>
      <c r="F444" s="146" t="s">
        <v>976</v>
      </c>
      <c r="G444" s="147" t="s">
        <v>163</v>
      </c>
      <c r="H444" s="148">
        <v>100.001</v>
      </c>
      <c r="I444" s="149"/>
      <c r="J444" s="150">
        <f>ROUND($I$444*$H$444,2)</f>
        <v>0</v>
      </c>
      <c r="K444" s="146"/>
      <c r="L444" s="43"/>
      <c r="M444" s="151"/>
      <c r="N444" s="152" t="s">
        <v>43</v>
      </c>
      <c r="O444" s="24"/>
      <c r="P444" s="153">
        <f>$O$444*$H$444</f>
        <v>0</v>
      </c>
      <c r="Q444" s="153">
        <v>0</v>
      </c>
      <c r="R444" s="153">
        <f>$Q$444*$H$444</f>
        <v>0</v>
      </c>
      <c r="S444" s="153">
        <v>0</v>
      </c>
      <c r="T444" s="154">
        <f>$S$444*$H$444</f>
        <v>0</v>
      </c>
      <c r="AR444" s="88" t="s">
        <v>232</v>
      </c>
      <c r="AT444" s="88" t="s">
        <v>148</v>
      </c>
      <c r="AU444" s="88" t="s">
        <v>80</v>
      </c>
      <c r="AY444" s="88" t="s">
        <v>145</v>
      </c>
      <c r="BE444" s="155">
        <f>IF($N$444="základní",$J$444,0)</f>
        <v>0</v>
      </c>
      <c r="BF444" s="155">
        <f>IF($N$444="snížená",$J$444,0)</f>
        <v>0</v>
      </c>
      <c r="BG444" s="155">
        <f>IF($N$444="zákl. přenesená",$J$444,0)</f>
        <v>0</v>
      </c>
      <c r="BH444" s="155">
        <f>IF($N$444="sníž. přenesená",$J$444,0)</f>
        <v>0</v>
      </c>
      <c r="BI444" s="155">
        <f>IF($N$444="nulová",$J$444,0)</f>
        <v>0</v>
      </c>
      <c r="BJ444" s="88" t="s">
        <v>21</v>
      </c>
      <c r="BK444" s="155">
        <f>ROUND($I$444*$H$444,2)</f>
        <v>0</v>
      </c>
      <c r="BL444" s="88" t="s">
        <v>232</v>
      </c>
      <c r="BM444" s="88" t="s">
        <v>977</v>
      </c>
    </row>
    <row r="445" spans="2:51" s="6" customFormat="1" ht="15.75" customHeight="1">
      <c r="B445" s="156"/>
      <c r="C445" s="157"/>
      <c r="D445" s="158" t="s">
        <v>155</v>
      </c>
      <c r="E445" s="159"/>
      <c r="F445" s="159" t="s">
        <v>978</v>
      </c>
      <c r="G445" s="157"/>
      <c r="H445" s="160">
        <v>100.001</v>
      </c>
      <c r="J445" s="157"/>
      <c r="K445" s="157"/>
      <c r="L445" s="161"/>
      <c r="M445" s="162"/>
      <c r="N445" s="157"/>
      <c r="O445" s="157"/>
      <c r="P445" s="157"/>
      <c r="Q445" s="157"/>
      <c r="R445" s="157"/>
      <c r="S445" s="157"/>
      <c r="T445" s="163"/>
      <c r="AT445" s="164" t="s">
        <v>155</v>
      </c>
      <c r="AU445" s="164" t="s">
        <v>80</v>
      </c>
      <c r="AV445" s="164" t="s">
        <v>80</v>
      </c>
      <c r="AW445" s="164" t="s">
        <v>92</v>
      </c>
      <c r="AX445" s="164" t="s">
        <v>21</v>
      </c>
      <c r="AY445" s="164" t="s">
        <v>145</v>
      </c>
    </row>
    <row r="446" spans="2:65" s="6" customFormat="1" ht="15.75" customHeight="1">
      <c r="B446" s="23"/>
      <c r="C446" s="144" t="s">
        <v>979</v>
      </c>
      <c r="D446" s="144" t="s">
        <v>148</v>
      </c>
      <c r="E446" s="145" t="s">
        <v>980</v>
      </c>
      <c r="F446" s="146" t="s">
        <v>981</v>
      </c>
      <c r="G446" s="147" t="s">
        <v>163</v>
      </c>
      <c r="H446" s="148">
        <v>100.001</v>
      </c>
      <c r="I446" s="149"/>
      <c r="J446" s="150">
        <f>ROUND($I$446*$H$446,2)</f>
        <v>0</v>
      </c>
      <c r="K446" s="146"/>
      <c r="L446" s="43"/>
      <c r="M446" s="151"/>
      <c r="N446" s="152" t="s">
        <v>43</v>
      </c>
      <c r="O446" s="24"/>
      <c r="P446" s="153">
        <f>$O$446*$H$446</f>
        <v>0</v>
      </c>
      <c r="Q446" s="153">
        <v>0</v>
      </c>
      <c r="R446" s="153">
        <f>$Q$446*$H$446</f>
        <v>0</v>
      </c>
      <c r="S446" s="153">
        <v>0</v>
      </c>
      <c r="T446" s="154">
        <f>$S$446*$H$446</f>
        <v>0</v>
      </c>
      <c r="AR446" s="88" t="s">
        <v>232</v>
      </c>
      <c r="AT446" s="88" t="s">
        <v>148</v>
      </c>
      <c r="AU446" s="88" t="s">
        <v>80</v>
      </c>
      <c r="AY446" s="6" t="s">
        <v>145</v>
      </c>
      <c r="BE446" s="155">
        <f>IF($N$446="základní",$J$446,0)</f>
        <v>0</v>
      </c>
      <c r="BF446" s="155">
        <f>IF($N$446="snížená",$J$446,0)</f>
        <v>0</v>
      </c>
      <c r="BG446" s="155">
        <f>IF($N$446="zákl. přenesená",$J$446,0)</f>
        <v>0</v>
      </c>
      <c r="BH446" s="155">
        <f>IF($N$446="sníž. přenesená",$J$446,0)</f>
        <v>0</v>
      </c>
      <c r="BI446" s="155">
        <f>IF($N$446="nulová",$J$446,0)</f>
        <v>0</v>
      </c>
      <c r="BJ446" s="88" t="s">
        <v>21</v>
      </c>
      <c r="BK446" s="155">
        <f>ROUND($I$446*$H$446,2)</f>
        <v>0</v>
      </c>
      <c r="BL446" s="88" t="s">
        <v>232</v>
      </c>
      <c r="BM446" s="88" t="s">
        <v>982</v>
      </c>
    </row>
    <row r="447" spans="2:65" s="6" customFormat="1" ht="27" customHeight="1">
      <c r="B447" s="23"/>
      <c r="C447" s="147" t="s">
        <v>983</v>
      </c>
      <c r="D447" s="147" t="s">
        <v>148</v>
      </c>
      <c r="E447" s="145" t="s">
        <v>984</v>
      </c>
      <c r="F447" s="146" t="s">
        <v>985</v>
      </c>
      <c r="G447" s="147" t="s">
        <v>163</v>
      </c>
      <c r="H447" s="148">
        <v>133.1</v>
      </c>
      <c r="I447" s="149"/>
      <c r="J447" s="150">
        <f>ROUND($I$447*$H$447,2)</f>
        <v>0</v>
      </c>
      <c r="K447" s="146"/>
      <c r="L447" s="43"/>
      <c r="M447" s="151"/>
      <c r="N447" s="152" t="s">
        <v>43</v>
      </c>
      <c r="O447" s="24"/>
      <c r="P447" s="153">
        <f>$O$447*$H$447</f>
        <v>0</v>
      </c>
      <c r="Q447" s="153">
        <v>0</v>
      </c>
      <c r="R447" s="153">
        <f>$Q$447*$H$447</f>
        <v>0</v>
      </c>
      <c r="S447" s="153">
        <v>0</v>
      </c>
      <c r="T447" s="154">
        <f>$S$447*$H$447</f>
        <v>0</v>
      </c>
      <c r="AR447" s="88" t="s">
        <v>232</v>
      </c>
      <c r="AT447" s="88" t="s">
        <v>148</v>
      </c>
      <c r="AU447" s="88" t="s">
        <v>80</v>
      </c>
      <c r="AY447" s="88" t="s">
        <v>145</v>
      </c>
      <c r="BE447" s="155">
        <f>IF($N$447="základní",$J$447,0)</f>
        <v>0</v>
      </c>
      <c r="BF447" s="155">
        <f>IF($N$447="snížená",$J$447,0)</f>
        <v>0</v>
      </c>
      <c r="BG447" s="155">
        <f>IF($N$447="zákl. přenesená",$J$447,0)</f>
        <v>0</v>
      </c>
      <c r="BH447" s="155">
        <f>IF($N$447="sníž. přenesená",$J$447,0)</f>
        <v>0</v>
      </c>
      <c r="BI447" s="155">
        <f>IF($N$447="nulová",$J$447,0)</f>
        <v>0</v>
      </c>
      <c r="BJ447" s="88" t="s">
        <v>21</v>
      </c>
      <c r="BK447" s="155">
        <f>ROUND($I$447*$H$447,2)</f>
        <v>0</v>
      </c>
      <c r="BL447" s="88" t="s">
        <v>232</v>
      </c>
      <c r="BM447" s="88" t="s">
        <v>986</v>
      </c>
    </row>
    <row r="448" spans="2:51" s="6" customFormat="1" ht="15.75" customHeight="1">
      <c r="B448" s="156"/>
      <c r="C448" s="157"/>
      <c r="D448" s="158" t="s">
        <v>155</v>
      </c>
      <c r="E448" s="159"/>
      <c r="F448" s="159" t="s">
        <v>987</v>
      </c>
      <c r="G448" s="157"/>
      <c r="H448" s="160">
        <v>133.1</v>
      </c>
      <c r="J448" s="157"/>
      <c r="K448" s="157"/>
      <c r="L448" s="161"/>
      <c r="M448" s="162"/>
      <c r="N448" s="157"/>
      <c r="O448" s="157"/>
      <c r="P448" s="157"/>
      <c r="Q448" s="157"/>
      <c r="R448" s="157"/>
      <c r="S448" s="157"/>
      <c r="T448" s="163"/>
      <c r="AT448" s="164" t="s">
        <v>155</v>
      </c>
      <c r="AU448" s="164" t="s">
        <v>80</v>
      </c>
      <c r="AV448" s="164" t="s">
        <v>80</v>
      </c>
      <c r="AW448" s="164" t="s">
        <v>92</v>
      </c>
      <c r="AX448" s="164" t="s">
        <v>21</v>
      </c>
      <c r="AY448" s="164" t="s">
        <v>145</v>
      </c>
    </row>
    <row r="449" spans="2:65" s="6" customFormat="1" ht="15.75" customHeight="1">
      <c r="B449" s="23"/>
      <c r="C449" s="144" t="s">
        <v>988</v>
      </c>
      <c r="D449" s="144" t="s">
        <v>148</v>
      </c>
      <c r="E449" s="145" t="s">
        <v>989</v>
      </c>
      <c r="F449" s="146" t="s">
        <v>990</v>
      </c>
      <c r="G449" s="147" t="s">
        <v>163</v>
      </c>
      <c r="H449" s="148">
        <v>133.1</v>
      </c>
      <c r="I449" s="149"/>
      <c r="J449" s="150">
        <f>ROUND($I$449*$H$449,2)</f>
        <v>0</v>
      </c>
      <c r="K449" s="146"/>
      <c r="L449" s="43"/>
      <c r="M449" s="151"/>
      <c r="N449" s="152" t="s">
        <v>43</v>
      </c>
      <c r="O449" s="24"/>
      <c r="P449" s="153">
        <f>$O$449*$H$449</f>
        <v>0</v>
      </c>
      <c r="Q449" s="153">
        <v>0</v>
      </c>
      <c r="R449" s="153">
        <f>$Q$449*$H$449</f>
        <v>0</v>
      </c>
      <c r="S449" s="153">
        <v>0</v>
      </c>
      <c r="T449" s="154">
        <f>$S$449*$H$449</f>
        <v>0</v>
      </c>
      <c r="AR449" s="88" t="s">
        <v>232</v>
      </c>
      <c r="AT449" s="88" t="s">
        <v>148</v>
      </c>
      <c r="AU449" s="88" t="s">
        <v>80</v>
      </c>
      <c r="AY449" s="6" t="s">
        <v>145</v>
      </c>
      <c r="BE449" s="155">
        <f>IF($N$449="základní",$J$449,0)</f>
        <v>0</v>
      </c>
      <c r="BF449" s="155">
        <f>IF($N$449="snížená",$J$449,0)</f>
        <v>0</v>
      </c>
      <c r="BG449" s="155">
        <f>IF($N$449="zákl. přenesená",$J$449,0)</f>
        <v>0</v>
      </c>
      <c r="BH449" s="155">
        <f>IF($N$449="sníž. přenesená",$J$449,0)</f>
        <v>0</v>
      </c>
      <c r="BI449" s="155">
        <f>IF($N$449="nulová",$J$449,0)</f>
        <v>0</v>
      </c>
      <c r="BJ449" s="88" t="s">
        <v>21</v>
      </c>
      <c r="BK449" s="155">
        <f>ROUND($I$449*$H$449,2)</f>
        <v>0</v>
      </c>
      <c r="BL449" s="88" t="s">
        <v>232</v>
      </c>
      <c r="BM449" s="88" t="s">
        <v>991</v>
      </c>
    </row>
    <row r="450" spans="2:65" s="6" customFormat="1" ht="15.75" customHeight="1">
      <c r="B450" s="23"/>
      <c r="C450" s="147" t="s">
        <v>992</v>
      </c>
      <c r="D450" s="147" t="s">
        <v>148</v>
      </c>
      <c r="E450" s="145" t="s">
        <v>993</v>
      </c>
      <c r="F450" s="146" t="s">
        <v>994</v>
      </c>
      <c r="G450" s="147" t="s">
        <v>325</v>
      </c>
      <c r="H450" s="148">
        <v>1</v>
      </c>
      <c r="I450" s="149"/>
      <c r="J450" s="150">
        <f>ROUND($I$450*$H$450,2)</f>
        <v>0</v>
      </c>
      <c r="K450" s="146"/>
      <c r="L450" s="43"/>
      <c r="M450" s="151"/>
      <c r="N450" s="152" t="s">
        <v>43</v>
      </c>
      <c r="O450" s="24"/>
      <c r="P450" s="153">
        <f>$O$450*$H$450</f>
        <v>0</v>
      </c>
      <c r="Q450" s="153">
        <v>0</v>
      </c>
      <c r="R450" s="153">
        <f>$Q$450*$H$450</f>
        <v>0</v>
      </c>
      <c r="S450" s="153">
        <v>0</v>
      </c>
      <c r="T450" s="154">
        <f>$S$450*$H$450</f>
        <v>0</v>
      </c>
      <c r="AR450" s="88" t="s">
        <v>232</v>
      </c>
      <c r="AT450" s="88" t="s">
        <v>148</v>
      </c>
      <c r="AU450" s="88" t="s">
        <v>80</v>
      </c>
      <c r="AY450" s="88" t="s">
        <v>145</v>
      </c>
      <c r="BE450" s="155">
        <f>IF($N$450="základní",$J$450,0)</f>
        <v>0</v>
      </c>
      <c r="BF450" s="155">
        <f>IF($N$450="snížená",$J$450,0)</f>
        <v>0</v>
      </c>
      <c r="BG450" s="155">
        <f>IF($N$450="zákl. přenesená",$J$450,0)</f>
        <v>0</v>
      </c>
      <c r="BH450" s="155">
        <f>IF($N$450="sníž. přenesená",$J$450,0)</f>
        <v>0</v>
      </c>
      <c r="BI450" s="155">
        <f>IF($N$450="nulová",$J$450,0)</f>
        <v>0</v>
      </c>
      <c r="BJ450" s="88" t="s">
        <v>21</v>
      </c>
      <c r="BK450" s="155">
        <f>ROUND($I$450*$H$450,2)</f>
        <v>0</v>
      </c>
      <c r="BL450" s="88" t="s">
        <v>232</v>
      </c>
      <c r="BM450" s="88" t="s">
        <v>995</v>
      </c>
    </row>
    <row r="451" spans="2:51" s="6" customFormat="1" ht="15.75" customHeight="1">
      <c r="B451" s="156"/>
      <c r="C451" s="157"/>
      <c r="D451" s="158" t="s">
        <v>155</v>
      </c>
      <c r="E451" s="159"/>
      <c r="F451" s="159" t="s">
        <v>996</v>
      </c>
      <c r="G451" s="157"/>
      <c r="H451" s="160">
        <v>1</v>
      </c>
      <c r="J451" s="157"/>
      <c r="K451" s="157"/>
      <c r="L451" s="161"/>
      <c r="M451" s="162"/>
      <c r="N451" s="157"/>
      <c r="O451" s="157"/>
      <c r="P451" s="157"/>
      <c r="Q451" s="157"/>
      <c r="R451" s="157"/>
      <c r="S451" s="157"/>
      <c r="T451" s="163"/>
      <c r="AT451" s="164" t="s">
        <v>155</v>
      </c>
      <c r="AU451" s="164" t="s">
        <v>80</v>
      </c>
      <c r="AV451" s="164" t="s">
        <v>80</v>
      </c>
      <c r="AW451" s="164" t="s">
        <v>92</v>
      </c>
      <c r="AX451" s="164" t="s">
        <v>21</v>
      </c>
      <c r="AY451" s="164" t="s">
        <v>145</v>
      </c>
    </row>
    <row r="452" spans="2:65" s="6" customFormat="1" ht="27" customHeight="1">
      <c r="B452" s="23"/>
      <c r="C452" s="144" t="s">
        <v>997</v>
      </c>
      <c r="D452" s="144" t="s">
        <v>148</v>
      </c>
      <c r="E452" s="145" t="s">
        <v>998</v>
      </c>
      <c r="F452" s="146" t="s">
        <v>999</v>
      </c>
      <c r="G452" s="147" t="s">
        <v>325</v>
      </c>
      <c r="H452" s="148">
        <v>1</v>
      </c>
      <c r="I452" s="149"/>
      <c r="J452" s="150">
        <f>ROUND($I$452*$H$452,2)</f>
        <v>0</v>
      </c>
      <c r="K452" s="146"/>
      <c r="L452" s="43"/>
      <c r="M452" s="151"/>
      <c r="N452" s="152" t="s">
        <v>43</v>
      </c>
      <c r="O452" s="24"/>
      <c r="P452" s="153">
        <f>$O$452*$H$452</f>
        <v>0</v>
      </c>
      <c r="Q452" s="153">
        <v>0</v>
      </c>
      <c r="R452" s="153">
        <f>$Q$452*$H$452</f>
        <v>0</v>
      </c>
      <c r="S452" s="153">
        <v>0</v>
      </c>
      <c r="T452" s="154">
        <f>$S$452*$H$452</f>
        <v>0</v>
      </c>
      <c r="AR452" s="88" t="s">
        <v>232</v>
      </c>
      <c r="AT452" s="88" t="s">
        <v>148</v>
      </c>
      <c r="AU452" s="88" t="s">
        <v>80</v>
      </c>
      <c r="AY452" s="6" t="s">
        <v>145</v>
      </c>
      <c r="BE452" s="155">
        <f>IF($N$452="základní",$J$452,0)</f>
        <v>0</v>
      </c>
      <c r="BF452" s="155">
        <f>IF($N$452="snížená",$J$452,0)</f>
        <v>0</v>
      </c>
      <c r="BG452" s="155">
        <f>IF($N$452="zákl. přenesená",$J$452,0)</f>
        <v>0</v>
      </c>
      <c r="BH452" s="155">
        <f>IF($N$452="sníž. přenesená",$J$452,0)</f>
        <v>0</v>
      </c>
      <c r="BI452" s="155">
        <f>IF($N$452="nulová",$J$452,0)</f>
        <v>0</v>
      </c>
      <c r="BJ452" s="88" t="s">
        <v>21</v>
      </c>
      <c r="BK452" s="155">
        <f>ROUND($I$452*$H$452,2)</f>
        <v>0</v>
      </c>
      <c r="BL452" s="88" t="s">
        <v>232</v>
      </c>
      <c r="BM452" s="88" t="s">
        <v>1000</v>
      </c>
    </row>
    <row r="453" spans="2:51" s="6" customFormat="1" ht="15.75" customHeight="1">
      <c r="B453" s="156"/>
      <c r="C453" s="157"/>
      <c r="D453" s="158" t="s">
        <v>155</v>
      </c>
      <c r="E453" s="159"/>
      <c r="F453" s="159" t="s">
        <v>1001</v>
      </c>
      <c r="G453" s="157"/>
      <c r="H453" s="160">
        <v>1</v>
      </c>
      <c r="J453" s="157"/>
      <c r="K453" s="157"/>
      <c r="L453" s="161"/>
      <c r="M453" s="162"/>
      <c r="N453" s="157"/>
      <c r="O453" s="157"/>
      <c r="P453" s="157"/>
      <c r="Q453" s="157"/>
      <c r="R453" s="157"/>
      <c r="S453" s="157"/>
      <c r="T453" s="163"/>
      <c r="AT453" s="164" t="s">
        <v>155</v>
      </c>
      <c r="AU453" s="164" t="s">
        <v>80</v>
      </c>
      <c r="AV453" s="164" t="s">
        <v>80</v>
      </c>
      <c r="AW453" s="164" t="s">
        <v>92</v>
      </c>
      <c r="AX453" s="164" t="s">
        <v>21</v>
      </c>
      <c r="AY453" s="164" t="s">
        <v>145</v>
      </c>
    </row>
    <row r="454" spans="2:65" s="6" customFormat="1" ht="15.75" customHeight="1">
      <c r="B454" s="23"/>
      <c r="C454" s="144" t="s">
        <v>1002</v>
      </c>
      <c r="D454" s="144" t="s">
        <v>148</v>
      </c>
      <c r="E454" s="145" t="s">
        <v>1003</v>
      </c>
      <c r="F454" s="146" t="s">
        <v>1004</v>
      </c>
      <c r="G454" s="147" t="s">
        <v>325</v>
      </c>
      <c r="H454" s="148">
        <v>1</v>
      </c>
      <c r="I454" s="149"/>
      <c r="J454" s="150">
        <f>ROUND($I$454*$H$454,2)</f>
        <v>0</v>
      </c>
      <c r="K454" s="146"/>
      <c r="L454" s="43"/>
      <c r="M454" s="151"/>
      <c r="N454" s="152" t="s">
        <v>43</v>
      </c>
      <c r="O454" s="24"/>
      <c r="P454" s="153">
        <f>$O$454*$H$454</f>
        <v>0</v>
      </c>
      <c r="Q454" s="153">
        <v>0</v>
      </c>
      <c r="R454" s="153">
        <f>$Q$454*$H$454</f>
        <v>0</v>
      </c>
      <c r="S454" s="153">
        <v>0</v>
      </c>
      <c r="T454" s="154">
        <f>$S$454*$H$454</f>
        <v>0</v>
      </c>
      <c r="AR454" s="88" t="s">
        <v>232</v>
      </c>
      <c r="AT454" s="88" t="s">
        <v>148</v>
      </c>
      <c r="AU454" s="88" t="s">
        <v>80</v>
      </c>
      <c r="AY454" s="6" t="s">
        <v>145</v>
      </c>
      <c r="BE454" s="155">
        <f>IF($N$454="základní",$J$454,0)</f>
        <v>0</v>
      </c>
      <c r="BF454" s="155">
        <f>IF($N$454="snížená",$J$454,0)</f>
        <v>0</v>
      </c>
      <c r="BG454" s="155">
        <f>IF($N$454="zákl. přenesená",$J$454,0)</f>
        <v>0</v>
      </c>
      <c r="BH454" s="155">
        <f>IF($N$454="sníž. přenesená",$J$454,0)</f>
        <v>0</v>
      </c>
      <c r="BI454" s="155">
        <f>IF($N$454="nulová",$J$454,0)</f>
        <v>0</v>
      </c>
      <c r="BJ454" s="88" t="s">
        <v>21</v>
      </c>
      <c r="BK454" s="155">
        <f>ROUND($I$454*$H$454,2)</f>
        <v>0</v>
      </c>
      <c r="BL454" s="88" t="s">
        <v>232</v>
      </c>
      <c r="BM454" s="88" t="s">
        <v>1005</v>
      </c>
    </row>
    <row r="455" spans="2:51" s="6" customFormat="1" ht="15.75" customHeight="1">
      <c r="B455" s="156"/>
      <c r="C455" s="157"/>
      <c r="D455" s="158" t="s">
        <v>155</v>
      </c>
      <c r="E455" s="159"/>
      <c r="F455" s="159" t="s">
        <v>1006</v>
      </c>
      <c r="G455" s="157"/>
      <c r="H455" s="160">
        <v>1</v>
      </c>
      <c r="J455" s="157"/>
      <c r="K455" s="157"/>
      <c r="L455" s="161"/>
      <c r="M455" s="162"/>
      <c r="N455" s="157"/>
      <c r="O455" s="157"/>
      <c r="P455" s="157"/>
      <c r="Q455" s="157"/>
      <c r="R455" s="157"/>
      <c r="S455" s="157"/>
      <c r="T455" s="163"/>
      <c r="AT455" s="164" t="s">
        <v>155</v>
      </c>
      <c r="AU455" s="164" t="s">
        <v>80</v>
      </c>
      <c r="AV455" s="164" t="s">
        <v>80</v>
      </c>
      <c r="AW455" s="164" t="s">
        <v>92</v>
      </c>
      <c r="AX455" s="164" t="s">
        <v>21</v>
      </c>
      <c r="AY455" s="164" t="s">
        <v>145</v>
      </c>
    </row>
    <row r="456" spans="2:65" s="6" customFormat="1" ht="15.75" customHeight="1">
      <c r="B456" s="23"/>
      <c r="C456" s="144" t="s">
        <v>1007</v>
      </c>
      <c r="D456" s="144" t="s">
        <v>148</v>
      </c>
      <c r="E456" s="145" t="s">
        <v>1008</v>
      </c>
      <c r="F456" s="146" t="s">
        <v>1009</v>
      </c>
      <c r="G456" s="147" t="s">
        <v>325</v>
      </c>
      <c r="H456" s="148">
        <v>1</v>
      </c>
      <c r="I456" s="149"/>
      <c r="J456" s="150">
        <f>ROUND($I$456*$H$456,2)</f>
        <v>0</v>
      </c>
      <c r="K456" s="146"/>
      <c r="L456" s="43"/>
      <c r="M456" s="151"/>
      <c r="N456" s="152" t="s">
        <v>43</v>
      </c>
      <c r="O456" s="24"/>
      <c r="P456" s="153">
        <f>$O$456*$H$456</f>
        <v>0</v>
      </c>
      <c r="Q456" s="153">
        <v>0</v>
      </c>
      <c r="R456" s="153">
        <f>$Q$456*$H$456</f>
        <v>0</v>
      </c>
      <c r="S456" s="153">
        <v>0</v>
      </c>
      <c r="T456" s="154">
        <f>$S$456*$H$456</f>
        <v>0</v>
      </c>
      <c r="AR456" s="88" t="s">
        <v>232</v>
      </c>
      <c r="AT456" s="88" t="s">
        <v>148</v>
      </c>
      <c r="AU456" s="88" t="s">
        <v>80</v>
      </c>
      <c r="AY456" s="6" t="s">
        <v>145</v>
      </c>
      <c r="BE456" s="155">
        <f>IF($N$456="základní",$J$456,0)</f>
        <v>0</v>
      </c>
      <c r="BF456" s="155">
        <f>IF($N$456="snížená",$J$456,0)</f>
        <v>0</v>
      </c>
      <c r="BG456" s="155">
        <f>IF($N$456="zákl. přenesená",$J$456,0)</f>
        <v>0</v>
      </c>
      <c r="BH456" s="155">
        <f>IF($N$456="sníž. přenesená",$J$456,0)</f>
        <v>0</v>
      </c>
      <c r="BI456" s="155">
        <f>IF($N$456="nulová",$J$456,0)</f>
        <v>0</v>
      </c>
      <c r="BJ456" s="88" t="s">
        <v>21</v>
      </c>
      <c r="BK456" s="155">
        <f>ROUND($I$456*$H$456,2)</f>
        <v>0</v>
      </c>
      <c r="BL456" s="88" t="s">
        <v>232</v>
      </c>
      <c r="BM456" s="88" t="s">
        <v>1010</v>
      </c>
    </row>
    <row r="457" spans="2:51" s="6" customFormat="1" ht="15.75" customHeight="1">
      <c r="B457" s="156"/>
      <c r="C457" s="157"/>
      <c r="D457" s="158" t="s">
        <v>155</v>
      </c>
      <c r="E457" s="159"/>
      <c r="F457" s="159" t="s">
        <v>1011</v>
      </c>
      <c r="G457" s="157"/>
      <c r="H457" s="160">
        <v>1</v>
      </c>
      <c r="J457" s="157"/>
      <c r="K457" s="157"/>
      <c r="L457" s="161"/>
      <c r="M457" s="162"/>
      <c r="N457" s="157"/>
      <c r="O457" s="157"/>
      <c r="P457" s="157"/>
      <c r="Q457" s="157"/>
      <c r="R457" s="157"/>
      <c r="S457" s="157"/>
      <c r="T457" s="163"/>
      <c r="AT457" s="164" t="s">
        <v>155</v>
      </c>
      <c r="AU457" s="164" t="s">
        <v>80</v>
      </c>
      <c r="AV457" s="164" t="s">
        <v>80</v>
      </c>
      <c r="AW457" s="164" t="s">
        <v>92</v>
      </c>
      <c r="AX457" s="164" t="s">
        <v>21</v>
      </c>
      <c r="AY457" s="164" t="s">
        <v>145</v>
      </c>
    </row>
    <row r="458" spans="2:65" s="6" customFormat="1" ht="15.75" customHeight="1">
      <c r="B458" s="23"/>
      <c r="C458" s="144" t="s">
        <v>1012</v>
      </c>
      <c r="D458" s="144" t="s">
        <v>148</v>
      </c>
      <c r="E458" s="145" t="s">
        <v>1013</v>
      </c>
      <c r="F458" s="146" t="s">
        <v>1014</v>
      </c>
      <c r="G458" s="147" t="s">
        <v>325</v>
      </c>
      <c r="H458" s="148">
        <v>1</v>
      </c>
      <c r="I458" s="149"/>
      <c r="J458" s="150">
        <f>ROUND($I$458*$H$458,2)</f>
        <v>0</v>
      </c>
      <c r="K458" s="146"/>
      <c r="L458" s="43"/>
      <c r="M458" s="151"/>
      <c r="N458" s="152" t="s">
        <v>43</v>
      </c>
      <c r="O458" s="24"/>
      <c r="P458" s="153">
        <f>$O$458*$H$458</f>
        <v>0</v>
      </c>
      <c r="Q458" s="153">
        <v>0</v>
      </c>
      <c r="R458" s="153">
        <f>$Q$458*$H$458</f>
        <v>0</v>
      </c>
      <c r="S458" s="153">
        <v>0</v>
      </c>
      <c r="T458" s="154">
        <f>$S$458*$H$458</f>
        <v>0</v>
      </c>
      <c r="AR458" s="88" t="s">
        <v>232</v>
      </c>
      <c r="AT458" s="88" t="s">
        <v>148</v>
      </c>
      <c r="AU458" s="88" t="s">
        <v>80</v>
      </c>
      <c r="AY458" s="6" t="s">
        <v>145</v>
      </c>
      <c r="BE458" s="155">
        <f>IF($N$458="základní",$J$458,0)</f>
        <v>0</v>
      </c>
      <c r="BF458" s="155">
        <f>IF($N$458="snížená",$J$458,0)</f>
        <v>0</v>
      </c>
      <c r="BG458" s="155">
        <f>IF($N$458="zákl. přenesená",$J$458,0)</f>
        <v>0</v>
      </c>
      <c r="BH458" s="155">
        <f>IF($N$458="sníž. přenesená",$J$458,0)</f>
        <v>0</v>
      </c>
      <c r="BI458" s="155">
        <f>IF($N$458="nulová",$J$458,0)</f>
        <v>0</v>
      </c>
      <c r="BJ458" s="88" t="s">
        <v>21</v>
      </c>
      <c r="BK458" s="155">
        <f>ROUND($I$458*$H$458,2)</f>
        <v>0</v>
      </c>
      <c r="BL458" s="88" t="s">
        <v>232</v>
      </c>
      <c r="BM458" s="88" t="s">
        <v>1015</v>
      </c>
    </row>
    <row r="459" spans="2:51" s="6" customFormat="1" ht="15.75" customHeight="1">
      <c r="B459" s="156"/>
      <c r="C459" s="157"/>
      <c r="D459" s="158" t="s">
        <v>155</v>
      </c>
      <c r="E459" s="159"/>
      <c r="F459" s="159" t="s">
        <v>1016</v>
      </c>
      <c r="G459" s="157"/>
      <c r="H459" s="160">
        <v>1</v>
      </c>
      <c r="J459" s="157"/>
      <c r="K459" s="157"/>
      <c r="L459" s="161"/>
      <c r="M459" s="162"/>
      <c r="N459" s="157"/>
      <c r="O459" s="157"/>
      <c r="P459" s="157"/>
      <c r="Q459" s="157"/>
      <c r="R459" s="157"/>
      <c r="S459" s="157"/>
      <c r="T459" s="163"/>
      <c r="AT459" s="164" t="s">
        <v>155</v>
      </c>
      <c r="AU459" s="164" t="s">
        <v>80</v>
      </c>
      <c r="AV459" s="164" t="s">
        <v>80</v>
      </c>
      <c r="AW459" s="164" t="s">
        <v>92</v>
      </c>
      <c r="AX459" s="164" t="s">
        <v>21</v>
      </c>
      <c r="AY459" s="164" t="s">
        <v>145</v>
      </c>
    </row>
    <row r="460" spans="2:65" s="6" customFormat="1" ht="15.75" customHeight="1">
      <c r="B460" s="23"/>
      <c r="C460" s="144" t="s">
        <v>1017</v>
      </c>
      <c r="D460" s="144" t="s">
        <v>148</v>
      </c>
      <c r="E460" s="145" t="s">
        <v>1018</v>
      </c>
      <c r="F460" s="146" t="s">
        <v>1019</v>
      </c>
      <c r="G460" s="147" t="s">
        <v>1020</v>
      </c>
      <c r="H460" s="148">
        <v>74</v>
      </c>
      <c r="I460" s="149"/>
      <c r="J460" s="150">
        <f>ROUND($I$460*$H$460,2)</f>
        <v>0</v>
      </c>
      <c r="K460" s="146"/>
      <c r="L460" s="43"/>
      <c r="M460" s="151"/>
      <c r="N460" s="152" t="s">
        <v>43</v>
      </c>
      <c r="O460" s="24"/>
      <c r="P460" s="153">
        <f>$O$460*$H$460</f>
        <v>0</v>
      </c>
      <c r="Q460" s="153">
        <v>0</v>
      </c>
      <c r="R460" s="153">
        <f>$Q$460*$H$460</f>
        <v>0</v>
      </c>
      <c r="S460" s="153">
        <v>0</v>
      </c>
      <c r="T460" s="154">
        <f>$S$460*$H$460</f>
        <v>0</v>
      </c>
      <c r="AR460" s="88" t="s">
        <v>232</v>
      </c>
      <c r="AT460" s="88" t="s">
        <v>148</v>
      </c>
      <c r="AU460" s="88" t="s">
        <v>80</v>
      </c>
      <c r="AY460" s="6" t="s">
        <v>145</v>
      </c>
      <c r="BE460" s="155">
        <f>IF($N$460="základní",$J$460,0)</f>
        <v>0</v>
      </c>
      <c r="BF460" s="155">
        <f>IF($N$460="snížená",$J$460,0)</f>
        <v>0</v>
      </c>
      <c r="BG460" s="155">
        <f>IF($N$460="zákl. přenesená",$J$460,0)</f>
        <v>0</v>
      </c>
      <c r="BH460" s="155">
        <f>IF($N$460="sníž. přenesená",$J$460,0)</f>
        <v>0</v>
      </c>
      <c r="BI460" s="155">
        <f>IF($N$460="nulová",$J$460,0)</f>
        <v>0</v>
      </c>
      <c r="BJ460" s="88" t="s">
        <v>21</v>
      </c>
      <c r="BK460" s="155">
        <f>ROUND($I$460*$H$460,2)</f>
        <v>0</v>
      </c>
      <c r="BL460" s="88" t="s">
        <v>232</v>
      </c>
      <c r="BM460" s="88" t="s">
        <v>1021</v>
      </c>
    </row>
    <row r="461" spans="2:51" s="6" customFormat="1" ht="15.75" customHeight="1">
      <c r="B461" s="156"/>
      <c r="C461" s="157"/>
      <c r="D461" s="158" t="s">
        <v>155</v>
      </c>
      <c r="E461" s="159"/>
      <c r="F461" s="159" t="s">
        <v>1022</v>
      </c>
      <c r="G461" s="157"/>
      <c r="H461" s="160">
        <v>74</v>
      </c>
      <c r="J461" s="157"/>
      <c r="K461" s="157"/>
      <c r="L461" s="161"/>
      <c r="M461" s="162"/>
      <c r="N461" s="157"/>
      <c r="O461" s="157"/>
      <c r="P461" s="157"/>
      <c r="Q461" s="157"/>
      <c r="R461" s="157"/>
      <c r="S461" s="157"/>
      <c r="T461" s="163"/>
      <c r="AT461" s="164" t="s">
        <v>155</v>
      </c>
      <c r="AU461" s="164" t="s">
        <v>80</v>
      </c>
      <c r="AV461" s="164" t="s">
        <v>80</v>
      </c>
      <c r="AW461" s="164" t="s">
        <v>92</v>
      </c>
      <c r="AX461" s="164" t="s">
        <v>21</v>
      </c>
      <c r="AY461" s="164" t="s">
        <v>145</v>
      </c>
    </row>
    <row r="462" spans="2:65" s="6" customFormat="1" ht="15.75" customHeight="1">
      <c r="B462" s="23"/>
      <c r="C462" s="144" t="s">
        <v>1023</v>
      </c>
      <c r="D462" s="144" t="s">
        <v>148</v>
      </c>
      <c r="E462" s="145" t="s">
        <v>1024</v>
      </c>
      <c r="F462" s="146" t="s">
        <v>1025</v>
      </c>
      <c r="G462" s="147" t="s">
        <v>1020</v>
      </c>
      <c r="H462" s="148">
        <v>74</v>
      </c>
      <c r="I462" s="149"/>
      <c r="J462" s="150">
        <f>ROUND($I$462*$H$462,2)</f>
        <v>0</v>
      </c>
      <c r="K462" s="146"/>
      <c r="L462" s="43"/>
      <c r="M462" s="151"/>
      <c r="N462" s="152" t="s">
        <v>43</v>
      </c>
      <c r="O462" s="24"/>
      <c r="P462" s="153">
        <f>$O$462*$H$462</f>
        <v>0</v>
      </c>
      <c r="Q462" s="153">
        <v>0</v>
      </c>
      <c r="R462" s="153">
        <f>$Q$462*$H$462</f>
        <v>0</v>
      </c>
      <c r="S462" s="153">
        <v>0</v>
      </c>
      <c r="T462" s="154">
        <f>$S$462*$H$462</f>
        <v>0</v>
      </c>
      <c r="AR462" s="88" t="s">
        <v>232</v>
      </c>
      <c r="AT462" s="88" t="s">
        <v>148</v>
      </c>
      <c r="AU462" s="88" t="s">
        <v>80</v>
      </c>
      <c r="AY462" s="6" t="s">
        <v>145</v>
      </c>
      <c r="BE462" s="155">
        <f>IF($N$462="základní",$J$462,0)</f>
        <v>0</v>
      </c>
      <c r="BF462" s="155">
        <f>IF($N$462="snížená",$J$462,0)</f>
        <v>0</v>
      </c>
      <c r="BG462" s="155">
        <f>IF($N$462="zákl. přenesená",$J$462,0)</f>
        <v>0</v>
      </c>
      <c r="BH462" s="155">
        <f>IF($N$462="sníž. přenesená",$J$462,0)</f>
        <v>0</v>
      </c>
      <c r="BI462" s="155">
        <f>IF($N$462="nulová",$J$462,0)</f>
        <v>0</v>
      </c>
      <c r="BJ462" s="88" t="s">
        <v>21</v>
      </c>
      <c r="BK462" s="155">
        <f>ROUND($I$462*$H$462,2)</f>
        <v>0</v>
      </c>
      <c r="BL462" s="88" t="s">
        <v>232</v>
      </c>
      <c r="BM462" s="88" t="s">
        <v>1026</v>
      </c>
    </row>
    <row r="463" spans="2:65" s="6" customFormat="1" ht="15.75" customHeight="1">
      <c r="B463" s="23"/>
      <c r="C463" s="147" t="s">
        <v>1027</v>
      </c>
      <c r="D463" s="147" t="s">
        <v>148</v>
      </c>
      <c r="E463" s="145" t="s">
        <v>1028</v>
      </c>
      <c r="F463" s="146" t="s">
        <v>1029</v>
      </c>
      <c r="G463" s="147" t="s">
        <v>163</v>
      </c>
      <c r="H463" s="148">
        <v>3.71</v>
      </c>
      <c r="I463" s="149"/>
      <c r="J463" s="150">
        <f>ROUND($I$463*$H$463,2)</f>
        <v>0</v>
      </c>
      <c r="K463" s="146"/>
      <c r="L463" s="43"/>
      <c r="M463" s="151"/>
      <c r="N463" s="152" t="s">
        <v>43</v>
      </c>
      <c r="O463" s="24"/>
      <c r="P463" s="153">
        <f>$O$463*$H$463</f>
        <v>0</v>
      </c>
      <c r="Q463" s="153">
        <v>0</v>
      </c>
      <c r="R463" s="153">
        <f>$Q$463*$H$463</f>
        <v>0</v>
      </c>
      <c r="S463" s="153">
        <v>0</v>
      </c>
      <c r="T463" s="154">
        <f>$S$463*$H$463</f>
        <v>0</v>
      </c>
      <c r="AR463" s="88" t="s">
        <v>232</v>
      </c>
      <c r="AT463" s="88" t="s">
        <v>148</v>
      </c>
      <c r="AU463" s="88" t="s">
        <v>80</v>
      </c>
      <c r="AY463" s="88" t="s">
        <v>145</v>
      </c>
      <c r="BE463" s="155">
        <f>IF($N$463="základní",$J$463,0)</f>
        <v>0</v>
      </c>
      <c r="BF463" s="155">
        <f>IF($N$463="snížená",$J$463,0)</f>
        <v>0</v>
      </c>
      <c r="BG463" s="155">
        <f>IF($N$463="zákl. přenesená",$J$463,0)</f>
        <v>0</v>
      </c>
      <c r="BH463" s="155">
        <f>IF($N$463="sníž. přenesená",$J$463,0)</f>
        <v>0</v>
      </c>
      <c r="BI463" s="155">
        <f>IF($N$463="nulová",$J$463,0)</f>
        <v>0</v>
      </c>
      <c r="BJ463" s="88" t="s">
        <v>21</v>
      </c>
      <c r="BK463" s="155">
        <f>ROUND($I$463*$H$463,2)</f>
        <v>0</v>
      </c>
      <c r="BL463" s="88" t="s">
        <v>232</v>
      </c>
      <c r="BM463" s="88" t="s">
        <v>1030</v>
      </c>
    </row>
    <row r="464" spans="2:51" s="6" customFormat="1" ht="15.75" customHeight="1">
      <c r="B464" s="156"/>
      <c r="C464" s="157"/>
      <c r="D464" s="158" t="s">
        <v>155</v>
      </c>
      <c r="E464" s="159"/>
      <c r="F464" s="159" t="s">
        <v>1031</v>
      </c>
      <c r="G464" s="157"/>
      <c r="H464" s="160">
        <v>3.71</v>
      </c>
      <c r="J464" s="157"/>
      <c r="K464" s="157"/>
      <c r="L464" s="161"/>
      <c r="M464" s="162"/>
      <c r="N464" s="157"/>
      <c r="O464" s="157"/>
      <c r="P464" s="157"/>
      <c r="Q464" s="157"/>
      <c r="R464" s="157"/>
      <c r="S464" s="157"/>
      <c r="T464" s="163"/>
      <c r="AT464" s="164" t="s">
        <v>155</v>
      </c>
      <c r="AU464" s="164" t="s">
        <v>80</v>
      </c>
      <c r="AV464" s="164" t="s">
        <v>80</v>
      </c>
      <c r="AW464" s="164" t="s">
        <v>92</v>
      </c>
      <c r="AX464" s="164" t="s">
        <v>21</v>
      </c>
      <c r="AY464" s="164" t="s">
        <v>145</v>
      </c>
    </row>
    <row r="465" spans="2:65" s="6" customFormat="1" ht="15.75" customHeight="1">
      <c r="B465" s="23"/>
      <c r="C465" s="144" t="s">
        <v>1032</v>
      </c>
      <c r="D465" s="144" t="s">
        <v>148</v>
      </c>
      <c r="E465" s="145" t="s">
        <v>1033</v>
      </c>
      <c r="F465" s="146" t="s">
        <v>1034</v>
      </c>
      <c r="G465" s="147" t="s">
        <v>163</v>
      </c>
      <c r="H465" s="148">
        <v>3.71</v>
      </c>
      <c r="I465" s="149"/>
      <c r="J465" s="150">
        <f>ROUND($I$465*$H$465,2)</f>
        <v>0</v>
      </c>
      <c r="K465" s="146"/>
      <c r="L465" s="43"/>
      <c r="M465" s="151"/>
      <c r="N465" s="152" t="s">
        <v>43</v>
      </c>
      <c r="O465" s="24"/>
      <c r="P465" s="153">
        <f>$O$465*$H$465</f>
        <v>0</v>
      </c>
      <c r="Q465" s="153">
        <v>0</v>
      </c>
      <c r="R465" s="153">
        <f>$Q$465*$H$465</f>
        <v>0</v>
      </c>
      <c r="S465" s="153">
        <v>0</v>
      </c>
      <c r="T465" s="154">
        <f>$S$465*$H$465</f>
        <v>0</v>
      </c>
      <c r="AR465" s="88" t="s">
        <v>232</v>
      </c>
      <c r="AT465" s="88" t="s">
        <v>148</v>
      </c>
      <c r="AU465" s="88" t="s">
        <v>80</v>
      </c>
      <c r="AY465" s="6" t="s">
        <v>145</v>
      </c>
      <c r="BE465" s="155">
        <f>IF($N$465="základní",$J$465,0)</f>
        <v>0</v>
      </c>
      <c r="BF465" s="155">
        <f>IF($N$465="snížená",$J$465,0)</f>
        <v>0</v>
      </c>
      <c r="BG465" s="155">
        <f>IF($N$465="zákl. přenesená",$J$465,0)</f>
        <v>0</v>
      </c>
      <c r="BH465" s="155">
        <f>IF($N$465="sníž. přenesená",$J$465,0)</f>
        <v>0</v>
      </c>
      <c r="BI465" s="155">
        <f>IF($N$465="nulová",$J$465,0)</f>
        <v>0</v>
      </c>
      <c r="BJ465" s="88" t="s">
        <v>21</v>
      </c>
      <c r="BK465" s="155">
        <f>ROUND($I$465*$H$465,2)</f>
        <v>0</v>
      </c>
      <c r="BL465" s="88" t="s">
        <v>232</v>
      </c>
      <c r="BM465" s="88" t="s">
        <v>1035</v>
      </c>
    </row>
    <row r="466" spans="2:65" s="6" customFormat="1" ht="15.75" customHeight="1">
      <c r="B466" s="23"/>
      <c r="C466" s="147" t="s">
        <v>1036</v>
      </c>
      <c r="D466" s="147" t="s">
        <v>148</v>
      </c>
      <c r="E466" s="145" t="s">
        <v>1037</v>
      </c>
      <c r="F466" s="146" t="s">
        <v>1038</v>
      </c>
      <c r="G466" s="147" t="s">
        <v>325</v>
      </c>
      <c r="H466" s="148">
        <v>21</v>
      </c>
      <c r="I466" s="149"/>
      <c r="J466" s="150">
        <f>ROUND($I$466*$H$466,2)</f>
        <v>0</v>
      </c>
      <c r="K466" s="146"/>
      <c r="L466" s="43"/>
      <c r="M466" s="151"/>
      <c r="N466" s="152" t="s">
        <v>43</v>
      </c>
      <c r="O466" s="24"/>
      <c r="P466" s="153">
        <f>$O$466*$H$466</f>
        <v>0</v>
      </c>
      <c r="Q466" s="153">
        <v>0</v>
      </c>
      <c r="R466" s="153">
        <f>$Q$466*$H$466</f>
        <v>0</v>
      </c>
      <c r="S466" s="153">
        <v>0</v>
      </c>
      <c r="T466" s="154">
        <f>$S$466*$H$466</f>
        <v>0</v>
      </c>
      <c r="AR466" s="88" t="s">
        <v>232</v>
      </c>
      <c r="AT466" s="88" t="s">
        <v>148</v>
      </c>
      <c r="AU466" s="88" t="s">
        <v>80</v>
      </c>
      <c r="AY466" s="88" t="s">
        <v>145</v>
      </c>
      <c r="BE466" s="155">
        <f>IF($N$466="základní",$J$466,0)</f>
        <v>0</v>
      </c>
      <c r="BF466" s="155">
        <f>IF($N$466="snížená",$J$466,0)</f>
        <v>0</v>
      </c>
      <c r="BG466" s="155">
        <f>IF($N$466="zákl. přenesená",$J$466,0)</f>
        <v>0</v>
      </c>
      <c r="BH466" s="155">
        <f>IF($N$466="sníž. přenesená",$J$466,0)</f>
        <v>0</v>
      </c>
      <c r="BI466" s="155">
        <f>IF($N$466="nulová",$J$466,0)</f>
        <v>0</v>
      </c>
      <c r="BJ466" s="88" t="s">
        <v>21</v>
      </c>
      <c r="BK466" s="155">
        <f>ROUND($I$466*$H$466,2)</f>
        <v>0</v>
      </c>
      <c r="BL466" s="88" t="s">
        <v>232</v>
      </c>
      <c r="BM466" s="88" t="s">
        <v>1039</v>
      </c>
    </row>
    <row r="467" spans="2:51" s="6" customFormat="1" ht="15.75" customHeight="1">
      <c r="B467" s="156"/>
      <c r="C467" s="157"/>
      <c r="D467" s="158" t="s">
        <v>155</v>
      </c>
      <c r="E467" s="159"/>
      <c r="F467" s="159" t="s">
        <v>7</v>
      </c>
      <c r="G467" s="157"/>
      <c r="H467" s="160">
        <v>21</v>
      </c>
      <c r="J467" s="157"/>
      <c r="K467" s="157"/>
      <c r="L467" s="161"/>
      <c r="M467" s="162"/>
      <c r="N467" s="157"/>
      <c r="O467" s="157"/>
      <c r="P467" s="157"/>
      <c r="Q467" s="157"/>
      <c r="R467" s="157"/>
      <c r="S467" s="157"/>
      <c r="T467" s="163"/>
      <c r="AT467" s="164" t="s">
        <v>155</v>
      </c>
      <c r="AU467" s="164" t="s">
        <v>80</v>
      </c>
      <c r="AV467" s="164" t="s">
        <v>80</v>
      </c>
      <c r="AW467" s="164" t="s">
        <v>92</v>
      </c>
      <c r="AX467" s="164" t="s">
        <v>21</v>
      </c>
      <c r="AY467" s="164" t="s">
        <v>145</v>
      </c>
    </row>
    <row r="468" spans="2:65" s="6" customFormat="1" ht="15.75" customHeight="1">
      <c r="B468" s="23"/>
      <c r="C468" s="144" t="s">
        <v>1040</v>
      </c>
      <c r="D468" s="144" t="s">
        <v>148</v>
      </c>
      <c r="E468" s="145" t="s">
        <v>1041</v>
      </c>
      <c r="F468" s="146" t="s">
        <v>1042</v>
      </c>
      <c r="G468" s="147" t="s">
        <v>325</v>
      </c>
      <c r="H468" s="148">
        <v>1</v>
      </c>
      <c r="I468" s="149"/>
      <c r="J468" s="150">
        <f>ROUND($I$468*$H$468,2)</f>
        <v>0</v>
      </c>
      <c r="K468" s="146"/>
      <c r="L468" s="43"/>
      <c r="M468" s="151"/>
      <c r="N468" s="152" t="s">
        <v>43</v>
      </c>
      <c r="O468" s="24"/>
      <c r="P468" s="153">
        <f>$O$468*$H$468</f>
        <v>0</v>
      </c>
      <c r="Q468" s="153">
        <v>0</v>
      </c>
      <c r="R468" s="153">
        <f>$Q$468*$H$468</f>
        <v>0</v>
      </c>
      <c r="S468" s="153">
        <v>0</v>
      </c>
      <c r="T468" s="154">
        <f>$S$468*$H$468</f>
        <v>0</v>
      </c>
      <c r="AR468" s="88" t="s">
        <v>232</v>
      </c>
      <c r="AT468" s="88" t="s">
        <v>148</v>
      </c>
      <c r="AU468" s="88" t="s">
        <v>80</v>
      </c>
      <c r="AY468" s="6" t="s">
        <v>145</v>
      </c>
      <c r="BE468" s="155">
        <f>IF($N$468="základní",$J$468,0)</f>
        <v>0</v>
      </c>
      <c r="BF468" s="155">
        <f>IF($N$468="snížená",$J$468,0)</f>
        <v>0</v>
      </c>
      <c r="BG468" s="155">
        <f>IF($N$468="zákl. přenesená",$J$468,0)</f>
        <v>0</v>
      </c>
      <c r="BH468" s="155">
        <f>IF($N$468="sníž. přenesená",$J$468,0)</f>
        <v>0</v>
      </c>
      <c r="BI468" s="155">
        <f>IF($N$468="nulová",$J$468,0)</f>
        <v>0</v>
      </c>
      <c r="BJ468" s="88" t="s">
        <v>21</v>
      </c>
      <c r="BK468" s="155">
        <f>ROUND($I$468*$H$468,2)</f>
        <v>0</v>
      </c>
      <c r="BL468" s="88" t="s">
        <v>232</v>
      </c>
      <c r="BM468" s="88" t="s">
        <v>1043</v>
      </c>
    </row>
    <row r="469" spans="2:51" s="6" customFormat="1" ht="15.75" customHeight="1">
      <c r="B469" s="156"/>
      <c r="C469" s="157"/>
      <c r="D469" s="158" t="s">
        <v>155</v>
      </c>
      <c r="E469" s="159"/>
      <c r="F469" s="159" t="s">
        <v>1044</v>
      </c>
      <c r="G469" s="157"/>
      <c r="H469" s="160">
        <v>1</v>
      </c>
      <c r="J469" s="157"/>
      <c r="K469" s="157"/>
      <c r="L469" s="161"/>
      <c r="M469" s="162"/>
      <c r="N469" s="157"/>
      <c r="O469" s="157"/>
      <c r="P469" s="157"/>
      <c r="Q469" s="157"/>
      <c r="R469" s="157"/>
      <c r="S469" s="157"/>
      <c r="T469" s="163"/>
      <c r="AT469" s="164" t="s">
        <v>155</v>
      </c>
      <c r="AU469" s="164" t="s">
        <v>80</v>
      </c>
      <c r="AV469" s="164" t="s">
        <v>80</v>
      </c>
      <c r="AW469" s="164" t="s">
        <v>92</v>
      </c>
      <c r="AX469" s="164" t="s">
        <v>21</v>
      </c>
      <c r="AY469" s="164" t="s">
        <v>145</v>
      </c>
    </row>
    <row r="470" spans="2:65" s="6" customFormat="1" ht="15.75" customHeight="1">
      <c r="B470" s="23"/>
      <c r="C470" s="144" t="s">
        <v>1045</v>
      </c>
      <c r="D470" s="144" t="s">
        <v>148</v>
      </c>
      <c r="E470" s="145" t="s">
        <v>1046</v>
      </c>
      <c r="F470" s="146" t="s">
        <v>1047</v>
      </c>
      <c r="G470" s="147" t="s">
        <v>325</v>
      </c>
      <c r="H470" s="148">
        <v>1</v>
      </c>
      <c r="I470" s="149"/>
      <c r="J470" s="150">
        <f>ROUND($I$470*$H$470,2)</f>
        <v>0</v>
      </c>
      <c r="K470" s="146"/>
      <c r="L470" s="43"/>
      <c r="M470" s="151"/>
      <c r="N470" s="152" t="s">
        <v>43</v>
      </c>
      <c r="O470" s="24"/>
      <c r="P470" s="153">
        <f>$O$470*$H$470</f>
        <v>0</v>
      </c>
      <c r="Q470" s="153">
        <v>0</v>
      </c>
      <c r="R470" s="153">
        <f>$Q$470*$H$470</f>
        <v>0</v>
      </c>
      <c r="S470" s="153">
        <v>0</v>
      </c>
      <c r="T470" s="154">
        <f>$S$470*$H$470</f>
        <v>0</v>
      </c>
      <c r="AR470" s="88" t="s">
        <v>232</v>
      </c>
      <c r="AT470" s="88" t="s">
        <v>148</v>
      </c>
      <c r="AU470" s="88" t="s">
        <v>80</v>
      </c>
      <c r="AY470" s="6" t="s">
        <v>145</v>
      </c>
      <c r="BE470" s="155">
        <f>IF($N$470="základní",$J$470,0)</f>
        <v>0</v>
      </c>
      <c r="BF470" s="155">
        <f>IF($N$470="snížená",$J$470,0)</f>
        <v>0</v>
      </c>
      <c r="BG470" s="155">
        <f>IF($N$470="zákl. přenesená",$J$470,0)</f>
        <v>0</v>
      </c>
      <c r="BH470" s="155">
        <f>IF($N$470="sníž. přenesená",$J$470,0)</f>
        <v>0</v>
      </c>
      <c r="BI470" s="155">
        <f>IF($N$470="nulová",$J$470,0)</f>
        <v>0</v>
      </c>
      <c r="BJ470" s="88" t="s">
        <v>21</v>
      </c>
      <c r="BK470" s="155">
        <f>ROUND($I$470*$H$470,2)</f>
        <v>0</v>
      </c>
      <c r="BL470" s="88" t="s">
        <v>232</v>
      </c>
      <c r="BM470" s="88" t="s">
        <v>1048</v>
      </c>
    </row>
    <row r="471" spans="2:51" s="6" customFormat="1" ht="15.75" customHeight="1">
      <c r="B471" s="156"/>
      <c r="C471" s="157"/>
      <c r="D471" s="158" t="s">
        <v>155</v>
      </c>
      <c r="E471" s="159"/>
      <c r="F471" s="159" t="s">
        <v>21</v>
      </c>
      <c r="G471" s="157"/>
      <c r="H471" s="160">
        <v>1</v>
      </c>
      <c r="J471" s="157"/>
      <c r="K471" s="157"/>
      <c r="L471" s="161"/>
      <c r="M471" s="162"/>
      <c r="N471" s="157"/>
      <c r="O471" s="157"/>
      <c r="P471" s="157"/>
      <c r="Q471" s="157"/>
      <c r="R471" s="157"/>
      <c r="S471" s="157"/>
      <c r="T471" s="163"/>
      <c r="AT471" s="164" t="s">
        <v>155</v>
      </c>
      <c r="AU471" s="164" t="s">
        <v>80</v>
      </c>
      <c r="AV471" s="164" t="s">
        <v>80</v>
      </c>
      <c r="AW471" s="164" t="s">
        <v>92</v>
      </c>
      <c r="AX471" s="164" t="s">
        <v>21</v>
      </c>
      <c r="AY471" s="164" t="s">
        <v>145</v>
      </c>
    </row>
    <row r="472" spans="2:65" s="6" customFormat="1" ht="15.75" customHeight="1">
      <c r="B472" s="23"/>
      <c r="C472" s="144" t="s">
        <v>1049</v>
      </c>
      <c r="D472" s="144" t="s">
        <v>148</v>
      </c>
      <c r="E472" s="145" t="s">
        <v>1050</v>
      </c>
      <c r="F472" s="146" t="s">
        <v>1051</v>
      </c>
      <c r="G472" s="147" t="s">
        <v>422</v>
      </c>
      <c r="H472" s="148">
        <v>1</v>
      </c>
      <c r="I472" s="149"/>
      <c r="J472" s="150">
        <f>ROUND($I$472*$H$472,2)</f>
        <v>0</v>
      </c>
      <c r="K472" s="146" t="s">
        <v>152</v>
      </c>
      <c r="L472" s="43"/>
      <c r="M472" s="151"/>
      <c r="N472" s="152" t="s">
        <v>43</v>
      </c>
      <c r="O472" s="24"/>
      <c r="P472" s="153">
        <f>$O$472*$H$472</f>
        <v>0</v>
      </c>
      <c r="Q472" s="153">
        <v>5E-05</v>
      </c>
      <c r="R472" s="153">
        <f>$Q$472*$H$472</f>
        <v>5E-05</v>
      </c>
      <c r="S472" s="153">
        <v>0</v>
      </c>
      <c r="T472" s="154">
        <f>$S$472*$H$472</f>
        <v>0</v>
      </c>
      <c r="AR472" s="88" t="s">
        <v>232</v>
      </c>
      <c r="AT472" s="88" t="s">
        <v>148</v>
      </c>
      <c r="AU472" s="88" t="s">
        <v>80</v>
      </c>
      <c r="AY472" s="6" t="s">
        <v>145</v>
      </c>
      <c r="BE472" s="155">
        <f>IF($N$472="základní",$J$472,0)</f>
        <v>0</v>
      </c>
      <c r="BF472" s="155">
        <f>IF($N$472="snížená",$J$472,0)</f>
        <v>0</v>
      </c>
      <c r="BG472" s="155">
        <f>IF($N$472="zákl. přenesená",$J$472,0)</f>
        <v>0</v>
      </c>
      <c r="BH472" s="155">
        <f>IF($N$472="sníž. přenesená",$J$472,0)</f>
        <v>0</v>
      </c>
      <c r="BI472" s="155">
        <f>IF($N$472="nulová",$J$472,0)</f>
        <v>0</v>
      </c>
      <c r="BJ472" s="88" t="s">
        <v>21</v>
      </c>
      <c r="BK472" s="155">
        <f>ROUND($I$472*$H$472,2)</f>
        <v>0</v>
      </c>
      <c r="BL472" s="88" t="s">
        <v>232</v>
      </c>
      <c r="BM472" s="88" t="s">
        <v>1052</v>
      </c>
    </row>
    <row r="473" spans="2:51" s="6" customFormat="1" ht="15.75" customHeight="1">
      <c r="B473" s="156"/>
      <c r="C473" s="157"/>
      <c r="D473" s="158" t="s">
        <v>155</v>
      </c>
      <c r="E473" s="159"/>
      <c r="F473" s="159" t="s">
        <v>1053</v>
      </c>
      <c r="G473" s="157"/>
      <c r="H473" s="160">
        <v>1</v>
      </c>
      <c r="J473" s="157"/>
      <c r="K473" s="157"/>
      <c r="L473" s="161"/>
      <c r="M473" s="162"/>
      <c r="N473" s="157"/>
      <c r="O473" s="157"/>
      <c r="P473" s="157"/>
      <c r="Q473" s="157"/>
      <c r="R473" s="157"/>
      <c r="S473" s="157"/>
      <c r="T473" s="163"/>
      <c r="AT473" s="164" t="s">
        <v>155</v>
      </c>
      <c r="AU473" s="164" t="s">
        <v>80</v>
      </c>
      <c r="AV473" s="164" t="s">
        <v>80</v>
      </c>
      <c r="AW473" s="164" t="s">
        <v>92</v>
      </c>
      <c r="AX473" s="164" t="s">
        <v>21</v>
      </c>
      <c r="AY473" s="164" t="s">
        <v>145</v>
      </c>
    </row>
    <row r="474" spans="2:65" s="6" customFormat="1" ht="15.75" customHeight="1">
      <c r="B474" s="23"/>
      <c r="C474" s="144" t="s">
        <v>1054</v>
      </c>
      <c r="D474" s="144" t="s">
        <v>148</v>
      </c>
      <c r="E474" s="145" t="s">
        <v>1055</v>
      </c>
      <c r="F474" s="146" t="s">
        <v>1056</v>
      </c>
      <c r="G474" s="147" t="s">
        <v>422</v>
      </c>
      <c r="H474" s="148">
        <v>1</v>
      </c>
      <c r="I474" s="149"/>
      <c r="J474" s="150">
        <f>ROUND($I$474*$H$474,2)</f>
        <v>0</v>
      </c>
      <c r="K474" s="146" t="s">
        <v>152</v>
      </c>
      <c r="L474" s="43"/>
      <c r="M474" s="151"/>
      <c r="N474" s="152" t="s">
        <v>43</v>
      </c>
      <c r="O474" s="24"/>
      <c r="P474" s="153">
        <f>$O$474*$H$474</f>
        <v>0</v>
      </c>
      <c r="Q474" s="153">
        <v>0</v>
      </c>
      <c r="R474" s="153">
        <f>$Q$474*$H$474</f>
        <v>0</v>
      </c>
      <c r="S474" s="153">
        <v>0</v>
      </c>
      <c r="T474" s="154">
        <f>$S$474*$H$474</f>
        <v>0</v>
      </c>
      <c r="AR474" s="88" t="s">
        <v>232</v>
      </c>
      <c r="AT474" s="88" t="s">
        <v>148</v>
      </c>
      <c r="AU474" s="88" t="s">
        <v>80</v>
      </c>
      <c r="AY474" s="6" t="s">
        <v>145</v>
      </c>
      <c r="BE474" s="155">
        <f>IF($N$474="základní",$J$474,0)</f>
        <v>0</v>
      </c>
      <c r="BF474" s="155">
        <f>IF($N$474="snížená",$J$474,0)</f>
        <v>0</v>
      </c>
      <c r="BG474" s="155">
        <f>IF($N$474="zákl. přenesená",$J$474,0)</f>
        <v>0</v>
      </c>
      <c r="BH474" s="155">
        <f>IF($N$474="sníž. přenesená",$J$474,0)</f>
        <v>0</v>
      </c>
      <c r="BI474" s="155">
        <f>IF($N$474="nulová",$J$474,0)</f>
        <v>0</v>
      </c>
      <c r="BJ474" s="88" t="s">
        <v>21</v>
      </c>
      <c r="BK474" s="155">
        <f>ROUND($I$474*$H$474,2)</f>
        <v>0</v>
      </c>
      <c r="BL474" s="88" t="s">
        <v>232</v>
      </c>
      <c r="BM474" s="88" t="s">
        <v>1057</v>
      </c>
    </row>
    <row r="475" spans="2:51" s="6" customFormat="1" ht="15.75" customHeight="1">
      <c r="B475" s="156"/>
      <c r="C475" s="157"/>
      <c r="D475" s="158" t="s">
        <v>155</v>
      </c>
      <c r="E475" s="159"/>
      <c r="F475" s="159" t="s">
        <v>1058</v>
      </c>
      <c r="G475" s="157"/>
      <c r="H475" s="160">
        <v>1</v>
      </c>
      <c r="J475" s="157"/>
      <c r="K475" s="157"/>
      <c r="L475" s="161"/>
      <c r="M475" s="162"/>
      <c r="N475" s="157"/>
      <c r="O475" s="157"/>
      <c r="P475" s="157"/>
      <c r="Q475" s="157"/>
      <c r="R475" s="157"/>
      <c r="S475" s="157"/>
      <c r="T475" s="163"/>
      <c r="AT475" s="164" t="s">
        <v>155</v>
      </c>
      <c r="AU475" s="164" t="s">
        <v>80</v>
      </c>
      <c r="AV475" s="164" t="s">
        <v>80</v>
      </c>
      <c r="AW475" s="164" t="s">
        <v>92</v>
      </c>
      <c r="AX475" s="164" t="s">
        <v>21</v>
      </c>
      <c r="AY475" s="164" t="s">
        <v>145</v>
      </c>
    </row>
    <row r="476" spans="2:65" s="6" customFormat="1" ht="15.75" customHeight="1">
      <c r="B476" s="23"/>
      <c r="C476" s="144" t="s">
        <v>1059</v>
      </c>
      <c r="D476" s="144" t="s">
        <v>148</v>
      </c>
      <c r="E476" s="145" t="s">
        <v>1060</v>
      </c>
      <c r="F476" s="146" t="s">
        <v>1061</v>
      </c>
      <c r="G476" s="147" t="s">
        <v>422</v>
      </c>
      <c r="H476" s="148">
        <v>2</v>
      </c>
      <c r="I476" s="149"/>
      <c r="J476" s="150">
        <f>ROUND($I$476*$H$476,2)</f>
        <v>0</v>
      </c>
      <c r="K476" s="146" t="s">
        <v>152</v>
      </c>
      <c r="L476" s="43"/>
      <c r="M476" s="151"/>
      <c r="N476" s="152" t="s">
        <v>43</v>
      </c>
      <c r="O476" s="24"/>
      <c r="P476" s="153">
        <f>$O$476*$H$476</f>
        <v>0</v>
      </c>
      <c r="Q476" s="153">
        <v>0</v>
      </c>
      <c r="R476" s="153">
        <f>$Q$476*$H$476</f>
        <v>0</v>
      </c>
      <c r="S476" s="153">
        <v>0</v>
      </c>
      <c r="T476" s="154">
        <f>$S$476*$H$476</f>
        <v>0</v>
      </c>
      <c r="AR476" s="88" t="s">
        <v>232</v>
      </c>
      <c r="AT476" s="88" t="s">
        <v>148</v>
      </c>
      <c r="AU476" s="88" t="s">
        <v>80</v>
      </c>
      <c r="AY476" s="6" t="s">
        <v>145</v>
      </c>
      <c r="BE476" s="155">
        <f>IF($N$476="základní",$J$476,0)</f>
        <v>0</v>
      </c>
      <c r="BF476" s="155">
        <f>IF($N$476="snížená",$J$476,0)</f>
        <v>0</v>
      </c>
      <c r="BG476" s="155">
        <f>IF($N$476="zákl. přenesená",$J$476,0)</f>
        <v>0</v>
      </c>
      <c r="BH476" s="155">
        <f>IF($N$476="sníž. přenesená",$J$476,0)</f>
        <v>0</v>
      </c>
      <c r="BI476" s="155">
        <f>IF($N$476="nulová",$J$476,0)</f>
        <v>0</v>
      </c>
      <c r="BJ476" s="88" t="s">
        <v>21</v>
      </c>
      <c r="BK476" s="155">
        <f>ROUND($I$476*$H$476,2)</f>
        <v>0</v>
      </c>
      <c r="BL476" s="88" t="s">
        <v>232</v>
      </c>
      <c r="BM476" s="88" t="s">
        <v>1062</v>
      </c>
    </row>
    <row r="477" spans="2:65" s="6" customFormat="1" ht="15.75" customHeight="1">
      <c r="B477" s="23"/>
      <c r="C477" s="177" t="s">
        <v>1063</v>
      </c>
      <c r="D477" s="177" t="s">
        <v>247</v>
      </c>
      <c r="E477" s="175" t="s">
        <v>1064</v>
      </c>
      <c r="F477" s="176" t="s">
        <v>1065</v>
      </c>
      <c r="G477" s="177" t="s">
        <v>422</v>
      </c>
      <c r="H477" s="178">
        <v>2</v>
      </c>
      <c r="I477" s="179"/>
      <c r="J477" s="180">
        <f>ROUND($I$477*$H$477,2)</f>
        <v>0</v>
      </c>
      <c r="K477" s="176" t="s">
        <v>152</v>
      </c>
      <c r="L477" s="181"/>
      <c r="M477" s="182"/>
      <c r="N477" s="183" t="s">
        <v>43</v>
      </c>
      <c r="O477" s="24"/>
      <c r="P477" s="153">
        <f>$O$477*$H$477</f>
        <v>0</v>
      </c>
      <c r="Q477" s="153">
        <v>0.0038</v>
      </c>
      <c r="R477" s="153">
        <f>$Q$477*$H$477</f>
        <v>0.0076</v>
      </c>
      <c r="S477" s="153">
        <v>0</v>
      </c>
      <c r="T477" s="154">
        <f>$S$477*$H$477</f>
        <v>0</v>
      </c>
      <c r="AR477" s="88" t="s">
        <v>308</v>
      </c>
      <c r="AT477" s="88" t="s">
        <v>247</v>
      </c>
      <c r="AU477" s="88" t="s">
        <v>80</v>
      </c>
      <c r="AY477" s="88" t="s">
        <v>145</v>
      </c>
      <c r="BE477" s="155">
        <f>IF($N$477="základní",$J$477,0)</f>
        <v>0</v>
      </c>
      <c r="BF477" s="155">
        <f>IF($N$477="snížená",$J$477,0)</f>
        <v>0</v>
      </c>
      <c r="BG477" s="155">
        <f>IF($N$477="zákl. přenesená",$J$477,0)</f>
        <v>0</v>
      </c>
      <c r="BH477" s="155">
        <f>IF($N$477="sníž. přenesená",$J$477,0)</f>
        <v>0</v>
      </c>
      <c r="BI477" s="155">
        <f>IF($N$477="nulová",$J$477,0)</f>
        <v>0</v>
      </c>
      <c r="BJ477" s="88" t="s">
        <v>21</v>
      </c>
      <c r="BK477" s="155">
        <f>ROUND($I$477*$H$477,2)</f>
        <v>0</v>
      </c>
      <c r="BL477" s="88" t="s">
        <v>232</v>
      </c>
      <c r="BM477" s="88" t="s">
        <v>1066</v>
      </c>
    </row>
    <row r="478" spans="2:65" s="6" customFormat="1" ht="15.75" customHeight="1">
      <c r="B478" s="23"/>
      <c r="C478" s="147" t="s">
        <v>1067</v>
      </c>
      <c r="D478" s="147" t="s">
        <v>148</v>
      </c>
      <c r="E478" s="145" t="s">
        <v>1068</v>
      </c>
      <c r="F478" s="146" t="s">
        <v>1069</v>
      </c>
      <c r="G478" s="147" t="s">
        <v>504</v>
      </c>
      <c r="H478" s="184"/>
      <c r="I478" s="149"/>
      <c r="J478" s="150">
        <f>ROUND($I$478*$H$478,2)</f>
        <v>0</v>
      </c>
      <c r="K478" s="146" t="s">
        <v>152</v>
      </c>
      <c r="L478" s="43"/>
      <c r="M478" s="151"/>
      <c r="N478" s="152" t="s">
        <v>43</v>
      </c>
      <c r="O478" s="24"/>
      <c r="P478" s="153">
        <f>$O$478*$H$478</f>
        <v>0</v>
      </c>
      <c r="Q478" s="153">
        <v>0</v>
      </c>
      <c r="R478" s="153">
        <f>$Q$478*$H$478</f>
        <v>0</v>
      </c>
      <c r="S478" s="153">
        <v>0</v>
      </c>
      <c r="T478" s="154">
        <f>$S$478*$H$478</f>
        <v>0</v>
      </c>
      <c r="AR478" s="88" t="s">
        <v>232</v>
      </c>
      <c r="AT478" s="88" t="s">
        <v>148</v>
      </c>
      <c r="AU478" s="88" t="s">
        <v>80</v>
      </c>
      <c r="AY478" s="88" t="s">
        <v>145</v>
      </c>
      <c r="BE478" s="155">
        <f>IF($N$478="základní",$J$478,0)</f>
        <v>0</v>
      </c>
      <c r="BF478" s="155">
        <f>IF($N$478="snížená",$J$478,0)</f>
        <v>0</v>
      </c>
      <c r="BG478" s="155">
        <f>IF($N$478="zákl. přenesená",$J$478,0)</f>
        <v>0</v>
      </c>
      <c r="BH478" s="155">
        <f>IF($N$478="sníž. přenesená",$J$478,0)</f>
        <v>0</v>
      </c>
      <c r="BI478" s="155">
        <f>IF($N$478="nulová",$J$478,0)</f>
        <v>0</v>
      </c>
      <c r="BJ478" s="88" t="s">
        <v>21</v>
      </c>
      <c r="BK478" s="155">
        <f>ROUND($I$478*$H$478,2)</f>
        <v>0</v>
      </c>
      <c r="BL478" s="88" t="s">
        <v>232</v>
      </c>
      <c r="BM478" s="88" t="s">
        <v>1070</v>
      </c>
    </row>
    <row r="479" spans="2:63" s="131" customFormat="1" ht="30.75" customHeight="1">
      <c r="B479" s="132"/>
      <c r="C479" s="133"/>
      <c r="D479" s="133" t="s">
        <v>71</v>
      </c>
      <c r="E479" s="142" t="s">
        <v>1071</v>
      </c>
      <c r="F479" s="142" t="s">
        <v>1072</v>
      </c>
      <c r="G479" s="133"/>
      <c r="H479" s="133"/>
      <c r="J479" s="143">
        <f>$BK$479</f>
        <v>0</v>
      </c>
      <c r="K479" s="133"/>
      <c r="L479" s="136"/>
      <c r="M479" s="137"/>
      <c r="N479" s="133"/>
      <c r="O479" s="133"/>
      <c r="P479" s="138">
        <f>SUM($P$480:$P$493)</f>
        <v>0</v>
      </c>
      <c r="Q479" s="133"/>
      <c r="R479" s="138">
        <f>SUM($R$480:$R$493)</f>
        <v>0.2946218</v>
      </c>
      <c r="S479" s="133"/>
      <c r="T479" s="139">
        <f>SUM($T$480:$T$493)</f>
        <v>0</v>
      </c>
      <c r="AR479" s="140" t="s">
        <v>80</v>
      </c>
      <c r="AT479" s="140" t="s">
        <v>71</v>
      </c>
      <c r="AU479" s="140" t="s">
        <v>21</v>
      </c>
      <c r="AY479" s="140" t="s">
        <v>145</v>
      </c>
      <c r="BK479" s="141">
        <f>SUM($BK$480:$BK$493)</f>
        <v>0</v>
      </c>
    </row>
    <row r="480" spans="2:65" s="6" customFormat="1" ht="15.75" customHeight="1">
      <c r="B480" s="23"/>
      <c r="C480" s="147" t="s">
        <v>1073</v>
      </c>
      <c r="D480" s="147" t="s">
        <v>148</v>
      </c>
      <c r="E480" s="145" t="s">
        <v>1074</v>
      </c>
      <c r="F480" s="146" t="s">
        <v>1075</v>
      </c>
      <c r="G480" s="147" t="s">
        <v>216</v>
      </c>
      <c r="H480" s="148">
        <v>18.53</v>
      </c>
      <c r="I480" s="149"/>
      <c r="J480" s="150">
        <f>ROUND($I$480*$H$480,2)</f>
        <v>0</v>
      </c>
      <c r="K480" s="146" t="s">
        <v>152</v>
      </c>
      <c r="L480" s="43"/>
      <c r="M480" s="151"/>
      <c r="N480" s="152" t="s">
        <v>43</v>
      </c>
      <c r="O480" s="24"/>
      <c r="P480" s="153">
        <f>$O$480*$H$480</f>
        <v>0</v>
      </c>
      <c r="Q480" s="153">
        <v>0.00062</v>
      </c>
      <c r="R480" s="153">
        <f>$Q$480*$H$480</f>
        <v>0.0114886</v>
      </c>
      <c r="S480" s="153">
        <v>0</v>
      </c>
      <c r="T480" s="154">
        <f>$S$480*$H$480</f>
        <v>0</v>
      </c>
      <c r="AR480" s="88" t="s">
        <v>232</v>
      </c>
      <c r="AT480" s="88" t="s">
        <v>148</v>
      </c>
      <c r="AU480" s="88" t="s">
        <v>80</v>
      </c>
      <c r="AY480" s="88" t="s">
        <v>145</v>
      </c>
      <c r="BE480" s="155">
        <f>IF($N$480="základní",$J$480,0)</f>
        <v>0</v>
      </c>
      <c r="BF480" s="155">
        <f>IF($N$480="snížená",$J$480,0)</f>
        <v>0</v>
      </c>
      <c r="BG480" s="155">
        <f>IF($N$480="zákl. přenesená",$J$480,0)</f>
        <v>0</v>
      </c>
      <c r="BH480" s="155">
        <f>IF($N$480="sníž. přenesená",$J$480,0)</f>
        <v>0</v>
      </c>
      <c r="BI480" s="155">
        <f>IF($N$480="nulová",$J$480,0)</f>
        <v>0</v>
      </c>
      <c r="BJ480" s="88" t="s">
        <v>21</v>
      </c>
      <c r="BK480" s="155">
        <f>ROUND($I$480*$H$480,2)</f>
        <v>0</v>
      </c>
      <c r="BL480" s="88" t="s">
        <v>232</v>
      </c>
      <c r="BM480" s="88" t="s">
        <v>1076</v>
      </c>
    </row>
    <row r="481" spans="2:51" s="6" customFormat="1" ht="15.75" customHeight="1">
      <c r="B481" s="156"/>
      <c r="C481" s="157"/>
      <c r="D481" s="158" t="s">
        <v>155</v>
      </c>
      <c r="E481" s="159"/>
      <c r="F481" s="159" t="s">
        <v>1077</v>
      </c>
      <c r="G481" s="157"/>
      <c r="H481" s="160">
        <v>10.41</v>
      </c>
      <c r="J481" s="157"/>
      <c r="K481" s="157"/>
      <c r="L481" s="161"/>
      <c r="M481" s="162"/>
      <c r="N481" s="157"/>
      <c r="O481" s="157"/>
      <c r="P481" s="157"/>
      <c r="Q481" s="157"/>
      <c r="R481" s="157"/>
      <c r="S481" s="157"/>
      <c r="T481" s="163"/>
      <c r="AT481" s="164" t="s">
        <v>155</v>
      </c>
      <c r="AU481" s="164" t="s">
        <v>80</v>
      </c>
      <c r="AV481" s="164" t="s">
        <v>80</v>
      </c>
      <c r="AW481" s="164" t="s">
        <v>92</v>
      </c>
      <c r="AX481" s="164" t="s">
        <v>72</v>
      </c>
      <c r="AY481" s="164" t="s">
        <v>145</v>
      </c>
    </row>
    <row r="482" spans="2:51" s="6" customFormat="1" ht="15.75" customHeight="1">
      <c r="B482" s="156"/>
      <c r="C482" s="157"/>
      <c r="D482" s="165" t="s">
        <v>155</v>
      </c>
      <c r="E482" s="157"/>
      <c r="F482" s="159" t="s">
        <v>1078</v>
      </c>
      <c r="G482" s="157"/>
      <c r="H482" s="160">
        <v>8.12</v>
      </c>
      <c r="J482" s="157"/>
      <c r="K482" s="157"/>
      <c r="L482" s="161"/>
      <c r="M482" s="162"/>
      <c r="N482" s="157"/>
      <c r="O482" s="157"/>
      <c r="P482" s="157"/>
      <c r="Q482" s="157"/>
      <c r="R482" s="157"/>
      <c r="S482" s="157"/>
      <c r="T482" s="163"/>
      <c r="AT482" s="164" t="s">
        <v>155</v>
      </c>
      <c r="AU482" s="164" t="s">
        <v>80</v>
      </c>
      <c r="AV482" s="164" t="s">
        <v>80</v>
      </c>
      <c r="AW482" s="164" t="s">
        <v>92</v>
      </c>
      <c r="AX482" s="164" t="s">
        <v>72</v>
      </c>
      <c r="AY482" s="164" t="s">
        <v>145</v>
      </c>
    </row>
    <row r="483" spans="2:51" s="6" customFormat="1" ht="15.75" customHeight="1">
      <c r="B483" s="166"/>
      <c r="C483" s="167"/>
      <c r="D483" s="165" t="s">
        <v>155</v>
      </c>
      <c r="E483" s="167"/>
      <c r="F483" s="168" t="s">
        <v>187</v>
      </c>
      <c r="G483" s="167"/>
      <c r="H483" s="169">
        <v>18.53</v>
      </c>
      <c r="J483" s="167"/>
      <c r="K483" s="167"/>
      <c r="L483" s="170"/>
      <c r="M483" s="171"/>
      <c r="N483" s="167"/>
      <c r="O483" s="167"/>
      <c r="P483" s="167"/>
      <c r="Q483" s="167"/>
      <c r="R483" s="167"/>
      <c r="S483" s="167"/>
      <c r="T483" s="172"/>
      <c r="AT483" s="173" t="s">
        <v>155</v>
      </c>
      <c r="AU483" s="173" t="s">
        <v>80</v>
      </c>
      <c r="AV483" s="173" t="s">
        <v>153</v>
      </c>
      <c r="AW483" s="173" t="s">
        <v>92</v>
      </c>
      <c r="AX483" s="173" t="s">
        <v>21</v>
      </c>
      <c r="AY483" s="173" t="s">
        <v>145</v>
      </c>
    </row>
    <row r="484" spans="2:65" s="6" customFormat="1" ht="15.75" customHeight="1">
      <c r="B484" s="23"/>
      <c r="C484" s="144" t="s">
        <v>1079</v>
      </c>
      <c r="D484" s="144" t="s">
        <v>148</v>
      </c>
      <c r="E484" s="145" t="s">
        <v>1080</v>
      </c>
      <c r="F484" s="146" t="s">
        <v>1081</v>
      </c>
      <c r="G484" s="147" t="s">
        <v>163</v>
      </c>
      <c r="H484" s="148">
        <v>6.85</v>
      </c>
      <c r="I484" s="149"/>
      <c r="J484" s="150">
        <f>ROUND($I$484*$H$484,2)</f>
        <v>0</v>
      </c>
      <c r="K484" s="146" t="s">
        <v>152</v>
      </c>
      <c r="L484" s="43"/>
      <c r="M484" s="151"/>
      <c r="N484" s="152" t="s">
        <v>43</v>
      </c>
      <c r="O484" s="24"/>
      <c r="P484" s="153">
        <f>$O$484*$H$484</f>
        <v>0</v>
      </c>
      <c r="Q484" s="153">
        <v>0.00367</v>
      </c>
      <c r="R484" s="153">
        <f>$Q$484*$H$484</f>
        <v>0.0251395</v>
      </c>
      <c r="S484" s="153">
        <v>0</v>
      </c>
      <c r="T484" s="154">
        <f>$S$484*$H$484</f>
        <v>0</v>
      </c>
      <c r="AR484" s="88" t="s">
        <v>232</v>
      </c>
      <c r="AT484" s="88" t="s">
        <v>148</v>
      </c>
      <c r="AU484" s="88" t="s">
        <v>80</v>
      </c>
      <c r="AY484" s="6" t="s">
        <v>145</v>
      </c>
      <c r="BE484" s="155">
        <f>IF($N$484="základní",$J$484,0)</f>
        <v>0</v>
      </c>
      <c r="BF484" s="155">
        <f>IF($N$484="snížená",$J$484,0)</f>
        <v>0</v>
      </c>
      <c r="BG484" s="155">
        <f>IF($N$484="zákl. přenesená",$J$484,0)</f>
        <v>0</v>
      </c>
      <c r="BH484" s="155">
        <f>IF($N$484="sníž. přenesená",$J$484,0)</f>
        <v>0</v>
      </c>
      <c r="BI484" s="155">
        <f>IF($N$484="nulová",$J$484,0)</f>
        <v>0</v>
      </c>
      <c r="BJ484" s="88" t="s">
        <v>21</v>
      </c>
      <c r="BK484" s="155">
        <f>ROUND($I$484*$H$484,2)</f>
        <v>0</v>
      </c>
      <c r="BL484" s="88" t="s">
        <v>232</v>
      </c>
      <c r="BM484" s="88" t="s">
        <v>1082</v>
      </c>
    </row>
    <row r="485" spans="2:51" s="6" customFormat="1" ht="15.75" customHeight="1">
      <c r="B485" s="156"/>
      <c r="C485" s="157"/>
      <c r="D485" s="158" t="s">
        <v>155</v>
      </c>
      <c r="E485" s="159"/>
      <c r="F485" s="159" t="s">
        <v>1083</v>
      </c>
      <c r="G485" s="157"/>
      <c r="H485" s="160">
        <v>6.85</v>
      </c>
      <c r="J485" s="157"/>
      <c r="K485" s="157"/>
      <c r="L485" s="161"/>
      <c r="M485" s="162"/>
      <c r="N485" s="157"/>
      <c r="O485" s="157"/>
      <c r="P485" s="157"/>
      <c r="Q485" s="157"/>
      <c r="R485" s="157"/>
      <c r="S485" s="157"/>
      <c r="T485" s="163"/>
      <c r="AT485" s="164" t="s">
        <v>155</v>
      </c>
      <c r="AU485" s="164" t="s">
        <v>80</v>
      </c>
      <c r="AV485" s="164" t="s">
        <v>80</v>
      </c>
      <c r="AW485" s="164" t="s">
        <v>92</v>
      </c>
      <c r="AX485" s="164" t="s">
        <v>21</v>
      </c>
      <c r="AY485" s="164" t="s">
        <v>145</v>
      </c>
    </row>
    <row r="486" spans="2:65" s="6" customFormat="1" ht="27" customHeight="1">
      <c r="B486" s="23"/>
      <c r="C486" s="174" t="s">
        <v>1084</v>
      </c>
      <c r="D486" s="174" t="s">
        <v>247</v>
      </c>
      <c r="E486" s="175" t="s">
        <v>1085</v>
      </c>
      <c r="F486" s="176" t="s">
        <v>1086</v>
      </c>
      <c r="G486" s="177" t="s">
        <v>163</v>
      </c>
      <c r="H486" s="178">
        <v>9.851</v>
      </c>
      <c r="I486" s="179"/>
      <c r="J486" s="180">
        <f>ROUND($I$486*$H$486,2)</f>
        <v>0</v>
      </c>
      <c r="K486" s="176" t="s">
        <v>152</v>
      </c>
      <c r="L486" s="181"/>
      <c r="M486" s="182"/>
      <c r="N486" s="183" t="s">
        <v>43</v>
      </c>
      <c r="O486" s="24"/>
      <c r="P486" s="153">
        <f>$O$486*$H$486</f>
        <v>0</v>
      </c>
      <c r="Q486" s="153">
        <v>0.0192</v>
      </c>
      <c r="R486" s="153">
        <f>$Q$486*$H$486</f>
        <v>0.1891392</v>
      </c>
      <c r="S486" s="153">
        <v>0</v>
      </c>
      <c r="T486" s="154">
        <f>$S$486*$H$486</f>
        <v>0</v>
      </c>
      <c r="AR486" s="88" t="s">
        <v>308</v>
      </c>
      <c r="AT486" s="88" t="s">
        <v>247</v>
      </c>
      <c r="AU486" s="88" t="s">
        <v>80</v>
      </c>
      <c r="AY486" s="6" t="s">
        <v>145</v>
      </c>
      <c r="BE486" s="155">
        <f>IF($N$486="základní",$J$486,0)</f>
        <v>0</v>
      </c>
      <c r="BF486" s="155">
        <f>IF($N$486="snížená",$J$486,0)</f>
        <v>0</v>
      </c>
      <c r="BG486" s="155">
        <f>IF($N$486="zákl. přenesená",$J$486,0)</f>
        <v>0</v>
      </c>
      <c r="BH486" s="155">
        <f>IF($N$486="sníž. přenesená",$J$486,0)</f>
        <v>0</v>
      </c>
      <c r="BI486" s="155">
        <f>IF($N$486="nulová",$J$486,0)</f>
        <v>0</v>
      </c>
      <c r="BJ486" s="88" t="s">
        <v>21</v>
      </c>
      <c r="BK486" s="155">
        <f>ROUND($I$486*$H$486,2)</f>
        <v>0</v>
      </c>
      <c r="BL486" s="88" t="s">
        <v>232</v>
      </c>
      <c r="BM486" s="88" t="s">
        <v>1087</v>
      </c>
    </row>
    <row r="487" spans="2:51" s="6" customFormat="1" ht="15.75" customHeight="1">
      <c r="B487" s="156"/>
      <c r="C487" s="157"/>
      <c r="D487" s="158" t="s">
        <v>155</v>
      </c>
      <c r="E487" s="159"/>
      <c r="F487" s="159" t="s">
        <v>1088</v>
      </c>
      <c r="G487" s="157"/>
      <c r="H487" s="160">
        <v>9.851</v>
      </c>
      <c r="J487" s="157"/>
      <c r="K487" s="157"/>
      <c r="L487" s="161"/>
      <c r="M487" s="162"/>
      <c r="N487" s="157"/>
      <c r="O487" s="157"/>
      <c r="P487" s="157"/>
      <c r="Q487" s="157"/>
      <c r="R487" s="157"/>
      <c r="S487" s="157"/>
      <c r="T487" s="163"/>
      <c r="AT487" s="164" t="s">
        <v>155</v>
      </c>
      <c r="AU487" s="164" t="s">
        <v>80</v>
      </c>
      <c r="AV487" s="164" t="s">
        <v>80</v>
      </c>
      <c r="AW487" s="164" t="s">
        <v>92</v>
      </c>
      <c r="AX487" s="164" t="s">
        <v>21</v>
      </c>
      <c r="AY487" s="164" t="s">
        <v>145</v>
      </c>
    </row>
    <row r="488" spans="2:65" s="6" customFormat="1" ht="15.75" customHeight="1">
      <c r="B488" s="23"/>
      <c r="C488" s="144" t="s">
        <v>1089</v>
      </c>
      <c r="D488" s="144" t="s">
        <v>148</v>
      </c>
      <c r="E488" s="145" t="s">
        <v>1090</v>
      </c>
      <c r="F488" s="146" t="s">
        <v>1091</v>
      </c>
      <c r="G488" s="147" t="s">
        <v>163</v>
      </c>
      <c r="H488" s="148">
        <v>6.85</v>
      </c>
      <c r="I488" s="149"/>
      <c r="J488" s="150">
        <f>ROUND($I$488*$H$488,2)</f>
        <v>0</v>
      </c>
      <c r="K488" s="146" t="s">
        <v>152</v>
      </c>
      <c r="L488" s="43"/>
      <c r="M488" s="151"/>
      <c r="N488" s="152" t="s">
        <v>43</v>
      </c>
      <c r="O488" s="24"/>
      <c r="P488" s="153">
        <f>$O$488*$H$488</f>
        <v>0</v>
      </c>
      <c r="Q488" s="153">
        <v>0.0003</v>
      </c>
      <c r="R488" s="153">
        <f>$Q$488*$H$488</f>
        <v>0.0020549999999999995</v>
      </c>
      <c r="S488" s="153">
        <v>0</v>
      </c>
      <c r="T488" s="154">
        <f>$S$488*$H$488</f>
        <v>0</v>
      </c>
      <c r="AR488" s="88" t="s">
        <v>232</v>
      </c>
      <c r="AT488" s="88" t="s">
        <v>148</v>
      </c>
      <c r="AU488" s="88" t="s">
        <v>80</v>
      </c>
      <c r="AY488" s="6" t="s">
        <v>145</v>
      </c>
      <c r="BE488" s="155">
        <f>IF($N$488="základní",$J$488,0)</f>
        <v>0</v>
      </c>
      <c r="BF488" s="155">
        <f>IF($N$488="snížená",$J$488,0)</f>
        <v>0</v>
      </c>
      <c r="BG488" s="155">
        <f>IF($N$488="zákl. přenesená",$J$488,0)</f>
        <v>0</v>
      </c>
      <c r="BH488" s="155">
        <f>IF($N$488="sníž. přenesená",$J$488,0)</f>
        <v>0</v>
      </c>
      <c r="BI488" s="155">
        <f>IF($N$488="nulová",$J$488,0)</f>
        <v>0</v>
      </c>
      <c r="BJ488" s="88" t="s">
        <v>21</v>
      </c>
      <c r="BK488" s="155">
        <f>ROUND($I$488*$H$488,2)</f>
        <v>0</v>
      </c>
      <c r="BL488" s="88" t="s">
        <v>232</v>
      </c>
      <c r="BM488" s="88" t="s">
        <v>1092</v>
      </c>
    </row>
    <row r="489" spans="2:65" s="6" customFormat="1" ht="15.75" customHeight="1">
      <c r="B489" s="23"/>
      <c r="C489" s="147" t="s">
        <v>1093</v>
      </c>
      <c r="D489" s="147" t="s">
        <v>148</v>
      </c>
      <c r="E489" s="145" t="s">
        <v>1094</v>
      </c>
      <c r="F489" s="146" t="s">
        <v>1095</v>
      </c>
      <c r="G489" s="147" t="s">
        <v>216</v>
      </c>
      <c r="H489" s="148">
        <v>67</v>
      </c>
      <c r="I489" s="149"/>
      <c r="J489" s="150">
        <f>ROUND($I$489*$H$489,2)</f>
        <v>0</v>
      </c>
      <c r="K489" s="146" t="s">
        <v>152</v>
      </c>
      <c r="L489" s="43"/>
      <c r="M489" s="151"/>
      <c r="N489" s="152" t="s">
        <v>43</v>
      </c>
      <c r="O489" s="24"/>
      <c r="P489" s="153">
        <f>$O$489*$H$489</f>
        <v>0</v>
      </c>
      <c r="Q489" s="153">
        <v>0.0002</v>
      </c>
      <c r="R489" s="153">
        <f>$Q$489*$H$489</f>
        <v>0.0134</v>
      </c>
      <c r="S489" s="153">
        <v>0</v>
      </c>
      <c r="T489" s="154">
        <f>$S$489*$H$489</f>
        <v>0</v>
      </c>
      <c r="AR489" s="88" t="s">
        <v>232</v>
      </c>
      <c r="AT489" s="88" t="s">
        <v>148</v>
      </c>
      <c r="AU489" s="88" t="s">
        <v>80</v>
      </c>
      <c r="AY489" s="88" t="s">
        <v>145</v>
      </c>
      <c r="BE489" s="155">
        <f>IF($N$489="základní",$J$489,0)</f>
        <v>0</v>
      </c>
      <c r="BF489" s="155">
        <f>IF($N$489="snížená",$J$489,0)</f>
        <v>0</v>
      </c>
      <c r="BG489" s="155">
        <f>IF($N$489="zákl. přenesená",$J$489,0)</f>
        <v>0</v>
      </c>
      <c r="BH489" s="155">
        <f>IF($N$489="sníž. přenesená",$J$489,0)</f>
        <v>0</v>
      </c>
      <c r="BI489" s="155">
        <f>IF($N$489="nulová",$J$489,0)</f>
        <v>0</v>
      </c>
      <c r="BJ489" s="88" t="s">
        <v>21</v>
      </c>
      <c r="BK489" s="155">
        <f>ROUND($I$489*$H$489,2)</f>
        <v>0</v>
      </c>
      <c r="BL489" s="88" t="s">
        <v>232</v>
      </c>
      <c r="BM489" s="88" t="s">
        <v>1096</v>
      </c>
    </row>
    <row r="490" spans="2:65" s="6" customFormat="1" ht="15.75" customHeight="1">
      <c r="B490" s="23"/>
      <c r="C490" s="177" t="s">
        <v>1097</v>
      </c>
      <c r="D490" s="177" t="s">
        <v>247</v>
      </c>
      <c r="E490" s="175" t="s">
        <v>1098</v>
      </c>
      <c r="F490" s="176" t="s">
        <v>1099</v>
      </c>
      <c r="G490" s="177" t="s">
        <v>216</v>
      </c>
      <c r="H490" s="178">
        <v>73.7</v>
      </c>
      <c r="I490" s="179"/>
      <c r="J490" s="180">
        <f>ROUND($I$490*$H$490,2)</f>
        <v>0</v>
      </c>
      <c r="K490" s="176" t="s">
        <v>152</v>
      </c>
      <c r="L490" s="181"/>
      <c r="M490" s="182"/>
      <c r="N490" s="183" t="s">
        <v>43</v>
      </c>
      <c r="O490" s="24"/>
      <c r="P490" s="153">
        <f>$O$490*$H$490</f>
        <v>0</v>
      </c>
      <c r="Q490" s="153">
        <v>6E-05</v>
      </c>
      <c r="R490" s="153">
        <f>$Q$490*$H$490</f>
        <v>0.004422000000000001</v>
      </c>
      <c r="S490" s="153">
        <v>0</v>
      </c>
      <c r="T490" s="154">
        <f>$S$490*$H$490</f>
        <v>0</v>
      </c>
      <c r="AR490" s="88" t="s">
        <v>308</v>
      </c>
      <c r="AT490" s="88" t="s">
        <v>247</v>
      </c>
      <c r="AU490" s="88" t="s">
        <v>80</v>
      </c>
      <c r="AY490" s="88" t="s">
        <v>145</v>
      </c>
      <c r="BE490" s="155">
        <f>IF($N$490="základní",$J$490,0)</f>
        <v>0</v>
      </c>
      <c r="BF490" s="155">
        <f>IF($N$490="snížená",$J$490,0)</f>
        <v>0</v>
      </c>
      <c r="BG490" s="155">
        <f>IF($N$490="zákl. přenesená",$J$490,0)</f>
        <v>0</v>
      </c>
      <c r="BH490" s="155">
        <f>IF($N$490="sníž. přenesená",$J$490,0)</f>
        <v>0</v>
      </c>
      <c r="BI490" s="155">
        <f>IF($N$490="nulová",$J$490,0)</f>
        <v>0</v>
      </c>
      <c r="BJ490" s="88" t="s">
        <v>21</v>
      </c>
      <c r="BK490" s="155">
        <f>ROUND($I$490*$H$490,2)</f>
        <v>0</v>
      </c>
      <c r="BL490" s="88" t="s">
        <v>232</v>
      </c>
      <c r="BM490" s="88" t="s">
        <v>1100</v>
      </c>
    </row>
    <row r="491" spans="2:51" s="6" customFormat="1" ht="15.75" customHeight="1">
      <c r="B491" s="156"/>
      <c r="C491" s="157"/>
      <c r="D491" s="165" t="s">
        <v>155</v>
      </c>
      <c r="E491" s="157"/>
      <c r="F491" s="159" t="s">
        <v>1101</v>
      </c>
      <c r="G491" s="157"/>
      <c r="H491" s="160">
        <v>73.7</v>
      </c>
      <c r="J491" s="157"/>
      <c r="K491" s="157"/>
      <c r="L491" s="161"/>
      <c r="M491" s="162"/>
      <c r="N491" s="157"/>
      <c r="O491" s="157"/>
      <c r="P491" s="157"/>
      <c r="Q491" s="157"/>
      <c r="R491" s="157"/>
      <c r="S491" s="157"/>
      <c r="T491" s="163"/>
      <c r="AT491" s="164" t="s">
        <v>155</v>
      </c>
      <c r="AU491" s="164" t="s">
        <v>80</v>
      </c>
      <c r="AV491" s="164" t="s">
        <v>80</v>
      </c>
      <c r="AW491" s="164" t="s">
        <v>72</v>
      </c>
      <c r="AX491" s="164" t="s">
        <v>21</v>
      </c>
      <c r="AY491" s="164" t="s">
        <v>145</v>
      </c>
    </row>
    <row r="492" spans="2:65" s="6" customFormat="1" ht="15.75" customHeight="1">
      <c r="B492" s="23"/>
      <c r="C492" s="144" t="s">
        <v>1102</v>
      </c>
      <c r="D492" s="144" t="s">
        <v>148</v>
      </c>
      <c r="E492" s="145" t="s">
        <v>1103</v>
      </c>
      <c r="F492" s="146" t="s">
        <v>1104</v>
      </c>
      <c r="G492" s="147" t="s">
        <v>163</v>
      </c>
      <c r="H492" s="148">
        <v>6.85</v>
      </c>
      <c r="I492" s="149"/>
      <c r="J492" s="150">
        <f>ROUND($I$492*$H$492,2)</f>
        <v>0</v>
      </c>
      <c r="K492" s="146" t="s">
        <v>152</v>
      </c>
      <c r="L492" s="43"/>
      <c r="M492" s="151"/>
      <c r="N492" s="152" t="s">
        <v>43</v>
      </c>
      <c r="O492" s="24"/>
      <c r="P492" s="153">
        <f>$O$492*$H$492</f>
        <v>0</v>
      </c>
      <c r="Q492" s="153">
        <v>0.00715</v>
      </c>
      <c r="R492" s="153">
        <f>$Q$492*$H$492</f>
        <v>0.0489775</v>
      </c>
      <c r="S492" s="153">
        <v>0</v>
      </c>
      <c r="T492" s="154">
        <f>$S$492*$H$492</f>
        <v>0</v>
      </c>
      <c r="AR492" s="88" t="s">
        <v>232</v>
      </c>
      <c r="AT492" s="88" t="s">
        <v>148</v>
      </c>
      <c r="AU492" s="88" t="s">
        <v>80</v>
      </c>
      <c r="AY492" s="6" t="s">
        <v>145</v>
      </c>
      <c r="BE492" s="155">
        <f>IF($N$492="základní",$J$492,0)</f>
        <v>0</v>
      </c>
      <c r="BF492" s="155">
        <f>IF($N$492="snížená",$J$492,0)</f>
        <v>0</v>
      </c>
      <c r="BG492" s="155">
        <f>IF($N$492="zákl. přenesená",$J$492,0)</f>
        <v>0</v>
      </c>
      <c r="BH492" s="155">
        <f>IF($N$492="sníž. přenesená",$J$492,0)</f>
        <v>0</v>
      </c>
      <c r="BI492" s="155">
        <f>IF($N$492="nulová",$J$492,0)</f>
        <v>0</v>
      </c>
      <c r="BJ492" s="88" t="s">
        <v>21</v>
      </c>
      <c r="BK492" s="155">
        <f>ROUND($I$492*$H$492,2)</f>
        <v>0</v>
      </c>
      <c r="BL492" s="88" t="s">
        <v>232</v>
      </c>
      <c r="BM492" s="88" t="s">
        <v>1105</v>
      </c>
    </row>
    <row r="493" spans="2:65" s="6" customFormat="1" ht="15.75" customHeight="1">
      <c r="B493" s="23"/>
      <c r="C493" s="147" t="s">
        <v>1106</v>
      </c>
      <c r="D493" s="147" t="s">
        <v>148</v>
      </c>
      <c r="E493" s="145" t="s">
        <v>1107</v>
      </c>
      <c r="F493" s="146" t="s">
        <v>1108</v>
      </c>
      <c r="G493" s="147" t="s">
        <v>504</v>
      </c>
      <c r="H493" s="184"/>
      <c r="I493" s="149"/>
      <c r="J493" s="150">
        <f>ROUND($I$493*$H$493,2)</f>
        <v>0</v>
      </c>
      <c r="K493" s="146" t="s">
        <v>152</v>
      </c>
      <c r="L493" s="43"/>
      <c r="M493" s="151"/>
      <c r="N493" s="152" t="s">
        <v>43</v>
      </c>
      <c r="O493" s="24"/>
      <c r="P493" s="153">
        <f>$O$493*$H$493</f>
        <v>0</v>
      </c>
      <c r="Q493" s="153">
        <v>0</v>
      </c>
      <c r="R493" s="153">
        <f>$Q$493*$H$493</f>
        <v>0</v>
      </c>
      <c r="S493" s="153">
        <v>0</v>
      </c>
      <c r="T493" s="154">
        <f>$S$493*$H$493</f>
        <v>0</v>
      </c>
      <c r="AR493" s="88" t="s">
        <v>232</v>
      </c>
      <c r="AT493" s="88" t="s">
        <v>148</v>
      </c>
      <c r="AU493" s="88" t="s">
        <v>80</v>
      </c>
      <c r="AY493" s="88" t="s">
        <v>145</v>
      </c>
      <c r="BE493" s="155">
        <f>IF($N$493="základní",$J$493,0)</f>
        <v>0</v>
      </c>
      <c r="BF493" s="155">
        <f>IF($N$493="snížená",$J$493,0)</f>
        <v>0</v>
      </c>
      <c r="BG493" s="155">
        <f>IF($N$493="zákl. přenesená",$J$493,0)</f>
        <v>0</v>
      </c>
      <c r="BH493" s="155">
        <f>IF($N$493="sníž. přenesená",$J$493,0)</f>
        <v>0</v>
      </c>
      <c r="BI493" s="155">
        <f>IF($N$493="nulová",$J$493,0)</f>
        <v>0</v>
      </c>
      <c r="BJ493" s="88" t="s">
        <v>21</v>
      </c>
      <c r="BK493" s="155">
        <f>ROUND($I$493*$H$493,2)</f>
        <v>0</v>
      </c>
      <c r="BL493" s="88" t="s">
        <v>232</v>
      </c>
      <c r="BM493" s="88" t="s">
        <v>1109</v>
      </c>
    </row>
    <row r="494" spans="2:63" s="131" customFormat="1" ht="30.75" customHeight="1">
      <c r="B494" s="132"/>
      <c r="C494" s="133"/>
      <c r="D494" s="133" t="s">
        <v>71</v>
      </c>
      <c r="E494" s="142" t="s">
        <v>1110</v>
      </c>
      <c r="F494" s="142" t="s">
        <v>1111</v>
      </c>
      <c r="G494" s="133"/>
      <c r="H494" s="133"/>
      <c r="J494" s="143">
        <f>$BK$494</f>
        <v>0</v>
      </c>
      <c r="K494" s="133"/>
      <c r="L494" s="136"/>
      <c r="M494" s="137"/>
      <c r="N494" s="133"/>
      <c r="O494" s="133"/>
      <c r="P494" s="138">
        <f>SUM($P$495:$P$512)</f>
        <v>0</v>
      </c>
      <c r="Q494" s="133"/>
      <c r="R494" s="138">
        <f>SUM($R$495:$R$512)</f>
        <v>1.8000975600000002</v>
      </c>
      <c r="S494" s="133"/>
      <c r="T494" s="139">
        <f>SUM($T$495:$T$512)</f>
        <v>0.547944</v>
      </c>
      <c r="AR494" s="140" t="s">
        <v>80</v>
      </c>
      <c r="AT494" s="140" t="s">
        <v>71</v>
      </c>
      <c r="AU494" s="140" t="s">
        <v>21</v>
      </c>
      <c r="AY494" s="140" t="s">
        <v>145</v>
      </c>
      <c r="BK494" s="141">
        <f>SUM($BK$495:$BK$512)</f>
        <v>0</v>
      </c>
    </row>
    <row r="495" spans="2:65" s="6" customFormat="1" ht="15.75" customHeight="1">
      <c r="B495" s="23"/>
      <c r="C495" s="147" t="s">
        <v>1112</v>
      </c>
      <c r="D495" s="147" t="s">
        <v>148</v>
      </c>
      <c r="E495" s="145" t="s">
        <v>1113</v>
      </c>
      <c r="F495" s="146" t="s">
        <v>1114</v>
      </c>
      <c r="G495" s="147" t="s">
        <v>675</v>
      </c>
      <c r="H495" s="148">
        <v>210.256</v>
      </c>
      <c r="I495" s="149"/>
      <c r="J495" s="150">
        <f>ROUND($I$495*$H$495,2)</f>
        <v>0</v>
      </c>
      <c r="K495" s="146"/>
      <c r="L495" s="43"/>
      <c r="M495" s="151"/>
      <c r="N495" s="152" t="s">
        <v>43</v>
      </c>
      <c r="O495" s="24"/>
      <c r="P495" s="153">
        <f>$O$495*$H$495</f>
        <v>0</v>
      </c>
      <c r="Q495" s="153">
        <v>0</v>
      </c>
      <c r="R495" s="153">
        <f>$Q$495*$H$495</f>
        <v>0</v>
      </c>
      <c r="S495" s="153">
        <v>0</v>
      </c>
      <c r="T495" s="154">
        <f>$S$495*$H$495</f>
        <v>0</v>
      </c>
      <c r="AR495" s="88" t="s">
        <v>232</v>
      </c>
      <c r="AT495" s="88" t="s">
        <v>148</v>
      </c>
      <c r="AU495" s="88" t="s">
        <v>80</v>
      </c>
      <c r="AY495" s="88" t="s">
        <v>145</v>
      </c>
      <c r="BE495" s="155">
        <f>IF($N$495="základní",$J$495,0)</f>
        <v>0</v>
      </c>
      <c r="BF495" s="155">
        <f>IF($N$495="snížená",$J$495,0)</f>
        <v>0</v>
      </c>
      <c r="BG495" s="155">
        <f>IF($N$495="zákl. přenesená",$J$495,0)</f>
        <v>0</v>
      </c>
      <c r="BH495" s="155">
        <f>IF($N$495="sníž. přenesená",$J$495,0)</f>
        <v>0</v>
      </c>
      <c r="BI495" s="155">
        <f>IF($N$495="nulová",$J$495,0)</f>
        <v>0</v>
      </c>
      <c r="BJ495" s="88" t="s">
        <v>21</v>
      </c>
      <c r="BK495" s="155">
        <f>ROUND($I$495*$H$495,2)</f>
        <v>0</v>
      </c>
      <c r="BL495" s="88" t="s">
        <v>232</v>
      </c>
      <c r="BM495" s="88" t="s">
        <v>1115</v>
      </c>
    </row>
    <row r="496" spans="2:51" s="6" customFormat="1" ht="15.75" customHeight="1">
      <c r="B496" s="156"/>
      <c r="C496" s="157"/>
      <c r="D496" s="158" t="s">
        <v>155</v>
      </c>
      <c r="E496" s="159"/>
      <c r="F496" s="159" t="s">
        <v>1116</v>
      </c>
      <c r="G496" s="157"/>
      <c r="H496" s="160">
        <v>210.256</v>
      </c>
      <c r="J496" s="157"/>
      <c r="K496" s="157"/>
      <c r="L496" s="161"/>
      <c r="M496" s="162"/>
      <c r="N496" s="157"/>
      <c r="O496" s="157"/>
      <c r="P496" s="157"/>
      <c r="Q496" s="157"/>
      <c r="R496" s="157"/>
      <c r="S496" s="157"/>
      <c r="T496" s="163"/>
      <c r="AT496" s="164" t="s">
        <v>155</v>
      </c>
      <c r="AU496" s="164" t="s">
        <v>80</v>
      </c>
      <c r="AV496" s="164" t="s">
        <v>80</v>
      </c>
      <c r="AW496" s="164" t="s">
        <v>92</v>
      </c>
      <c r="AX496" s="164" t="s">
        <v>21</v>
      </c>
      <c r="AY496" s="164" t="s">
        <v>145</v>
      </c>
    </row>
    <row r="497" spans="2:65" s="6" customFormat="1" ht="15.75" customHeight="1">
      <c r="B497" s="23"/>
      <c r="C497" s="144" t="s">
        <v>1117</v>
      </c>
      <c r="D497" s="144" t="s">
        <v>148</v>
      </c>
      <c r="E497" s="145" t="s">
        <v>1118</v>
      </c>
      <c r="F497" s="146" t="s">
        <v>1025</v>
      </c>
      <c r="G497" s="147" t="s">
        <v>675</v>
      </c>
      <c r="H497" s="148">
        <v>252.307</v>
      </c>
      <c r="I497" s="149"/>
      <c r="J497" s="150">
        <f>ROUND($I$497*$H$497,2)</f>
        <v>0</v>
      </c>
      <c r="K497" s="146"/>
      <c r="L497" s="43"/>
      <c r="M497" s="151"/>
      <c r="N497" s="152" t="s">
        <v>43</v>
      </c>
      <c r="O497" s="24"/>
      <c r="P497" s="153">
        <f>$O$497*$H$497</f>
        <v>0</v>
      </c>
      <c r="Q497" s="153">
        <v>0</v>
      </c>
      <c r="R497" s="153">
        <f>$Q$497*$H$497</f>
        <v>0</v>
      </c>
      <c r="S497" s="153">
        <v>0</v>
      </c>
      <c r="T497" s="154">
        <f>$S$497*$H$497</f>
        <v>0</v>
      </c>
      <c r="AR497" s="88" t="s">
        <v>232</v>
      </c>
      <c r="AT497" s="88" t="s">
        <v>148</v>
      </c>
      <c r="AU497" s="88" t="s">
        <v>80</v>
      </c>
      <c r="AY497" s="6" t="s">
        <v>145</v>
      </c>
      <c r="BE497" s="155">
        <f>IF($N$497="základní",$J$497,0)</f>
        <v>0</v>
      </c>
      <c r="BF497" s="155">
        <f>IF($N$497="snížená",$J$497,0)</f>
        <v>0</v>
      </c>
      <c r="BG497" s="155">
        <f>IF($N$497="zákl. přenesená",$J$497,0)</f>
        <v>0</v>
      </c>
      <c r="BH497" s="155">
        <f>IF($N$497="sníž. přenesená",$J$497,0)</f>
        <v>0</v>
      </c>
      <c r="BI497" s="155">
        <f>IF($N$497="nulová",$J$497,0)</f>
        <v>0</v>
      </c>
      <c r="BJ497" s="88" t="s">
        <v>21</v>
      </c>
      <c r="BK497" s="155">
        <f>ROUND($I$497*$H$497,2)</f>
        <v>0</v>
      </c>
      <c r="BL497" s="88" t="s">
        <v>232</v>
      </c>
      <c r="BM497" s="88" t="s">
        <v>1119</v>
      </c>
    </row>
    <row r="498" spans="2:51" s="6" customFormat="1" ht="15.75" customHeight="1">
      <c r="B498" s="156"/>
      <c r="C498" s="157"/>
      <c r="D498" s="158" t="s">
        <v>155</v>
      </c>
      <c r="E498" s="159"/>
      <c r="F498" s="159" t="s">
        <v>1120</v>
      </c>
      <c r="G498" s="157"/>
      <c r="H498" s="160">
        <v>252.307</v>
      </c>
      <c r="J498" s="157"/>
      <c r="K498" s="157"/>
      <c r="L498" s="161"/>
      <c r="M498" s="162"/>
      <c r="N498" s="157"/>
      <c r="O498" s="157"/>
      <c r="P498" s="157"/>
      <c r="Q498" s="157"/>
      <c r="R498" s="157"/>
      <c r="S498" s="157"/>
      <c r="T498" s="163"/>
      <c r="AT498" s="164" t="s">
        <v>155</v>
      </c>
      <c r="AU498" s="164" t="s">
        <v>80</v>
      </c>
      <c r="AV498" s="164" t="s">
        <v>80</v>
      </c>
      <c r="AW498" s="164" t="s">
        <v>92</v>
      </c>
      <c r="AX498" s="164" t="s">
        <v>21</v>
      </c>
      <c r="AY498" s="164" t="s">
        <v>145</v>
      </c>
    </row>
    <row r="499" spans="2:65" s="6" customFormat="1" ht="15.75" customHeight="1">
      <c r="B499" s="23"/>
      <c r="C499" s="144" t="s">
        <v>1121</v>
      </c>
      <c r="D499" s="144" t="s">
        <v>148</v>
      </c>
      <c r="E499" s="145" t="s">
        <v>1122</v>
      </c>
      <c r="F499" s="146" t="s">
        <v>1123</v>
      </c>
      <c r="G499" s="147" t="s">
        <v>163</v>
      </c>
      <c r="H499" s="148">
        <v>182.648</v>
      </c>
      <c r="I499" s="149"/>
      <c r="J499" s="150">
        <f>ROUND($I$499*$H$499,2)</f>
        <v>0</v>
      </c>
      <c r="K499" s="146" t="s">
        <v>152</v>
      </c>
      <c r="L499" s="43"/>
      <c r="M499" s="151"/>
      <c r="N499" s="152" t="s">
        <v>43</v>
      </c>
      <c r="O499" s="24"/>
      <c r="P499" s="153">
        <f>$O$499*$H$499</f>
        <v>0</v>
      </c>
      <c r="Q499" s="153">
        <v>0</v>
      </c>
      <c r="R499" s="153">
        <f>$Q$499*$H$499</f>
        <v>0</v>
      </c>
      <c r="S499" s="153">
        <v>0.003</v>
      </c>
      <c r="T499" s="154">
        <f>$S$499*$H$499</f>
        <v>0.547944</v>
      </c>
      <c r="AR499" s="88" t="s">
        <v>232</v>
      </c>
      <c r="AT499" s="88" t="s">
        <v>148</v>
      </c>
      <c r="AU499" s="88" t="s">
        <v>80</v>
      </c>
      <c r="AY499" s="6" t="s">
        <v>145</v>
      </c>
      <c r="BE499" s="155">
        <f>IF($N$499="základní",$J$499,0)</f>
        <v>0</v>
      </c>
      <c r="BF499" s="155">
        <f>IF($N$499="snížená",$J$499,0)</f>
        <v>0</v>
      </c>
      <c r="BG499" s="155">
        <f>IF($N$499="zákl. přenesená",$J$499,0)</f>
        <v>0</v>
      </c>
      <c r="BH499" s="155">
        <f>IF($N$499="sníž. přenesená",$J$499,0)</f>
        <v>0</v>
      </c>
      <c r="BI499" s="155">
        <f>IF($N$499="nulová",$J$499,0)</f>
        <v>0</v>
      </c>
      <c r="BJ499" s="88" t="s">
        <v>21</v>
      </c>
      <c r="BK499" s="155">
        <f>ROUND($I$499*$H$499,2)</f>
        <v>0</v>
      </c>
      <c r="BL499" s="88" t="s">
        <v>232</v>
      </c>
      <c r="BM499" s="88" t="s">
        <v>1124</v>
      </c>
    </row>
    <row r="500" spans="2:51" s="6" customFormat="1" ht="15.75" customHeight="1">
      <c r="B500" s="156"/>
      <c r="C500" s="157"/>
      <c r="D500" s="158" t="s">
        <v>155</v>
      </c>
      <c r="E500" s="159"/>
      <c r="F500" s="159" t="s">
        <v>1125</v>
      </c>
      <c r="G500" s="157"/>
      <c r="H500" s="160">
        <v>182.648</v>
      </c>
      <c r="J500" s="157"/>
      <c r="K500" s="157"/>
      <c r="L500" s="161"/>
      <c r="M500" s="162"/>
      <c r="N500" s="157"/>
      <c r="O500" s="157"/>
      <c r="P500" s="157"/>
      <c r="Q500" s="157"/>
      <c r="R500" s="157"/>
      <c r="S500" s="157"/>
      <c r="T500" s="163"/>
      <c r="AT500" s="164" t="s">
        <v>155</v>
      </c>
      <c r="AU500" s="164" t="s">
        <v>80</v>
      </c>
      <c r="AV500" s="164" t="s">
        <v>80</v>
      </c>
      <c r="AW500" s="164" t="s">
        <v>92</v>
      </c>
      <c r="AX500" s="164" t="s">
        <v>21</v>
      </c>
      <c r="AY500" s="164" t="s">
        <v>145</v>
      </c>
    </row>
    <row r="501" spans="2:65" s="6" customFormat="1" ht="15.75" customHeight="1">
      <c r="B501" s="23"/>
      <c r="C501" s="144" t="s">
        <v>1126</v>
      </c>
      <c r="D501" s="144" t="s">
        <v>148</v>
      </c>
      <c r="E501" s="145" t="s">
        <v>1127</v>
      </c>
      <c r="F501" s="146" t="s">
        <v>1128</v>
      </c>
      <c r="G501" s="147" t="s">
        <v>163</v>
      </c>
      <c r="H501" s="148">
        <v>191.142</v>
      </c>
      <c r="I501" s="149"/>
      <c r="J501" s="150">
        <f>ROUND($I$501*$H$501,2)</f>
        <v>0</v>
      </c>
      <c r="K501" s="146" t="s">
        <v>152</v>
      </c>
      <c r="L501" s="43"/>
      <c r="M501" s="151"/>
      <c r="N501" s="152" t="s">
        <v>43</v>
      </c>
      <c r="O501" s="24"/>
      <c r="P501" s="153">
        <f>$O$501*$H$501</f>
        <v>0</v>
      </c>
      <c r="Q501" s="153">
        <v>0.00041</v>
      </c>
      <c r="R501" s="153">
        <f>$Q$501*$H$501</f>
        <v>0.07836822</v>
      </c>
      <c r="S501" s="153">
        <v>0</v>
      </c>
      <c r="T501" s="154">
        <f>$S$501*$H$501</f>
        <v>0</v>
      </c>
      <c r="AR501" s="88" t="s">
        <v>153</v>
      </c>
      <c r="AT501" s="88" t="s">
        <v>148</v>
      </c>
      <c r="AU501" s="88" t="s">
        <v>80</v>
      </c>
      <c r="AY501" s="6" t="s">
        <v>145</v>
      </c>
      <c r="BE501" s="155">
        <f>IF($N$501="základní",$J$501,0)</f>
        <v>0</v>
      </c>
      <c r="BF501" s="155">
        <f>IF($N$501="snížená",$J$501,0)</f>
        <v>0</v>
      </c>
      <c r="BG501" s="155">
        <f>IF($N$501="zákl. přenesená",$J$501,0)</f>
        <v>0</v>
      </c>
      <c r="BH501" s="155">
        <f>IF($N$501="sníž. přenesená",$J$501,0)</f>
        <v>0</v>
      </c>
      <c r="BI501" s="155">
        <f>IF($N$501="nulová",$J$501,0)</f>
        <v>0</v>
      </c>
      <c r="BJ501" s="88" t="s">
        <v>21</v>
      </c>
      <c r="BK501" s="155">
        <f>ROUND($I$501*$H$501,2)</f>
        <v>0</v>
      </c>
      <c r="BL501" s="88" t="s">
        <v>153</v>
      </c>
      <c r="BM501" s="88" t="s">
        <v>1129</v>
      </c>
    </row>
    <row r="502" spans="2:51" s="6" customFormat="1" ht="15.75" customHeight="1">
      <c r="B502" s="156"/>
      <c r="C502" s="157"/>
      <c r="D502" s="158" t="s">
        <v>155</v>
      </c>
      <c r="E502" s="159"/>
      <c r="F502" s="159" t="s">
        <v>1130</v>
      </c>
      <c r="G502" s="157"/>
      <c r="H502" s="160">
        <v>172.5</v>
      </c>
      <c r="J502" s="157"/>
      <c r="K502" s="157"/>
      <c r="L502" s="161"/>
      <c r="M502" s="162"/>
      <c r="N502" s="157"/>
      <c r="O502" s="157"/>
      <c r="P502" s="157"/>
      <c r="Q502" s="157"/>
      <c r="R502" s="157"/>
      <c r="S502" s="157"/>
      <c r="T502" s="163"/>
      <c r="AT502" s="164" t="s">
        <v>155</v>
      </c>
      <c r="AU502" s="164" t="s">
        <v>80</v>
      </c>
      <c r="AV502" s="164" t="s">
        <v>80</v>
      </c>
      <c r="AW502" s="164" t="s">
        <v>92</v>
      </c>
      <c r="AX502" s="164" t="s">
        <v>72</v>
      </c>
      <c r="AY502" s="164" t="s">
        <v>145</v>
      </c>
    </row>
    <row r="503" spans="2:51" s="6" customFormat="1" ht="15.75" customHeight="1">
      <c r="B503" s="156"/>
      <c r="C503" s="157"/>
      <c r="D503" s="165" t="s">
        <v>155</v>
      </c>
      <c r="E503" s="157"/>
      <c r="F503" s="159" t="s">
        <v>1131</v>
      </c>
      <c r="G503" s="157"/>
      <c r="H503" s="160">
        <v>18.642</v>
      </c>
      <c r="J503" s="157"/>
      <c r="K503" s="157"/>
      <c r="L503" s="161"/>
      <c r="M503" s="162"/>
      <c r="N503" s="157"/>
      <c r="O503" s="157"/>
      <c r="P503" s="157"/>
      <c r="Q503" s="157"/>
      <c r="R503" s="157"/>
      <c r="S503" s="157"/>
      <c r="T503" s="163"/>
      <c r="AT503" s="164" t="s">
        <v>155</v>
      </c>
      <c r="AU503" s="164" t="s">
        <v>80</v>
      </c>
      <c r="AV503" s="164" t="s">
        <v>80</v>
      </c>
      <c r="AW503" s="164" t="s">
        <v>92</v>
      </c>
      <c r="AX503" s="164" t="s">
        <v>72</v>
      </c>
      <c r="AY503" s="164" t="s">
        <v>145</v>
      </c>
    </row>
    <row r="504" spans="2:51" s="6" customFormat="1" ht="15.75" customHeight="1">
      <c r="B504" s="166"/>
      <c r="C504" s="167"/>
      <c r="D504" s="165" t="s">
        <v>155</v>
      </c>
      <c r="E504" s="167"/>
      <c r="F504" s="168" t="s">
        <v>187</v>
      </c>
      <c r="G504" s="167"/>
      <c r="H504" s="169">
        <v>191.142</v>
      </c>
      <c r="J504" s="167"/>
      <c r="K504" s="167"/>
      <c r="L504" s="170"/>
      <c r="M504" s="171"/>
      <c r="N504" s="167"/>
      <c r="O504" s="167"/>
      <c r="P504" s="167"/>
      <c r="Q504" s="167"/>
      <c r="R504" s="167"/>
      <c r="S504" s="167"/>
      <c r="T504" s="172"/>
      <c r="AT504" s="173" t="s">
        <v>155</v>
      </c>
      <c r="AU504" s="173" t="s">
        <v>80</v>
      </c>
      <c r="AV504" s="173" t="s">
        <v>153</v>
      </c>
      <c r="AW504" s="173" t="s">
        <v>92</v>
      </c>
      <c r="AX504" s="173" t="s">
        <v>21</v>
      </c>
      <c r="AY504" s="173" t="s">
        <v>145</v>
      </c>
    </row>
    <row r="505" spans="2:65" s="6" customFormat="1" ht="15.75" customHeight="1">
      <c r="B505" s="23"/>
      <c r="C505" s="174" t="s">
        <v>1132</v>
      </c>
      <c r="D505" s="174" t="s">
        <v>247</v>
      </c>
      <c r="E505" s="175" t="s">
        <v>1133</v>
      </c>
      <c r="F505" s="176" t="s">
        <v>1134</v>
      </c>
      <c r="G505" s="177" t="s">
        <v>163</v>
      </c>
      <c r="H505" s="178">
        <v>236.251</v>
      </c>
      <c r="I505" s="179"/>
      <c r="J505" s="180">
        <f>ROUND($I$505*$H$505,2)</f>
        <v>0</v>
      </c>
      <c r="K505" s="176" t="s">
        <v>152</v>
      </c>
      <c r="L505" s="181"/>
      <c r="M505" s="182"/>
      <c r="N505" s="183" t="s">
        <v>43</v>
      </c>
      <c r="O505" s="24"/>
      <c r="P505" s="153">
        <f>$O$505*$H$505</f>
        <v>0</v>
      </c>
      <c r="Q505" s="153">
        <v>0.0026</v>
      </c>
      <c r="R505" s="153">
        <f>$Q$505*$H$505</f>
        <v>0.6142526</v>
      </c>
      <c r="S505" s="153">
        <v>0</v>
      </c>
      <c r="T505" s="154">
        <f>$S$505*$H$505</f>
        <v>0</v>
      </c>
      <c r="AR505" s="88" t="s">
        <v>188</v>
      </c>
      <c r="AT505" s="88" t="s">
        <v>247</v>
      </c>
      <c r="AU505" s="88" t="s">
        <v>80</v>
      </c>
      <c r="AY505" s="6" t="s">
        <v>145</v>
      </c>
      <c r="BE505" s="155">
        <f>IF($N$505="základní",$J$505,0)</f>
        <v>0</v>
      </c>
      <c r="BF505" s="155">
        <f>IF($N$505="snížená",$J$505,0)</f>
        <v>0</v>
      </c>
      <c r="BG505" s="155">
        <f>IF($N$505="zákl. přenesená",$J$505,0)</f>
        <v>0</v>
      </c>
      <c r="BH505" s="155">
        <f>IF($N$505="sníž. přenesená",$J$505,0)</f>
        <v>0</v>
      </c>
      <c r="BI505" s="155">
        <f>IF($N$505="nulová",$J$505,0)</f>
        <v>0</v>
      </c>
      <c r="BJ505" s="88" t="s">
        <v>21</v>
      </c>
      <c r="BK505" s="155">
        <f>ROUND($I$505*$H$505,2)</f>
        <v>0</v>
      </c>
      <c r="BL505" s="88" t="s">
        <v>153</v>
      </c>
      <c r="BM505" s="88" t="s">
        <v>1135</v>
      </c>
    </row>
    <row r="506" spans="2:51" s="6" customFormat="1" ht="15.75" customHeight="1">
      <c r="B506" s="156"/>
      <c r="C506" s="157"/>
      <c r="D506" s="158" t="s">
        <v>155</v>
      </c>
      <c r="E506" s="159"/>
      <c r="F506" s="159" t="s">
        <v>1136</v>
      </c>
      <c r="G506" s="157"/>
      <c r="H506" s="160">
        <v>236.251</v>
      </c>
      <c r="J506" s="157"/>
      <c r="K506" s="157"/>
      <c r="L506" s="161"/>
      <c r="M506" s="162"/>
      <c r="N506" s="157"/>
      <c r="O506" s="157"/>
      <c r="P506" s="157"/>
      <c r="Q506" s="157"/>
      <c r="R506" s="157"/>
      <c r="S506" s="157"/>
      <c r="T506" s="163"/>
      <c r="AT506" s="164" t="s">
        <v>155</v>
      </c>
      <c r="AU506" s="164" t="s">
        <v>80</v>
      </c>
      <c r="AV506" s="164" t="s">
        <v>80</v>
      </c>
      <c r="AW506" s="164" t="s">
        <v>92</v>
      </c>
      <c r="AX506" s="164" t="s">
        <v>21</v>
      </c>
      <c r="AY506" s="164" t="s">
        <v>145</v>
      </c>
    </row>
    <row r="507" spans="2:65" s="6" customFormat="1" ht="15.75" customHeight="1">
      <c r="B507" s="23"/>
      <c r="C507" s="144" t="s">
        <v>1137</v>
      </c>
      <c r="D507" s="144" t="s">
        <v>148</v>
      </c>
      <c r="E507" s="145" t="s">
        <v>1138</v>
      </c>
      <c r="F507" s="146" t="s">
        <v>1139</v>
      </c>
      <c r="G507" s="147" t="s">
        <v>216</v>
      </c>
      <c r="H507" s="148">
        <v>133.799</v>
      </c>
      <c r="I507" s="149"/>
      <c r="J507" s="150">
        <f>ROUND($I$507*$H$507,2)</f>
        <v>0</v>
      </c>
      <c r="K507" s="146" t="s">
        <v>152</v>
      </c>
      <c r="L507" s="43"/>
      <c r="M507" s="151"/>
      <c r="N507" s="152" t="s">
        <v>43</v>
      </c>
      <c r="O507" s="24"/>
      <c r="P507" s="153">
        <f>$O$507*$H$507</f>
        <v>0</v>
      </c>
      <c r="Q507" s="153">
        <v>2E-05</v>
      </c>
      <c r="R507" s="153">
        <f>$Q$507*$H$507</f>
        <v>0.0026759800000000005</v>
      </c>
      <c r="S507" s="153">
        <v>0</v>
      </c>
      <c r="T507" s="154">
        <f>$S$507*$H$507</f>
        <v>0</v>
      </c>
      <c r="AR507" s="88" t="s">
        <v>232</v>
      </c>
      <c r="AT507" s="88" t="s">
        <v>148</v>
      </c>
      <c r="AU507" s="88" t="s">
        <v>80</v>
      </c>
      <c r="AY507" s="6" t="s">
        <v>145</v>
      </c>
      <c r="BE507" s="155">
        <f>IF($N$507="základní",$J$507,0)</f>
        <v>0</v>
      </c>
      <c r="BF507" s="155">
        <f>IF($N$507="snížená",$J$507,0)</f>
        <v>0</v>
      </c>
      <c r="BG507" s="155">
        <f>IF($N$507="zákl. přenesená",$J$507,0)</f>
        <v>0</v>
      </c>
      <c r="BH507" s="155">
        <f>IF($N$507="sníž. přenesená",$J$507,0)</f>
        <v>0</v>
      </c>
      <c r="BI507" s="155">
        <f>IF($N$507="nulová",$J$507,0)</f>
        <v>0</v>
      </c>
      <c r="BJ507" s="88" t="s">
        <v>21</v>
      </c>
      <c r="BK507" s="155">
        <f>ROUND($I$507*$H$507,2)</f>
        <v>0</v>
      </c>
      <c r="BL507" s="88" t="s">
        <v>232</v>
      </c>
      <c r="BM507" s="88" t="s">
        <v>1140</v>
      </c>
    </row>
    <row r="508" spans="2:51" s="6" customFormat="1" ht="15.75" customHeight="1">
      <c r="B508" s="156"/>
      <c r="C508" s="157"/>
      <c r="D508" s="158" t="s">
        <v>155</v>
      </c>
      <c r="E508" s="159"/>
      <c r="F508" s="159" t="s">
        <v>1141</v>
      </c>
      <c r="G508" s="157"/>
      <c r="H508" s="160">
        <v>133.799</v>
      </c>
      <c r="J508" s="157"/>
      <c r="K508" s="157"/>
      <c r="L508" s="161"/>
      <c r="M508" s="162"/>
      <c r="N508" s="157"/>
      <c r="O508" s="157"/>
      <c r="P508" s="157"/>
      <c r="Q508" s="157"/>
      <c r="R508" s="157"/>
      <c r="S508" s="157"/>
      <c r="T508" s="163"/>
      <c r="AT508" s="164" t="s">
        <v>155</v>
      </c>
      <c r="AU508" s="164" t="s">
        <v>80</v>
      </c>
      <c r="AV508" s="164" t="s">
        <v>80</v>
      </c>
      <c r="AW508" s="164" t="s">
        <v>92</v>
      </c>
      <c r="AX508" s="164" t="s">
        <v>21</v>
      </c>
      <c r="AY508" s="164" t="s">
        <v>145</v>
      </c>
    </row>
    <row r="509" spans="2:65" s="6" customFormat="1" ht="15.75" customHeight="1">
      <c r="B509" s="23"/>
      <c r="C509" s="144" t="s">
        <v>1142</v>
      </c>
      <c r="D509" s="144" t="s">
        <v>148</v>
      </c>
      <c r="E509" s="145" t="s">
        <v>1143</v>
      </c>
      <c r="F509" s="146" t="s">
        <v>1144</v>
      </c>
      <c r="G509" s="147" t="s">
        <v>163</v>
      </c>
      <c r="H509" s="148">
        <v>191.142</v>
      </c>
      <c r="I509" s="149"/>
      <c r="J509" s="150">
        <f>ROUND($I$509*$H$509,2)</f>
        <v>0</v>
      </c>
      <c r="K509" s="146" t="s">
        <v>152</v>
      </c>
      <c r="L509" s="43"/>
      <c r="M509" s="151"/>
      <c r="N509" s="152" t="s">
        <v>43</v>
      </c>
      <c r="O509" s="24"/>
      <c r="P509" s="153">
        <f>$O$509*$H$509</f>
        <v>0</v>
      </c>
      <c r="Q509" s="153">
        <v>0</v>
      </c>
      <c r="R509" s="153">
        <f>$Q$509*$H$509</f>
        <v>0</v>
      </c>
      <c r="S509" s="153">
        <v>0</v>
      </c>
      <c r="T509" s="154">
        <f>$S$509*$H$509</f>
        <v>0</v>
      </c>
      <c r="AR509" s="88" t="s">
        <v>232</v>
      </c>
      <c r="AT509" s="88" t="s">
        <v>148</v>
      </c>
      <c r="AU509" s="88" t="s">
        <v>80</v>
      </c>
      <c r="AY509" s="6" t="s">
        <v>145</v>
      </c>
      <c r="BE509" s="155">
        <f>IF($N$509="základní",$J$509,0)</f>
        <v>0</v>
      </c>
      <c r="BF509" s="155">
        <f>IF($N$509="snížená",$J$509,0)</f>
        <v>0</v>
      </c>
      <c r="BG509" s="155">
        <f>IF($N$509="zákl. přenesená",$J$509,0)</f>
        <v>0</v>
      </c>
      <c r="BH509" s="155">
        <f>IF($N$509="sníž. přenesená",$J$509,0)</f>
        <v>0</v>
      </c>
      <c r="BI509" s="155">
        <f>IF($N$509="nulová",$J$509,0)</f>
        <v>0</v>
      </c>
      <c r="BJ509" s="88" t="s">
        <v>21</v>
      </c>
      <c r="BK509" s="155">
        <f>ROUND($I$509*$H$509,2)</f>
        <v>0</v>
      </c>
      <c r="BL509" s="88" t="s">
        <v>232</v>
      </c>
      <c r="BM509" s="88" t="s">
        <v>1145</v>
      </c>
    </row>
    <row r="510" spans="2:65" s="6" customFormat="1" ht="15.75" customHeight="1">
      <c r="B510" s="23"/>
      <c r="C510" s="147" t="s">
        <v>1146</v>
      </c>
      <c r="D510" s="147" t="s">
        <v>148</v>
      </c>
      <c r="E510" s="145" t="s">
        <v>1147</v>
      </c>
      <c r="F510" s="146" t="s">
        <v>1148</v>
      </c>
      <c r="G510" s="147" t="s">
        <v>163</v>
      </c>
      <c r="H510" s="148">
        <v>191.142</v>
      </c>
      <c r="I510" s="149"/>
      <c r="J510" s="150">
        <f>ROUND($I$510*$H$510,2)</f>
        <v>0</v>
      </c>
      <c r="K510" s="146" t="s">
        <v>152</v>
      </c>
      <c r="L510" s="43"/>
      <c r="M510" s="151"/>
      <c r="N510" s="152" t="s">
        <v>43</v>
      </c>
      <c r="O510" s="24"/>
      <c r="P510" s="153">
        <f>$O$510*$H$510</f>
        <v>0</v>
      </c>
      <c r="Q510" s="153">
        <v>0</v>
      </c>
      <c r="R510" s="153">
        <f>$Q$510*$H$510</f>
        <v>0</v>
      </c>
      <c r="S510" s="153">
        <v>0</v>
      </c>
      <c r="T510" s="154">
        <f>$S$510*$H$510</f>
        <v>0</v>
      </c>
      <c r="AR510" s="88" t="s">
        <v>232</v>
      </c>
      <c r="AT510" s="88" t="s">
        <v>148</v>
      </c>
      <c r="AU510" s="88" t="s">
        <v>80</v>
      </c>
      <c r="AY510" s="88" t="s">
        <v>145</v>
      </c>
      <c r="BE510" s="155">
        <f>IF($N$510="základní",$J$510,0)</f>
        <v>0</v>
      </c>
      <c r="BF510" s="155">
        <f>IF($N$510="snížená",$J$510,0)</f>
        <v>0</v>
      </c>
      <c r="BG510" s="155">
        <f>IF($N$510="zákl. přenesená",$J$510,0)</f>
        <v>0</v>
      </c>
      <c r="BH510" s="155">
        <f>IF($N$510="sníž. přenesená",$J$510,0)</f>
        <v>0</v>
      </c>
      <c r="BI510" s="155">
        <f>IF($N$510="nulová",$J$510,0)</f>
        <v>0</v>
      </c>
      <c r="BJ510" s="88" t="s">
        <v>21</v>
      </c>
      <c r="BK510" s="155">
        <f>ROUND($I$510*$H$510,2)</f>
        <v>0</v>
      </c>
      <c r="BL510" s="88" t="s">
        <v>232</v>
      </c>
      <c r="BM510" s="88" t="s">
        <v>1149</v>
      </c>
    </row>
    <row r="511" spans="2:65" s="6" customFormat="1" ht="15.75" customHeight="1">
      <c r="B511" s="23"/>
      <c r="C511" s="147" t="s">
        <v>1150</v>
      </c>
      <c r="D511" s="147" t="s">
        <v>148</v>
      </c>
      <c r="E511" s="145" t="s">
        <v>1151</v>
      </c>
      <c r="F511" s="146" t="s">
        <v>1152</v>
      </c>
      <c r="G511" s="147" t="s">
        <v>163</v>
      </c>
      <c r="H511" s="148">
        <v>191.142</v>
      </c>
      <c r="I511" s="149"/>
      <c r="J511" s="150">
        <f>ROUND($I$511*$H$511,2)</f>
        <v>0</v>
      </c>
      <c r="K511" s="146" t="s">
        <v>152</v>
      </c>
      <c r="L511" s="43"/>
      <c r="M511" s="151"/>
      <c r="N511" s="152" t="s">
        <v>43</v>
      </c>
      <c r="O511" s="24"/>
      <c r="P511" s="153">
        <f>$O$511*$H$511</f>
        <v>0</v>
      </c>
      <c r="Q511" s="153">
        <v>0.00578</v>
      </c>
      <c r="R511" s="153">
        <f>$Q$511*$H$511</f>
        <v>1.10480076</v>
      </c>
      <c r="S511" s="153">
        <v>0</v>
      </c>
      <c r="T511" s="154">
        <f>$S$511*$H$511</f>
        <v>0</v>
      </c>
      <c r="AR511" s="88" t="s">
        <v>232</v>
      </c>
      <c r="AT511" s="88" t="s">
        <v>148</v>
      </c>
      <c r="AU511" s="88" t="s">
        <v>80</v>
      </c>
      <c r="AY511" s="88" t="s">
        <v>145</v>
      </c>
      <c r="BE511" s="155">
        <f>IF($N$511="základní",$J$511,0)</f>
        <v>0</v>
      </c>
      <c r="BF511" s="155">
        <f>IF($N$511="snížená",$J$511,0)</f>
        <v>0</v>
      </c>
      <c r="BG511" s="155">
        <f>IF($N$511="zákl. přenesená",$J$511,0)</f>
        <v>0</v>
      </c>
      <c r="BH511" s="155">
        <f>IF($N$511="sníž. přenesená",$J$511,0)</f>
        <v>0</v>
      </c>
      <c r="BI511" s="155">
        <f>IF($N$511="nulová",$J$511,0)</f>
        <v>0</v>
      </c>
      <c r="BJ511" s="88" t="s">
        <v>21</v>
      </c>
      <c r="BK511" s="155">
        <f>ROUND($I$511*$H$511,2)</f>
        <v>0</v>
      </c>
      <c r="BL511" s="88" t="s">
        <v>232</v>
      </c>
      <c r="BM511" s="88" t="s">
        <v>1153</v>
      </c>
    </row>
    <row r="512" spans="2:65" s="6" customFormat="1" ht="15.75" customHeight="1">
      <c r="B512" s="23"/>
      <c r="C512" s="147" t="s">
        <v>1154</v>
      </c>
      <c r="D512" s="147" t="s">
        <v>148</v>
      </c>
      <c r="E512" s="145" t="s">
        <v>1155</v>
      </c>
      <c r="F512" s="146" t="s">
        <v>1156</v>
      </c>
      <c r="G512" s="147" t="s">
        <v>504</v>
      </c>
      <c r="H512" s="184"/>
      <c r="I512" s="149"/>
      <c r="J512" s="150">
        <f>ROUND($I$512*$H$512,2)</f>
        <v>0</v>
      </c>
      <c r="K512" s="146" t="s">
        <v>152</v>
      </c>
      <c r="L512" s="43"/>
      <c r="M512" s="151"/>
      <c r="N512" s="152" t="s">
        <v>43</v>
      </c>
      <c r="O512" s="24"/>
      <c r="P512" s="153">
        <f>$O$512*$H$512</f>
        <v>0</v>
      </c>
      <c r="Q512" s="153">
        <v>0</v>
      </c>
      <c r="R512" s="153">
        <f>$Q$512*$H$512</f>
        <v>0</v>
      </c>
      <c r="S512" s="153">
        <v>0</v>
      </c>
      <c r="T512" s="154">
        <f>$S$512*$H$512</f>
        <v>0</v>
      </c>
      <c r="AR512" s="88" t="s">
        <v>232</v>
      </c>
      <c r="AT512" s="88" t="s">
        <v>148</v>
      </c>
      <c r="AU512" s="88" t="s">
        <v>80</v>
      </c>
      <c r="AY512" s="88" t="s">
        <v>145</v>
      </c>
      <c r="BE512" s="155">
        <f>IF($N$512="základní",$J$512,0)</f>
        <v>0</v>
      </c>
      <c r="BF512" s="155">
        <f>IF($N$512="snížená",$J$512,0)</f>
        <v>0</v>
      </c>
      <c r="BG512" s="155">
        <f>IF($N$512="zákl. přenesená",$J$512,0)</f>
        <v>0</v>
      </c>
      <c r="BH512" s="155">
        <f>IF($N$512="sníž. přenesená",$J$512,0)</f>
        <v>0</v>
      </c>
      <c r="BI512" s="155">
        <f>IF($N$512="nulová",$J$512,0)</f>
        <v>0</v>
      </c>
      <c r="BJ512" s="88" t="s">
        <v>21</v>
      </c>
      <c r="BK512" s="155">
        <f>ROUND($I$512*$H$512,2)</f>
        <v>0</v>
      </c>
      <c r="BL512" s="88" t="s">
        <v>232</v>
      </c>
      <c r="BM512" s="88" t="s">
        <v>1157</v>
      </c>
    </row>
    <row r="513" spans="2:63" s="131" customFormat="1" ht="30.75" customHeight="1">
      <c r="B513" s="132"/>
      <c r="C513" s="133"/>
      <c r="D513" s="133" t="s">
        <v>71</v>
      </c>
      <c r="E513" s="142" t="s">
        <v>1158</v>
      </c>
      <c r="F513" s="142" t="s">
        <v>1159</v>
      </c>
      <c r="G513" s="133"/>
      <c r="H513" s="133"/>
      <c r="J513" s="143">
        <f>$BK$513</f>
        <v>0</v>
      </c>
      <c r="K513" s="133"/>
      <c r="L513" s="136"/>
      <c r="M513" s="137"/>
      <c r="N513" s="133"/>
      <c r="O513" s="133"/>
      <c r="P513" s="138">
        <f>SUM($P$514:$P$528)</f>
        <v>0</v>
      </c>
      <c r="Q513" s="133"/>
      <c r="R513" s="138">
        <f>SUM($R$514:$R$528)</f>
        <v>0.5215538</v>
      </c>
      <c r="S513" s="133"/>
      <c r="T513" s="139">
        <f>SUM($T$514:$T$528)</f>
        <v>0</v>
      </c>
      <c r="AR513" s="140" t="s">
        <v>80</v>
      </c>
      <c r="AT513" s="140" t="s">
        <v>71</v>
      </c>
      <c r="AU513" s="140" t="s">
        <v>21</v>
      </c>
      <c r="AY513" s="140" t="s">
        <v>145</v>
      </c>
      <c r="BK513" s="141">
        <f>SUM($BK$514:$BK$528)</f>
        <v>0</v>
      </c>
    </row>
    <row r="514" spans="2:65" s="6" customFormat="1" ht="15.75" customHeight="1">
      <c r="B514" s="23"/>
      <c r="C514" s="147" t="s">
        <v>1160</v>
      </c>
      <c r="D514" s="147" t="s">
        <v>148</v>
      </c>
      <c r="E514" s="145" t="s">
        <v>1161</v>
      </c>
      <c r="F514" s="146" t="s">
        <v>1162</v>
      </c>
      <c r="G514" s="147" t="s">
        <v>163</v>
      </c>
      <c r="H514" s="148">
        <v>22.707</v>
      </c>
      <c r="I514" s="149"/>
      <c r="J514" s="150">
        <f>ROUND($I$514*$H$514,2)</f>
        <v>0</v>
      </c>
      <c r="K514" s="146" t="s">
        <v>152</v>
      </c>
      <c r="L514" s="43"/>
      <c r="M514" s="151"/>
      <c r="N514" s="152" t="s">
        <v>43</v>
      </c>
      <c r="O514" s="24"/>
      <c r="P514" s="153">
        <f>$O$514*$H$514</f>
        <v>0</v>
      </c>
      <c r="Q514" s="153">
        <v>0.003</v>
      </c>
      <c r="R514" s="153">
        <f>$Q$514*$H$514</f>
        <v>0.068121</v>
      </c>
      <c r="S514" s="153">
        <v>0</v>
      </c>
      <c r="T514" s="154">
        <f>$S$514*$H$514</f>
        <v>0</v>
      </c>
      <c r="AR514" s="88" t="s">
        <v>232</v>
      </c>
      <c r="AT514" s="88" t="s">
        <v>148</v>
      </c>
      <c r="AU514" s="88" t="s">
        <v>80</v>
      </c>
      <c r="AY514" s="88" t="s">
        <v>145</v>
      </c>
      <c r="BE514" s="155">
        <f>IF($N$514="základní",$J$514,0)</f>
        <v>0</v>
      </c>
      <c r="BF514" s="155">
        <f>IF($N$514="snížená",$J$514,0)</f>
        <v>0</v>
      </c>
      <c r="BG514" s="155">
        <f>IF($N$514="zákl. přenesená",$J$514,0)</f>
        <v>0</v>
      </c>
      <c r="BH514" s="155">
        <f>IF($N$514="sníž. přenesená",$J$514,0)</f>
        <v>0</v>
      </c>
      <c r="BI514" s="155">
        <f>IF($N$514="nulová",$J$514,0)</f>
        <v>0</v>
      </c>
      <c r="BJ514" s="88" t="s">
        <v>21</v>
      </c>
      <c r="BK514" s="155">
        <f>ROUND($I$514*$H$514,2)</f>
        <v>0</v>
      </c>
      <c r="BL514" s="88" t="s">
        <v>232</v>
      </c>
      <c r="BM514" s="88" t="s">
        <v>1163</v>
      </c>
    </row>
    <row r="515" spans="2:51" s="6" customFormat="1" ht="15.75" customHeight="1">
      <c r="B515" s="156"/>
      <c r="C515" s="157"/>
      <c r="D515" s="158" t="s">
        <v>155</v>
      </c>
      <c r="E515" s="159"/>
      <c r="F515" s="159" t="s">
        <v>1164</v>
      </c>
      <c r="G515" s="157"/>
      <c r="H515" s="160">
        <v>9.148</v>
      </c>
      <c r="J515" s="157"/>
      <c r="K515" s="157"/>
      <c r="L515" s="161"/>
      <c r="M515" s="162"/>
      <c r="N515" s="157"/>
      <c r="O515" s="157"/>
      <c r="P515" s="157"/>
      <c r="Q515" s="157"/>
      <c r="R515" s="157"/>
      <c r="S515" s="157"/>
      <c r="T515" s="163"/>
      <c r="AT515" s="164" t="s">
        <v>155</v>
      </c>
      <c r="AU515" s="164" t="s">
        <v>80</v>
      </c>
      <c r="AV515" s="164" t="s">
        <v>80</v>
      </c>
      <c r="AW515" s="164" t="s">
        <v>92</v>
      </c>
      <c r="AX515" s="164" t="s">
        <v>72</v>
      </c>
      <c r="AY515" s="164" t="s">
        <v>145</v>
      </c>
    </row>
    <row r="516" spans="2:51" s="6" customFormat="1" ht="15.75" customHeight="1">
      <c r="B516" s="156"/>
      <c r="C516" s="157"/>
      <c r="D516" s="165" t="s">
        <v>155</v>
      </c>
      <c r="E516" s="157"/>
      <c r="F516" s="159" t="s">
        <v>1165</v>
      </c>
      <c r="G516" s="157"/>
      <c r="H516" s="160">
        <v>11.354</v>
      </c>
      <c r="J516" s="157"/>
      <c r="K516" s="157"/>
      <c r="L516" s="161"/>
      <c r="M516" s="162"/>
      <c r="N516" s="157"/>
      <c r="O516" s="157"/>
      <c r="P516" s="157"/>
      <c r="Q516" s="157"/>
      <c r="R516" s="157"/>
      <c r="S516" s="157"/>
      <c r="T516" s="163"/>
      <c r="AT516" s="164" t="s">
        <v>155</v>
      </c>
      <c r="AU516" s="164" t="s">
        <v>80</v>
      </c>
      <c r="AV516" s="164" t="s">
        <v>80</v>
      </c>
      <c r="AW516" s="164" t="s">
        <v>92</v>
      </c>
      <c r="AX516" s="164" t="s">
        <v>72</v>
      </c>
      <c r="AY516" s="164" t="s">
        <v>145</v>
      </c>
    </row>
    <row r="517" spans="2:51" s="6" customFormat="1" ht="15.75" customHeight="1">
      <c r="B517" s="156"/>
      <c r="C517" s="157"/>
      <c r="D517" s="165" t="s">
        <v>155</v>
      </c>
      <c r="E517" s="157"/>
      <c r="F517" s="159" t="s">
        <v>1166</v>
      </c>
      <c r="G517" s="157"/>
      <c r="H517" s="160">
        <v>2.205</v>
      </c>
      <c r="J517" s="157"/>
      <c r="K517" s="157"/>
      <c r="L517" s="161"/>
      <c r="M517" s="162"/>
      <c r="N517" s="157"/>
      <c r="O517" s="157"/>
      <c r="P517" s="157"/>
      <c r="Q517" s="157"/>
      <c r="R517" s="157"/>
      <c r="S517" s="157"/>
      <c r="T517" s="163"/>
      <c r="AT517" s="164" t="s">
        <v>155</v>
      </c>
      <c r="AU517" s="164" t="s">
        <v>80</v>
      </c>
      <c r="AV517" s="164" t="s">
        <v>80</v>
      </c>
      <c r="AW517" s="164" t="s">
        <v>92</v>
      </c>
      <c r="AX517" s="164" t="s">
        <v>72</v>
      </c>
      <c r="AY517" s="164" t="s">
        <v>145</v>
      </c>
    </row>
    <row r="518" spans="2:51" s="6" customFormat="1" ht="15.75" customHeight="1">
      <c r="B518" s="166"/>
      <c r="C518" s="167"/>
      <c r="D518" s="165" t="s">
        <v>155</v>
      </c>
      <c r="E518" s="167"/>
      <c r="F518" s="168" t="s">
        <v>187</v>
      </c>
      <c r="G518" s="167"/>
      <c r="H518" s="169">
        <v>22.707</v>
      </c>
      <c r="J518" s="167"/>
      <c r="K518" s="167"/>
      <c r="L518" s="170"/>
      <c r="M518" s="171"/>
      <c r="N518" s="167"/>
      <c r="O518" s="167"/>
      <c r="P518" s="167"/>
      <c r="Q518" s="167"/>
      <c r="R518" s="167"/>
      <c r="S518" s="167"/>
      <c r="T518" s="172"/>
      <c r="AT518" s="173" t="s">
        <v>155</v>
      </c>
      <c r="AU518" s="173" t="s">
        <v>80</v>
      </c>
      <c r="AV518" s="173" t="s">
        <v>153</v>
      </c>
      <c r="AW518" s="173" t="s">
        <v>92</v>
      </c>
      <c r="AX518" s="173" t="s">
        <v>21</v>
      </c>
      <c r="AY518" s="173" t="s">
        <v>145</v>
      </c>
    </row>
    <row r="519" spans="2:65" s="6" customFormat="1" ht="15.75" customHeight="1">
      <c r="B519" s="23"/>
      <c r="C519" s="174" t="s">
        <v>1167</v>
      </c>
      <c r="D519" s="174" t="s">
        <v>247</v>
      </c>
      <c r="E519" s="175" t="s">
        <v>1168</v>
      </c>
      <c r="F519" s="176" t="s">
        <v>1169</v>
      </c>
      <c r="G519" s="177" t="s">
        <v>163</v>
      </c>
      <c r="H519" s="178">
        <v>28.384</v>
      </c>
      <c r="I519" s="179"/>
      <c r="J519" s="180">
        <f>ROUND($I$519*$H$519,2)</f>
        <v>0</v>
      </c>
      <c r="K519" s="176" t="s">
        <v>152</v>
      </c>
      <c r="L519" s="181"/>
      <c r="M519" s="182"/>
      <c r="N519" s="183" t="s">
        <v>43</v>
      </c>
      <c r="O519" s="24"/>
      <c r="P519" s="153">
        <f>$O$519*$H$519</f>
        <v>0</v>
      </c>
      <c r="Q519" s="153">
        <v>0.0155</v>
      </c>
      <c r="R519" s="153">
        <f>$Q$519*$H$519</f>
        <v>0.439952</v>
      </c>
      <c r="S519" s="153">
        <v>0</v>
      </c>
      <c r="T519" s="154">
        <f>$S$519*$H$519</f>
        <v>0</v>
      </c>
      <c r="AR519" s="88" t="s">
        <v>308</v>
      </c>
      <c r="AT519" s="88" t="s">
        <v>247</v>
      </c>
      <c r="AU519" s="88" t="s">
        <v>80</v>
      </c>
      <c r="AY519" s="6" t="s">
        <v>145</v>
      </c>
      <c r="BE519" s="155">
        <f>IF($N$519="základní",$J$519,0)</f>
        <v>0</v>
      </c>
      <c r="BF519" s="155">
        <f>IF($N$519="snížená",$J$519,0)</f>
        <v>0</v>
      </c>
      <c r="BG519" s="155">
        <f>IF($N$519="zákl. přenesená",$J$519,0)</f>
        <v>0</v>
      </c>
      <c r="BH519" s="155">
        <f>IF($N$519="sníž. přenesená",$J$519,0)</f>
        <v>0</v>
      </c>
      <c r="BI519" s="155">
        <f>IF($N$519="nulová",$J$519,0)</f>
        <v>0</v>
      </c>
      <c r="BJ519" s="88" t="s">
        <v>21</v>
      </c>
      <c r="BK519" s="155">
        <f>ROUND($I$519*$H$519,2)</f>
        <v>0</v>
      </c>
      <c r="BL519" s="88" t="s">
        <v>232</v>
      </c>
      <c r="BM519" s="88" t="s">
        <v>1170</v>
      </c>
    </row>
    <row r="520" spans="2:51" s="6" customFormat="1" ht="15.75" customHeight="1">
      <c r="B520" s="156"/>
      <c r="C520" s="157"/>
      <c r="D520" s="158" t="s">
        <v>155</v>
      </c>
      <c r="E520" s="159"/>
      <c r="F520" s="159" t="s">
        <v>1171</v>
      </c>
      <c r="G520" s="157"/>
      <c r="H520" s="160">
        <v>28.384</v>
      </c>
      <c r="J520" s="157"/>
      <c r="K520" s="157"/>
      <c r="L520" s="161"/>
      <c r="M520" s="162"/>
      <c r="N520" s="157"/>
      <c r="O520" s="157"/>
      <c r="P520" s="157"/>
      <c r="Q520" s="157"/>
      <c r="R520" s="157"/>
      <c r="S520" s="157"/>
      <c r="T520" s="163"/>
      <c r="AT520" s="164" t="s">
        <v>155</v>
      </c>
      <c r="AU520" s="164" t="s">
        <v>80</v>
      </c>
      <c r="AV520" s="164" t="s">
        <v>80</v>
      </c>
      <c r="AW520" s="164" t="s">
        <v>92</v>
      </c>
      <c r="AX520" s="164" t="s">
        <v>21</v>
      </c>
      <c r="AY520" s="164" t="s">
        <v>145</v>
      </c>
    </row>
    <row r="521" spans="2:65" s="6" customFormat="1" ht="15.75" customHeight="1">
      <c r="B521" s="23"/>
      <c r="C521" s="144" t="s">
        <v>1172</v>
      </c>
      <c r="D521" s="144" t="s">
        <v>148</v>
      </c>
      <c r="E521" s="145" t="s">
        <v>1173</v>
      </c>
      <c r="F521" s="146" t="s">
        <v>1174</v>
      </c>
      <c r="G521" s="147" t="s">
        <v>163</v>
      </c>
      <c r="H521" s="148">
        <v>0.54</v>
      </c>
      <c r="I521" s="149"/>
      <c r="J521" s="150">
        <f>ROUND($I$521*$H$521,2)</f>
        <v>0</v>
      </c>
      <c r="K521" s="146" t="s">
        <v>152</v>
      </c>
      <c r="L521" s="43"/>
      <c r="M521" s="151"/>
      <c r="N521" s="152" t="s">
        <v>43</v>
      </c>
      <c r="O521" s="24"/>
      <c r="P521" s="153">
        <f>$O$521*$H$521</f>
        <v>0</v>
      </c>
      <c r="Q521" s="153">
        <v>0.00058</v>
      </c>
      <c r="R521" s="153">
        <f>$Q$521*$H$521</f>
        <v>0.0003132</v>
      </c>
      <c r="S521" s="153">
        <v>0</v>
      </c>
      <c r="T521" s="154">
        <f>$S$521*$H$521</f>
        <v>0</v>
      </c>
      <c r="AR521" s="88" t="s">
        <v>232</v>
      </c>
      <c r="AT521" s="88" t="s">
        <v>148</v>
      </c>
      <c r="AU521" s="88" t="s">
        <v>80</v>
      </c>
      <c r="AY521" s="6" t="s">
        <v>145</v>
      </c>
      <c r="BE521" s="155">
        <f>IF($N$521="základní",$J$521,0)</f>
        <v>0</v>
      </c>
      <c r="BF521" s="155">
        <f>IF($N$521="snížená",$J$521,0)</f>
        <v>0</v>
      </c>
      <c r="BG521" s="155">
        <f>IF($N$521="zákl. přenesená",$J$521,0)</f>
        <v>0</v>
      </c>
      <c r="BH521" s="155">
        <f>IF($N$521="sníž. přenesená",$J$521,0)</f>
        <v>0</v>
      </c>
      <c r="BI521" s="155">
        <f>IF($N$521="nulová",$J$521,0)</f>
        <v>0</v>
      </c>
      <c r="BJ521" s="88" t="s">
        <v>21</v>
      </c>
      <c r="BK521" s="155">
        <f>ROUND($I$521*$H$521,2)</f>
        <v>0</v>
      </c>
      <c r="BL521" s="88" t="s">
        <v>232</v>
      </c>
      <c r="BM521" s="88" t="s">
        <v>1175</v>
      </c>
    </row>
    <row r="522" spans="2:51" s="6" customFormat="1" ht="15.75" customHeight="1">
      <c r="B522" s="156"/>
      <c r="C522" s="157"/>
      <c r="D522" s="158" t="s">
        <v>155</v>
      </c>
      <c r="E522" s="159"/>
      <c r="F522" s="159" t="s">
        <v>1176</v>
      </c>
      <c r="G522" s="157"/>
      <c r="H522" s="160">
        <v>0.54</v>
      </c>
      <c r="J522" s="157"/>
      <c r="K522" s="157"/>
      <c r="L522" s="161"/>
      <c r="M522" s="162"/>
      <c r="N522" s="157"/>
      <c r="O522" s="157"/>
      <c r="P522" s="157"/>
      <c r="Q522" s="157"/>
      <c r="R522" s="157"/>
      <c r="S522" s="157"/>
      <c r="T522" s="163"/>
      <c r="AT522" s="164" t="s">
        <v>155</v>
      </c>
      <c r="AU522" s="164" t="s">
        <v>80</v>
      </c>
      <c r="AV522" s="164" t="s">
        <v>80</v>
      </c>
      <c r="AW522" s="164" t="s">
        <v>92</v>
      </c>
      <c r="AX522" s="164" t="s">
        <v>21</v>
      </c>
      <c r="AY522" s="164" t="s">
        <v>145</v>
      </c>
    </row>
    <row r="523" spans="2:65" s="6" customFormat="1" ht="15.75" customHeight="1">
      <c r="B523" s="23"/>
      <c r="C523" s="174" t="s">
        <v>1177</v>
      </c>
      <c r="D523" s="174" t="s">
        <v>247</v>
      </c>
      <c r="E523" s="175" t="s">
        <v>1178</v>
      </c>
      <c r="F523" s="176" t="s">
        <v>1179</v>
      </c>
      <c r="G523" s="177" t="s">
        <v>163</v>
      </c>
      <c r="H523" s="178">
        <v>0.54</v>
      </c>
      <c r="I523" s="179"/>
      <c r="J523" s="180">
        <f>ROUND($I$523*$H$523,2)</f>
        <v>0</v>
      </c>
      <c r="K523" s="176" t="s">
        <v>152</v>
      </c>
      <c r="L523" s="181"/>
      <c r="M523" s="182"/>
      <c r="N523" s="183" t="s">
        <v>43</v>
      </c>
      <c r="O523" s="24"/>
      <c r="P523" s="153">
        <f>$O$523*$H$523</f>
        <v>0</v>
      </c>
      <c r="Q523" s="153">
        <v>0.01</v>
      </c>
      <c r="R523" s="153">
        <f>$Q$523*$H$523</f>
        <v>0.0054</v>
      </c>
      <c r="S523" s="153">
        <v>0</v>
      </c>
      <c r="T523" s="154">
        <f>$S$523*$H$523</f>
        <v>0</v>
      </c>
      <c r="AR523" s="88" t="s">
        <v>308</v>
      </c>
      <c r="AT523" s="88" t="s">
        <v>247</v>
      </c>
      <c r="AU523" s="88" t="s">
        <v>80</v>
      </c>
      <c r="AY523" s="6" t="s">
        <v>145</v>
      </c>
      <c r="BE523" s="155">
        <f>IF($N$523="základní",$J$523,0)</f>
        <v>0</v>
      </c>
      <c r="BF523" s="155">
        <f>IF($N$523="snížená",$J$523,0)</f>
        <v>0</v>
      </c>
      <c r="BG523" s="155">
        <f>IF($N$523="zákl. přenesená",$J$523,0)</f>
        <v>0</v>
      </c>
      <c r="BH523" s="155">
        <f>IF($N$523="sníž. přenesená",$J$523,0)</f>
        <v>0</v>
      </c>
      <c r="BI523" s="155">
        <f>IF($N$523="nulová",$J$523,0)</f>
        <v>0</v>
      </c>
      <c r="BJ523" s="88" t="s">
        <v>21</v>
      </c>
      <c r="BK523" s="155">
        <f>ROUND($I$523*$H$523,2)</f>
        <v>0</v>
      </c>
      <c r="BL523" s="88" t="s">
        <v>232</v>
      </c>
      <c r="BM523" s="88" t="s">
        <v>1180</v>
      </c>
    </row>
    <row r="524" spans="2:51" s="6" customFormat="1" ht="15.75" customHeight="1">
      <c r="B524" s="156"/>
      <c r="C524" s="157"/>
      <c r="D524" s="158" t="s">
        <v>155</v>
      </c>
      <c r="E524" s="159"/>
      <c r="F524" s="159" t="s">
        <v>1181</v>
      </c>
      <c r="G524" s="157"/>
      <c r="H524" s="160">
        <v>0.54</v>
      </c>
      <c r="J524" s="157"/>
      <c r="K524" s="157"/>
      <c r="L524" s="161"/>
      <c r="M524" s="162"/>
      <c r="N524" s="157"/>
      <c r="O524" s="157"/>
      <c r="P524" s="157"/>
      <c r="Q524" s="157"/>
      <c r="R524" s="157"/>
      <c r="S524" s="157"/>
      <c r="T524" s="163"/>
      <c r="AT524" s="164" t="s">
        <v>155</v>
      </c>
      <c r="AU524" s="164" t="s">
        <v>80</v>
      </c>
      <c r="AV524" s="164" t="s">
        <v>80</v>
      </c>
      <c r="AW524" s="164" t="s">
        <v>92</v>
      </c>
      <c r="AX524" s="164" t="s">
        <v>21</v>
      </c>
      <c r="AY524" s="164" t="s">
        <v>145</v>
      </c>
    </row>
    <row r="525" spans="2:65" s="6" customFormat="1" ht="15.75" customHeight="1">
      <c r="B525" s="23"/>
      <c r="C525" s="144" t="s">
        <v>1182</v>
      </c>
      <c r="D525" s="144" t="s">
        <v>148</v>
      </c>
      <c r="E525" s="145" t="s">
        <v>1183</v>
      </c>
      <c r="F525" s="146" t="s">
        <v>1184</v>
      </c>
      <c r="G525" s="147" t="s">
        <v>216</v>
      </c>
      <c r="H525" s="148">
        <v>3.675</v>
      </c>
      <c r="I525" s="149"/>
      <c r="J525" s="150">
        <f>ROUND($I$525*$H$525,2)</f>
        <v>0</v>
      </c>
      <c r="K525" s="146" t="s">
        <v>152</v>
      </c>
      <c r="L525" s="43"/>
      <c r="M525" s="151"/>
      <c r="N525" s="152" t="s">
        <v>43</v>
      </c>
      <c r="O525" s="24"/>
      <c r="P525" s="153">
        <f>$O$525*$H$525</f>
        <v>0</v>
      </c>
      <c r="Q525" s="153">
        <v>0.00026</v>
      </c>
      <c r="R525" s="153">
        <f>$Q$525*$H$525</f>
        <v>0.0009554999999999999</v>
      </c>
      <c r="S525" s="153">
        <v>0</v>
      </c>
      <c r="T525" s="154">
        <f>$S$525*$H$525</f>
        <v>0</v>
      </c>
      <c r="AR525" s="88" t="s">
        <v>232</v>
      </c>
      <c r="AT525" s="88" t="s">
        <v>148</v>
      </c>
      <c r="AU525" s="88" t="s">
        <v>80</v>
      </c>
      <c r="AY525" s="6" t="s">
        <v>145</v>
      </c>
      <c r="BE525" s="155">
        <f>IF($N$525="základní",$J$525,0)</f>
        <v>0</v>
      </c>
      <c r="BF525" s="155">
        <f>IF($N$525="snížená",$J$525,0)</f>
        <v>0</v>
      </c>
      <c r="BG525" s="155">
        <f>IF($N$525="zákl. přenesená",$J$525,0)</f>
        <v>0</v>
      </c>
      <c r="BH525" s="155">
        <f>IF($N$525="sníž. přenesená",$J$525,0)</f>
        <v>0</v>
      </c>
      <c r="BI525" s="155">
        <f>IF($N$525="nulová",$J$525,0)</f>
        <v>0</v>
      </c>
      <c r="BJ525" s="88" t="s">
        <v>21</v>
      </c>
      <c r="BK525" s="155">
        <f>ROUND($I$525*$H$525,2)</f>
        <v>0</v>
      </c>
      <c r="BL525" s="88" t="s">
        <v>232</v>
      </c>
      <c r="BM525" s="88" t="s">
        <v>1185</v>
      </c>
    </row>
    <row r="526" spans="2:51" s="6" customFormat="1" ht="15.75" customHeight="1">
      <c r="B526" s="156"/>
      <c r="C526" s="157"/>
      <c r="D526" s="158" t="s">
        <v>155</v>
      </c>
      <c r="E526" s="159"/>
      <c r="F526" s="159" t="s">
        <v>1186</v>
      </c>
      <c r="G526" s="157"/>
      <c r="H526" s="160">
        <v>3.675</v>
      </c>
      <c r="J526" s="157"/>
      <c r="K526" s="157"/>
      <c r="L526" s="161"/>
      <c r="M526" s="162"/>
      <c r="N526" s="157"/>
      <c r="O526" s="157"/>
      <c r="P526" s="157"/>
      <c r="Q526" s="157"/>
      <c r="R526" s="157"/>
      <c r="S526" s="157"/>
      <c r="T526" s="163"/>
      <c r="AT526" s="164" t="s">
        <v>155</v>
      </c>
      <c r="AU526" s="164" t="s">
        <v>80</v>
      </c>
      <c r="AV526" s="164" t="s">
        <v>80</v>
      </c>
      <c r="AW526" s="164" t="s">
        <v>92</v>
      </c>
      <c r="AX526" s="164" t="s">
        <v>21</v>
      </c>
      <c r="AY526" s="164" t="s">
        <v>145</v>
      </c>
    </row>
    <row r="527" spans="2:65" s="6" customFormat="1" ht="15.75" customHeight="1">
      <c r="B527" s="23"/>
      <c r="C527" s="144" t="s">
        <v>1187</v>
      </c>
      <c r="D527" s="144" t="s">
        <v>148</v>
      </c>
      <c r="E527" s="145" t="s">
        <v>1188</v>
      </c>
      <c r="F527" s="146" t="s">
        <v>1189</v>
      </c>
      <c r="G527" s="147" t="s">
        <v>163</v>
      </c>
      <c r="H527" s="148">
        <v>22.707</v>
      </c>
      <c r="I527" s="149"/>
      <c r="J527" s="150">
        <f>ROUND($I$527*$H$527,2)</f>
        <v>0</v>
      </c>
      <c r="K527" s="146" t="s">
        <v>152</v>
      </c>
      <c r="L527" s="43"/>
      <c r="M527" s="151"/>
      <c r="N527" s="152" t="s">
        <v>43</v>
      </c>
      <c r="O527" s="24"/>
      <c r="P527" s="153">
        <f>$O$527*$H$527</f>
        <v>0</v>
      </c>
      <c r="Q527" s="153">
        <v>0.0003</v>
      </c>
      <c r="R527" s="153">
        <f>$Q$527*$H$527</f>
        <v>0.0068121</v>
      </c>
      <c r="S527" s="153">
        <v>0</v>
      </c>
      <c r="T527" s="154">
        <f>$S$527*$H$527</f>
        <v>0</v>
      </c>
      <c r="AR527" s="88" t="s">
        <v>232</v>
      </c>
      <c r="AT527" s="88" t="s">
        <v>148</v>
      </c>
      <c r="AU527" s="88" t="s">
        <v>80</v>
      </c>
      <c r="AY527" s="6" t="s">
        <v>145</v>
      </c>
      <c r="BE527" s="155">
        <f>IF($N$527="základní",$J$527,0)</f>
        <v>0</v>
      </c>
      <c r="BF527" s="155">
        <f>IF($N$527="snížená",$J$527,0)</f>
        <v>0</v>
      </c>
      <c r="BG527" s="155">
        <f>IF($N$527="zákl. přenesená",$J$527,0)</f>
        <v>0</v>
      </c>
      <c r="BH527" s="155">
        <f>IF($N$527="sníž. přenesená",$J$527,0)</f>
        <v>0</v>
      </c>
      <c r="BI527" s="155">
        <f>IF($N$527="nulová",$J$527,0)</f>
        <v>0</v>
      </c>
      <c r="BJ527" s="88" t="s">
        <v>21</v>
      </c>
      <c r="BK527" s="155">
        <f>ROUND($I$527*$H$527,2)</f>
        <v>0</v>
      </c>
      <c r="BL527" s="88" t="s">
        <v>232</v>
      </c>
      <c r="BM527" s="88" t="s">
        <v>1190</v>
      </c>
    </row>
    <row r="528" spans="2:65" s="6" customFormat="1" ht="15.75" customHeight="1">
      <c r="B528" s="23"/>
      <c r="C528" s="147" t="s">
        <v>1191</v>
      </c>
      <c r="D528" s="147" t="s">
        <v>148</v>
      </c>
      <c r="E528" s="145" t="s">
        <v>1192</v>
      </c>
      <c r="F528" s="146" t="s">
        <v>1193</v>
      </c>
      <c r="G528" s="147" t="s">
        <v>504</v>
      </c>
      <c r="H528" s="184"/>
      <c r="I528" s="149"/>
      <c r="J528" s="150">
        <f>ROUND($I$528*$H$528,2)</f>
        <v>0</v>
      </c>
      <c r="K528" s="146" t="s">
        <v>152</v>
      </c>
      <c r="L528" s="43"/>
      <c r="M528" s="151"/>
      <c r="N528" s="152" t="s">
        <v>43</v>
      </c>
      <c r="O528" s="24"/>
      <c r="P528" s="153">
        <f>$O$528*$H$528</f>
        <v>0</v>
      </c>
      <c r="Q528" s="153">
        <v>0</v>
      </c>
      <c r="R528" s="153">
        <f>$Q$528*$H$528</f>
        <v>0</v>
      </c>
      <c r="S528" s="153">
        <v>0</v>
      </c>
      <c r="T528" s="154">
        <f>$S$528*$H$528</f>
        <v>0</v>
      </c>
      <c r="AR528" s="88" t="s">
        <v>232</v>
      </c>
      <c r="AT528" s="88" t="s">
        <v>148</v>
      </c>
      <c r="AU528" s="88" t="s">
        <v>80</v>
      </c>
      <c r="AY528" s="88" t="s">
        <v>145</v>
      </c>
      <c r="BE528" s="155">
        <f>IF($N$528="základní",$J$528,0)</f>
        <v>0</v>
      </c>
      <c r="BF528" s="155">
        <f>IF($N$528="snížená",$J$528,0)</f>
        <v>0</v>
      </c>
      <c r="BG528" s="155">
        <f>IF($N$528="zákl. přenesená",$J$528,0)</f>
        <v>0</v>
      </c>
      <c r="BH528" s="155">
        <f>IF($N$528="sníž. přenesená",$J$528,0)</f>
        <v>0</v>
      </c>
      <c r="BI528" s="155">
        <f>IF($N$528="nulová",$J$528,0)</f>
        <v>0</v>
      </c>
      <c r="BJ528" s="88" t="s">
        <v>21</v>
      </c>
      <c r="BK528" s="155">
        <f>ROUND($I$528*$H$528,2)</f>
        <v>0</v>
      </c>
      <c r="BL528" s="88" t="s">
        <v>232</v>
      </c>
      <c r="BM528" s="88" t="s">
        <v>1194</v>
      </c>
    </row>
    <row r="529" spans="2:63" s="131" customFormat="1" ht="30.75" customHeight="1">
      <c r="B529" s="132"/>
      <c r="C529" s="133"/>
      <c r="D529" s="133" t="s">
        <v>71</v>
      </c>
      <c r="E529" s="142" t="s">
        <v>1195</v>
      </c>
      <c r="F529" s="142" t="s">
        <v>1196</v>
      </c>
      <c r="G529" s="133"/>
      <c r="H529" s="133"/>
      <c r="J529" s="143">
        <f>$BK$529</f>
        <v>0</v>
      </c>
      <c r="K529" s="133"/>
      <c r="L529" s="136"/>
      <c r="M529" s="137"/>
      <c r="N529" s="133"/>
      <c r="O529" s="133"/>
      <c r="P529" s="138">
        <f>SUM($P$530:$P$532)</f>
        <v>0</v>
      </c>
      <c r="Q529" s="133"/>
      <c r="R529" s="138">
        <f>SUM($R$530:$R$532)</f>
        <v>0.12333167999999999</v>
      </c>
      <c r="S529" s="133"/>
      <c r="T529" s="139">
        <f>SUM($T$530:$T$532)</f>
        <v>0</v>
      </c>
      <c r="AR529" s="140" t="s">
        <v>80</v>
      </c>
      <c r="AT529" s="140" t="s">
        <v>71</v>
      </c>
      <c r="AU529" s="140" t="s">
        <v>21</v>
      </c>
      <c r="AY529" s="140" t="s">
        <v>145</v>
      </c>
      <c r="BK529" s="141">
        <f>SUM($BK$530:$BK$532)</f>
        <v>0</v>
      </c>
    </row>
    <row r="530" spans="2:65" s="6" customFormat="1" ht="15.75" customHeight="1">
      <c r="B530" s="23"/>
      <c r="C530" s="147" t="s">
        <v>1197</v>
      </c>
      <c r="D530" s="147" t="s">
        <v>148</v>
      </c>
      <c r="E530" s="145" t="s">
        <v>1198</v>
      </c>
      <c r="F530" s="146" t="s">
        <v>1199</v>
      </c>
      <c r="G530" s="147" t="s">
        <v>163</v>
      </c>
      <c r="H530" s="148">
        <v>256.941</v>
      </c>
      <c r="I530" s="149"/>
      <c r="J530" s="150">
        <f>ROUND($I$530*$H$530,2)</f>
        <v>0</v>
      </c>
      <c r="K530" s="146" t="s">
        <v>152</v>
      </c>
      <c r="L530" s="43"/>
      <c r="M530" s="151"/>
      <c r="N530" s="152" t="s">
        <v>43</v>
      </c>
      <c r="O530" s="24"/>
      <c r="P530" s="153">
        <f>$O$530*$H$530</f>
        <v>0</v>
      </c>
      <c r="Q530" s="153">
        <v>0.0002</v>
      </c>
      <c r="R530" s="153">
        <f>$Q$530*$H$530</f>
        <v>0.051388199999999995</v>
      </c>
      <c r="S530" s="153">
        <v>0</v>
      </c>
      <c r="T530" s="154">
        <f>$S$530*$H$530</f>
        <v>0</v>
      </c>
      <c r="AR530" s="88" t="s">
        <v>232</v>
      </c>
      <c r="AT530" s="88" t="s">
        <v>148</v>
      </c>
      <c r="AU530" s="88" t="s">
        <v>80</v>
      </c>
      <c r="AY530" s="88" t="s">
        <v>145</v>
      </c>
      <c r="BE530" s="155">
        <f>IF($N$530="základní",$J$530,0)</f>
        <v>0</v>
      </c>
      <c r="BF530" s="155">
        <f>IF($N$530="snížená",$J$530,0)</f>
        <v>0</v>
      </c>
      <c r="BG530" s="155">
        <f>IF($N$530="zákl. přenesená",$J$530,0)</f>
        <v>0</v>
      </c>
      <c r="BH530" s="155">
        <f>IF($N$530="sníž. přenesená",$J$530,0)</f>
        <v>0</v>
      </c>
      <c r="BI530" s="155">
        <f>IF($N$530="nulová",$J$530,0)</f>
        <v>0</v>
      </c>
      <c r="BJ530" s="88" t="s">
        <v>21</v>
      </c>
      <c r="BK530" s="155">
        <f>ROUND($I$530*$H$530,2)</f>
        <v>0</v>
      </c>
      <c r="BL530" s="88" t="s">
        <v>232</v>
      </c>
      <c r="BM530" s="88" t="s">
        <v>1200</v>
      </c>
    </row>
    <row r="531" spans="2:51" s="6" customFormat="1" ht="15.75" customHeight="1">
      <c r="B531" s="156"/>
      <c r="C531" s="157"/>
      <c r="D531" s="158" t="s">
        <v>155</v>
      </c>
      <c r="E531" s="159"/>
      <c r="F531" s="159" t="s">
        <v>1201</v>
      </c>
      <c r="G531" s="157"/>
      <c r="H531" s="160">
        <v>256.941</v>
      </c>
      <c r="J531" s="157"/>
      <c r="K531" s="157"/>
      <c r="L531" s="161"/>
      <c r="M531" s="162"/>
      <c r="N531" s="157"/>
      <c r="O531" s="157"/>
      <c r="P531" s="157"/>
      <c r="Q531" s="157"/>
      <c r="R531" s="157"/>
      <c r="S531" s="157"/>
      <c r="T531" s="163"/>
      <c r="AT531" s="164" t="s">
        <v>155</v>
      </c>
      <c r="AU531" s="164" t="s">
        <v>80</v>
      </c>
      <c r="AV531" s="164" t="s">
        <v>80</v>
      </c>
      <c r="AW531" s="164" t="s">
        <v>92</v>
      </c>
      <c r="AX531" s="164" t="s">
        <v>21</v>
      </c>
      <c r="AY531" s="164" t="s">
        <v>145</v>
      </c>
    </row>
    <row r="532" spans="2:65" s="6" customFormat="1" ht="15.75" customHeight="1">
      <c r="B532" s="23"/>
      <c r="C532" s="144" t="s">
        <v>1202</v>
      </c>
      <c r="D532" s="144" t="s">
        <v>148</v>
      </c>
      <c r="E532" s="145" t="s">
        <v>1203</v>
      </c>
      <c r="F532" s="146" t="s">
        <v>1204</v>
      </c>
      <c r="G532" s="147" t="s">
        <v>163</v>
      </c>
      <c r="H532" s="148">
        <v>256.941</v>
      </c>
      <c r="I532" s="149"/>
      <c r="J532" s="150">
        <f>ROUND($I$532*$H$532,2)</f>
        <v>0</v>
      </c>
      <c r="K532" s="146" t="s">
        <v>152</v>
      </c>
      <c r="L532" s="43"/>
      <c r="M532" s="151"/>
      <c r="N532" s="152" t="s">
        <v>43</v>
      </c>
      <c r="O532" s="24"/>
      <c r="P532" s="153">
        <f>$O$532*$H$532</f>
        <v>0</v>
      </c>
      <c r="Q532" s="153">
        <v>0.00028</v>
      </c>
      <c r="R532" s="153">
        <f>$Q$532*$H$532</f>
        <v>0.07194347999999999</v>
      </c>
      <c r="S532" s="153">
        <v>0</v>
      </c>
      <c r="T532" s="154">
        <f>$S$532*$H$532</f>
        <v>0</v>
      </c>
      <c r="AR532" s="88" t="s">
        <v>232</v>
      </c>
      <c r="AT532" s="88" t="s">
        <v>148</v>
      </c>
      <c r="AU532" s="88" t="s">
        <v>80</v>
      </c>
      <c r="AY532" s="6" t="s">
        <v>145</v>
      </c>
      <c r="BE532" s="155">
        <f>IF($N$532="základní",$J$532,0)</f>
        <v>0</v>
      </c>
      <c r="BF532" s="155">
        <f>IF($N$532="snížená",$J$532,0)</f>
        <v>0</v>
      </c>
      <c r="BG532" s="155">
        <f>IF($N$532="zákl. přenesená",$J$532,0)</f>
        <v>0</v>
      </c>
      <c r="BH532" s="155">
        <f>IF($N$532="sníž. přenesená",$J$532,0)</f>
        <v>0</v>
      </c>
      <c r="BI532" s="155">
        <f>IF($N$532="nulová",$J$532,0)</f>
        <v>0</v>
      </c>
      <c r="BJ532" s="88" t="s">
        <v>21</v>
      </c>
      <c r="BK532" s="155">
        <f>ROUND($I$532*$H$532,2)</f>
        <v>0</v>
      </c>
      <c r="BL532" s="88" t="s">
        <v>232</v>
      </c>
      <c r="BM532" s="88" t="s">
        <v>1205</v>
      </c>
    </row>
    <row r="533" spans="2:63" s="131" customFormat="1" ht="37.5" customHeight="1">
      <c r="B533" s="132"/>
      <c r="C533" s="133"/>
      <c r="D533" s="133" t="s">
        <v>71</v>
      </c>
      <c r="E533" s="134" t="s">
        <v>247</v>
      </c>
      <c r="F533" s="134" t="s">
        <v>1206</v>
      </c>
      <c r="G533" s="133"/>
      <c r="H533" s="133"/>
      <c r="J533" s="135">
        <f>$BK$533</f>
        <v>0</v>
      </c>
      <c r="K533" s="133"/>
      <c r="L533" s="136"/>
      <c r="M533" s="137"/>
      <c r="N533" s="133"/>
      <c r="O533" s="133"/>
      <c r="P533" s="138">
        <f>$P$534+$P$538+$P$540+$P$543</f>
        <v>0</v>
      </c>
      <c r="Q533" s="133"/>
      <c r="R533" s="138">
        <f>$R$534+$R$538+$R$540+$R$543</f>
        <v>0</v>
      </c>
      <c r="S533" s="133"/>
      <c r="T533" s="139">
        <f>$T$534+$T$538+$T$540+$T$543</f>
        <v>0</v>
      </c>
      <c r="AR533" s="140" t="s">
        <v>146</v>
      </c>
      <c r="AT533" s="140" t="s">
        <v>71</v>
      </c>
      <c r="AU533" s="140" t="s">
        <v>72</v>
      </c>
      <c r="AY533" s="140" t="s">
        <v>145</v>
      </c>
      <c r="BK533" s="141">
        <f>$BK$534+$BK$538+$BK$540+$BK$543</f>
        <v>0</v>
      </c>
    </row>
    <row r="534" spans="2:63" s="131" customFormat="1" ht="21" customHeight="1">
      <c r="B534" s="132"/>
      <c r="C534" s="133"/>
      <c r="D534" s="133" t="s">
        <v>71</v>
      </c>
      <c r="E534" s="142" t="s">
        <v>1207</v>
      </c>
      <c r="F534" s="142" t="s">
        <v>1208</v>
      </c>
      <c r="G534" s="133"/>
      <c r="H534" s="133"/>
      <c r="J534" s="143">
        <f>$BK$534</f>
        <v>0</v>
      </c>
      <c r="K534" s="133"/>
      <c r="L534" s="136"/>
      <c r="M534" s="137"/>
      <c r="N534" s="133"/>
      <c r="O534" s="133"/>
      <c r="P534" s="138">
        <f>SUM($P$535:$P$537)</f>
        <v>0</v>
      </c>
      <c r="Q534" s="133"/>
      <c r="R534" s="138">
        <f>SUM($R$535:$R$537)</f>
        <v>0</v>
      </c>
      <c r="S534" s="133"/>
      <c r="T534" s="139">
        <f>SUM($T$535:$T$537)</f>
        <v>0</v>
      </c>
      <c r="AR534" s="140" t="s">
        <v>146</v>
      </c>
      <c r="AT534" s="140" t="s">
        <v>71</v>
      </c>
      <c r="AU534" s="140" t="s">
        <v>21</v>
      </c>
      <c r="AY534" s="140" t="s">
        <v>145</v>
      </c>
      <c r="BK534" s="141">
        <f>SUM($BK$535:$BK$537)</f>
        <v>0</v>
      </c>
    </row>
    <row r="535" spans="2:65" s="6" customFormat="1" ht="15.75" customHeight="1">
      <c r="B535" s="23"/>
      <c r="C535" s="147" t="s">
        <v>1209</v>
      </c>
      <c r="D535" s="147" t="s">
        <v>148</v>
      </c>
      <c r="E535" s="145" t="s">
        <v>1210</v>
      </c>
      <c r="F535" s="146" t="s">
        <v>1211</v>
      </c>
      <c r="G535" s="147" t="s">
        <v>480</v>
      </c>
      <c r="H535" s="148">
        <v>1</v>
      </c>
      <c r="I535" s="149"/>
      <c r="J535" s="150">
        <f>ROUND($I$535*$H$535,2)</f>
        <v>0</v>
      </c>
      <c r="K535" s="146"/>
      <c r="L535" s="43"/>
      <c r="M535" s="151"/>
      <c r="N535" s="152" t="s">
        <v>43</v>
      </c>
      <c r="O535" s="24"/>
      <c r="P535" s="153">
        <f>$O$535*$H$535</f>
        <v>0</v>
      </c>
      <c r="Q535" s="153">
        <v>0</v>
      </c>
      <c r="R535" s="153">
        <f>$Q$535*$H$535</f>
        <v>0</v>
      </c>
      <c r="S535" s="153">
        <v>0</v>
      </c>
      <c r="T535" s="154">
        <f>$S$535*$H$535</f>
        <v>0</v>
      </c>
      <c r="AR535" s="88" t="s">
        <v>477</v>
      </c>
      <c r="AT535" s="88" t="s">
        <v>148</v>
      </c>
      <c r="AU535" s="88" t="s">
        <v>80</v>
      </c>
      <c r="AY535" s="88" t="s">
        <v>145</v>
      </c>
      <c r="BE535" s="155">
        <f>IF($N$535="základní",$J$535,0)</f>
        <v>0</v>
      </c>
      <c r="BF535" s="155">
        <f>IF($N$535="snížená",$J$535,0)</f>
        <v>0</v>
      </c>
      <c r="BG535" s="155">
        <f>IF($N$535="zákl. přenesená",$J$535,0)</f>
        <v>0</v>
      </c>
      <c r="BH535" s="155">
        <f>IF($N$535="sníž. přenesená",$J$535,0)</f>
        <v>0</v>
      </c>
      <c r="BI535" s="155">
        <f>IF($N$535="nulová",$J$535,0)</f>
        <v>0</v>
      </c>
      <c r="BJ535" s="88" t="s">
        <v>21</v>
      </c>
      <c r="BK535" s="155">
        <f>ROUND($I$535*$H$535,2)</f>
        <v>0</v>
      </c>
      <c r="BL535" s="88" t="s">
        <v>477</v>
      </c>
      <c r="BM535" s="88" t="s">
        <v>1212</v>
      </c>
    </row>
    <row r="536" spans="2:51" s="6" customFormat="1" ht="15.75" customHeight="1">
      <c r="B536" s="156"/>
      <c r="C536" s="157"/>
      <c r="D536" s="158" t="s">
        <v>155</v>
      </c>
      <c r="E536" s="159"/>
      <c r="F536" s="159" t="s">
        <v>21</v>
      </c>
      <c r="G536" s="157"/>
      <c r="H536" s="160">
        <v>1</v>
      </c>
      <c r="J536" s="157"/>
      <c r="K536" s="157"/>
      <c r="L536" s="161"/>
      <c r="M536" s="162"/>
      <c r="N536" s="157"/>
      <c r="O536" s="157"/>
      <c r="P536" s="157"/>
      <c r="Q536" s="157"/>
      <c r="R536" s="157"/>
      <c r="S536" s="157"/>
      <c r="T536" s="163"/>
      <c r="AT536" s="164" t="s">
        <v>155</v>
      </c>
      <c r="AU536" s="164" t="s">
        <v>80</v>
      </c>
      <c r="AV536" s="164" t="s">
        <v>80</v>
      </c>
      <c r="AW536" s="164" t="s">
        <v>92</v>
      </c>
      <c r="AX536" s="164" t="s">
        <v>21</v>
      </c>
      <c r="AY536" s="164" t="s">
        <v>145</v>
      </c>
    </row>
    <row r="537" spans="2:65" s="6" customFormat="1" ht="15.75" customHeight="1">
      <c r="B537" s="23"/>
      <c r="C537" s="144" t="s">
        <v>1213</v>
      </c>
      <c r="D537" s="144" t="s">
        <v>148</v>
      </c>
      <c r="E537" s="145" t="s">
        <v>1214</v>
      </c>
      <c r="F537" s="146" t="s">
        <v>1215</v>
      </c>
      <c r="G537" s="147" t="s">
        <v>480</v>
      </c>
      <c r="H537" s="148">
        <v>1</v>
      </c>
      <c r="I537" s="149"/>
      <c r="J537" s="150">
        <f>ROUND($I$537*$H$537,2)</f>
        <v>0</v>
      </c>
      <c r="K537" s="146"/>
      <c r="L537" s="43"/>
      <c r="M537" s="151"/>
      <c r="N537" s="152" t="s">
        <v>43</v>
      </c>
      <c r="O537" s="24"/>
      <c r="P537" s="153">
        <f>$O$537*$H$537</f>
        <v>0</v>
      </c>
      <c r="Q537" s="153">
        <v>0</v>
      </c>
      <c r="R537" s="153">
        <f>$Q$537*$H$537</f>
        <v>0</v>
      </c>
      <c r="S537" s="153">
        <v>0</v>
      </c>
      <c r="T537" s="154">
        <f>$S$537*$H$537</f>
        <v>0</v>
      </c>
      <c r="AR537" s="88" t="s">
        <v>477</v>
      </c>
      <c r="AT537" s="88" t="s">
        <v>148</v>
      </c>
      <c r="AU537" s="88" t="s">
        <v>80</v>
      </c>
      <c r="AY537" s="6" t="s">
        <v>145</v>
      </c>
      <c r="BE537" s="155">
        <f>IF($N$537="základní",$J$537,0)</f>
        <v>0</v>
      </c>
      <c r="BF537" s="155">
        <f>IF($N$537="snížená",$J$537,0)</f>
        <v>0</v>
      </c>
      <c r="BG537" s="155">
        <f>IF($N$537="zákl. přenesená",$J$537,0)</f>
        <v>0</v>
      </c>
      <c r="BH537" s="155">
        <f>IF($N$537="sníž. přenesená",$J$537,0)</f>
        <v>0</v>
      </c>
      <c r="BI537" s="155">
        <f>IF($N$537="nulová",$J$537,0)</f>
        <v>0</v>
      </c>
      <c r="BJ537" s="88" t="s">
        <v>21</v>
      </c>
      <c r="BK537" s="155">
        <f>ROUND($I$537*$H$537,2)</f>
        <v>0</v>
      </c>
      <c r="BL537" s="88" t="s">
        <v>477</v>
      </c>
      <c r="BM537" s="88" t="s">
        <v>1216</v>
      </c>
    </row>
    <row r="538" spans="2:63" s="131" customFormat="1" ht="30.75" customHeight="1">
      <c r="B538" s="132"/>
      <c r="C538" s="133"/>
      <c r="D538" s="133" t="s">
        <v>71</v>
      </c>
      <c r="E538" s="142" t="s">
        <v>1217</v>
      </c>
      <c r="F538" s="142" t="s">
        <v>1218</v>
      </c>
      <c r="G538" s="133"/>
      <c r="H538" s="133"/>
      <c r="J538" s="143">
        <f>$BK$538</f>
        <v>0</v>
      </c>
      <c r="K538" s="133"/>
      <c r="L538" s="136"/>
      <c r="M538" s="137"/>
      <c r="N538" s="133"/>
      <c r="O538" s="133"/>
      <c r="P538" s="138">
        <f>$P$539</f>
        <v>0</v>
      </c>
      <c r="Q538" s="133"/>
      <c r="R538" s="138">
        <f>$R$539</f>
        <v>0</v>
      </c>
      <c r="S538" s="133"/>
      <c r="T538" s="139">
        <f>$T$539</f>
        <v>0</v>
      </c>
      <c r="AR538" s="140" t="s">
        <v>146</v>
      </c>
      <c r="AT538" s="140" t="s">
        <v>71</v>
      </c>
      <c r="AU538" s="140" t="s">
        <v>21</v>
      </c>
      <c r="AY538" s="140" t="s">
        <v>145</v>
      </c>
      <c r="BK538" s="141">
        <f>$BK$539</f>
        <v>0</v>
      </c>
    </row>
    <row r="539" spans="2:65" s="6" customFormat="1" ht="15.75" customHeight="1">
      <c r="B539" s="23"/>
      <c r="C539" s="147" t="s">
        <v>1219</v>
      </c>
      <c r="D539" s="147" t="s">
        <v>148</v>
      </c>
      <c r="E539" s="145" t="s">
        <v>1220</v>
      </c>
      <c r="F539" s="146" t="s">
        <v>1221</v>
      </c>
      <c r="G539" s="147" t="s">
        <v>480</v>
      </c>
      <c r="H539" s="148">
        <v>1</v>
      </c>
      <c r="I539" s="149"/>
      <c r="J539" s="150">
        <f>ROUND($I$539*$H$539,2)</f>
        <v>0</v>
      </c>
      <c r="K539" s="146"/>
      <c r="L539" s="43"/>
      <c r="M539" s="151"/>
      <c r="N539" s="152" t="s">
        <v>43</v>
      </c>
      <c r="O539" s="24"/>
      <c r="P539" s="153">
        <f>$O$539*$H$539</f>
        <v>0</v>
      </c>
      <c r="Q539" s="153">
        <v>0</v>
      </c>
      <c r="R539" s="153">
        <f>$Q$539*$H$539</f>
        <v>0</v>
      </c>
      <c r="S539" s="153">
        <v>0</v>
      </c>
      <c r="T539" s="154">
        <f>$S$539*$H$539</f>
        <v>0</v>
      </c>
      <c r="AR539" s="88" t="s">
        <v>477</v>
      </c>
      <c r="AT539" s="88" t="s">
        <v>148</v>
      </c>
      <c r="AU539" s="88" t="s">
        <v>80</v>
      </c>
      <c r="AY539" s="88" t="s">
        <v>145</v>
      </c>
      <c r="BE539" s="155">
        <f>IF($N$539="základní",$J$539,0)</f>
        <v>0</v>
      </c>
      <c r="BF539" s="155">
        <f>IF($N$539="snížená",$J$539,0)</f>
        <v>0</v>
      </c>
      <c r="BG539" s="155">
        <f>IF($N$539="zákl. přenesená",$J$539,0)</f>
        <v>0</v>
      </c>
      <c r="BH539" s="155">
        <f>IF($N$539="sníž. přenesená",$J$539,0)</f>
        <v>0</v>
      </c>
      <c r="BI539" s="155">
        <f>IF($N$539="nulová",$J$539,0)</f>
        <v>0</v>
      </c>
      <c r="BJ539" s="88" t="s">
        <v>21</v>
      </c>
      <c r="BK539" s="155">
        <f>ROUND($I$539*$H$539,2)</f>
        <v>0</v>
      </c>
      <c r="BL539" s="88" t="s">
        <v>477</v>
      </c>
      <c r="BM539" s="88" t="s">
        <v>1222</v>
      </c>
    </row>
    <row r="540" spans="2:63" s="131" customFormat="1" ht="30.75" customHeight="1">
      <c r="B540" s="132"/>
      <c r="C540" s="133"/>
      <c r="D540" s="133" t="s">
        <v>71</v>
      </c>
      <c r="E540" s="142" t="s">
        <v>1223</v>
      </c>
      <c r="F540" s="142" t="s">
        <v>1224</v>
      </c>
      <c r="G540" s="133"/>
      <c r="H540" s="133"/>
      <c r="J540" s="143">
        <f>$BK$540</f>
        <v>0</v>
      </c>
      <c r="K540" s="133"/>
      <c r="L540" s="136"/>
      <c r="M540" s="137"/>
      <c r="N540" s="133"/>
      <c r="O540" s="133"/>
      <c r="P540" s="138">
        <f>SUM($P$541:$P$542)</f>
        <v>0</v>
      </c>
      <c r="Q540" s="133"/>
      <c r="R540" s="138">
        <f>SUM($R$541:$R$542)</f>
        <v>0</v>
      </c>
      <c r="S540" s="133"/>
      <c r="T540" s="139">
        <f>SUM($T$541:$T$542)</f>
        <v>0</v>
      </c>
      <c r="AR540" s="140" t="s">
        <v>146</v>
      </c>
      <c r="AT540" s="140" t="s">
        <v>71</v>
      </c>
      <c r="AU540" s="140" t="s">
        <v>21</v>
      </c>
      <c r="AY540" s="140" t="s">
        <v>145</v>
      </c>
      <c r="BK540" s="141">
        <f>SUM($BK$541:$BK$542)</f>
        <v>0</v>
      </c>
    </row>
    <row r="541" spans="2:65" s="6" customFormat="1" ht="15.75" customHeight="1">
      <c r="B541" s="23"/>
      <c r="C541" s="147" t="s">
        <v>1225</v>
      </c>
      <c r="D541" s="147" t="s">
        <v>148</v>
      </c>
      <c r="E541" s="145" t="s">
        <v>1226</v>
      </c>
      <c r="F541" s="146" t="s">
        <v>1227</v>
      </c>
      <c r="G541" s="147" t="s">
        <v>480</v>
      </c>
      <c r="H541" s="148">
        <v>1</v>
      </c>
      <c r="I541" s="149"/>
      <c r="J541" s="150">
        <f>ROUND($I$541*$H$541,2)</f>
        <v>0</v>
      </c>
      <c r="K541" s="146"/>
      <c r="L541" s="43"/>
      <c r="M541" s="151"/>
      <c r="N541" s="152" t="s">
        <v>43</v>
      </c>
      <c r="O541" s="24"/>
      <c r="P541" s="153">
        <f>$O$541*$H$541</f>
        <v>0</v>
      </c>
      <c r="Q541" s="153">
        <v>0</v>
      </c>
      <c r="R541" s="153">
        <f>$Q$541*$H$541</f>
        <v>0</v>
      </c>
      <c r="S541" s="153">
        <v>0</v>
      </c>
      <c r="T541" s="154">
        <f>$S$541*$H$541</f>
        <v>0</v>
      </c>
      <c r="AR541" s="88" t="s">
        <v>477</v>
      </c>
      <c r="AT541" s="88" t="s">
        <v>148</v>
      </c>
      <c r="AU541" s="88" t="s">
        <v>80</v>
      </c>
      <c r="AY541" s="88" t="s">
        <v>145</v>
      </c>
      <c r="BE541" s="155">
        <f>IF($N$541="základní",$J$541,0)</f>
        <v>0</v>
      </c>
      <c r="BF541" s="155">
        <f>IF($N$541="snížená",$J$541,0)</f>
        <v>0</v>
      </c>
      <c r="BG541" s="155">
        <f>IF($N$541="zákl. přenesená",$J$541,0)</f>
        <v>0</v>
      </c>
      <c r="BH541" s="155">
        <f>IF($N$541="sníž. přenesená",$J$541,0)</f>
        <v>0</v>
      </c>
      <c r="BI541" s="155">
        <f>IF($N$541="nulová",$J$541,0)</f>
        <v>0</v>
      </c>
      <c r="BJ541" s="88" t="s">
        <v>21</v>
      </c>
      <c r="BK541" s="155">
        <f>ROUND($I$541*$H$541,2)</f>
        <v>0</v>
      </c>
      <c r="BL541" s="88" t="s">
        <v>477</v>
      </c>
      <c r="BM541" s="88" t="s">
        <v>1228</v>
      </c>
    </row>
    <row r="542" spans="2:65" s="6" customFormat="1" ht="15.75" customHeight="1">
      <c r="B542" s="23"/>
      <c r="C542" s="147" t="s">
        <v>1229</v>
      </c>
      <c r="D542" s="147" t="s">
        <v>148</v>
      </c>
      <c r="E542" s="145" t="s">
        <v>1230</v>
      </c>
      <c r="F542" s="146" t="s">
        <v>1231</v>
      </c>
      <c r="G542" s="147" t="s">
        <v>480</v>
      </c>
      <c r="H542" s="148">
        <v>1</v>
      </c>
      <c r="I542" s="149"/>
      <c r="J542" s="150">
        <f>ROUND($I$542*$H$542,2)</f>
        <v>0</v>
      </c>
      <c r="K542" s="146"/>
      <c r="L542" s="43"/>
      <c r="M542" s="151"/>
      <c r="N542" s="152" t="s">
        <v>43</v>
      </c>
      <c r="O542" s="24"/>
      <c r="P542" s="153">
        <f>$O$542*$H$542</f>
        <v>0</v>
      </c>
      <c r="Q542" s="153">
        <v>0</v>
      </c>
      <c r="R542" s="153">
        <f>$Q$542*$H$542</f>
        <v>0</v>
      </c>
      <c r="S542" s="153">
        <v>0</v>
      </c>
      <c r="T542" s="154">
        <f>$S$542*$H$542</f>
        <v>0</v>
      </c>
      <c r="AR542" s="88" t="s">
        <v>477</v>
      </c>
      <c r="AT542" s="88" t="s">
        <v>148</v>
      </c>
      <c r="AU542" s="88" t="s">
        <v>80</v>
      </c>
      <c r="AY542" s="88" t="s">
        <v>145</v>
      </c>
      <c r="BE542" s="155">
        <f>IF($N$542="základní",$J$542,0)</f>
        <v>0</v>
      </c>
      <c r="BF542" s="155">
        <f>IF($N$542="snížená",$J$542,0)</f>
        <v>0</v>
      </c>
      <c r="BG542" s="155">
        <f>IF($N$542="zákl. přenesená",$J$542,0)</f>
        <v>0</v>
      </c>
      <c r="BH542" s="155">
        <f>IF($N$542="sníž. přenesená",$J$542,0)</f>
        <v>0</v>
      </c>
      <c r="BI542" s="155">
        <f>IF($N$542="nulová",$J$542,0)</f>
        <v>0</v>
      </c>
      <c r="BJ542" s="88" t="s">
        <v>21</v>
      </c>
      <c r="BK542" s="155">
        <f>ROUND($I$542*$H$542,2)</f>
        <v>0</v>
      </c>
      <c r="BL542" s="88" t="s">
        <v>477</v>
      </c>
      <c r="BM542" s="88" t="s">
        <v>1232</v>
      </c>
    </row>
    <row r="543" spans="2:63" s="131" customFormat="1" ht="30.75" customHeight="1">
      <c r="B543" s="132"/>
      <c r="C543" s="133"/>
      <c r="D543" s="133" t="s">
        <v>71</v>
      </c>
      <c r="E543" s="142" t="s">
        <v>1233</v>
      </c>
      <c r="F543" s="142" t="s">
        <v>1234</v>
      </c>
      <c r="G543" s="133"/>
      <c r="H543" s="133"/>
      <c r="J543" s="143">
        <f>$BK$543</f>
        <v>0</v>
      </c>
      <c r="K543" s="133"/>
      <c r="L543" s="136"/>
      <c r="M543" s="137"/>
      <c r="N543" s="133"/>
      <c r="O543" s="133"/>
      <c r="P543" s="138">
        <f>SUM($P$544:$P$545)</f>
        <v>0</v>
      </c>
      <c r="Q543" s="133"/>
      <c r="R543" s="138">
        <f>SUM($R$544:$R$545)</f>
        <v>0</v>
      </c>
      <c r="S543" s="133"/>
      <c r="T543" s="139">
        <f>SUM($T$544:$T$545)</f>
        <v>0</v>
      </c>
      <c r="AR543" s="140" t="s">
        <v>146</v>
      </c>
      <c r="AT543" s="140" t="s">
        <v>71</v>
      </c>
      <c r="AU543" s="140" t="s">
        <v>21</v>
      </c>
      <c r="AY543" s="140" t="s">
        <v>145</v>
      </c>
      <c r="BK543" s="141">
        <f>SUM($BK$544:$BK$545)</f>
        <v>0</v>
      </c>
    </row>
    <row r="544" spans="2:65" s="6" customFormat="1" ht="15.75" customHeight="1">
      <c r="B544" s="23"/>
      <c r="C544" s="147" t="s">
        <v>1235</v>
      </c>
      <c r="D544" s="147" t="s">
        <v>148</v>
      </c>
      <c r="E544" s="145" t="s">
        <v>1236</v>
      </c>
      <c r="F544" s="146" t="s">
        <v>1237</v>
      </c>
      <c r="G544" s="147" t="s">
        <v>1020</v>
      </c>
      <c r="H544" s="148">
        <v>19228</v>
      </c>
      <c r="I544" s="149"/>
      <c r="J544" s="150">
        <f>ROUND($I$544*$H$544,2)</f>
        <v>0</v>
      </c>
      <c r="K544" s="146"/>
      <c r="L544" s="43"/>
      <c r="M544" s="151"/>
      <c r="N544" s="152" t="s">
        <v>43</v>
      </c>
      <c r="O544" s="24"/>
      <c r="P544" s="153">
        <f>$O$544*$H$544</f>
        <v>0</v>
      </c>
      <c r="Q544" s="153">
        <v>0</v>
      </c>
      <c r="R544" s="153">
        <f>$Q$544*$H$544</f>
        <v>0</v>
      </c>
      <c r="S544" s="153">
        <v>0</v>
      </c>
      <c r="T544" s="154">
        <f>$S$544*$H$544</f>
        <v>0</v>
      </c>
      <c r="AR544" s="88" t="s">
        <v>477</v>
      </c>
      <c r="AT544" s="88" t="s">
        <v>148</v>
      </c>
      <c r="AU544" s="88" t="s">
        <v>80</v>
      </c>
      <c r="AY544" s="88" t="s">
        <v>145</v>
      </c>
      <c r="BE544" s="155">
        <f>IF($N$544="základní",$J$544,0)</f>
        <v>0</v>
      </c>
      <c r="BF544" s="155">
        <f>IF($N$544="snížená",$J$544,0)</f>
        <v>0</v>
      </c>
      <c r="BG544" s="155">
        <f>IF($N$544="zákl. přenesená",$J$544,0)</f>
        <v>0</v>
      </c>
      <c r="BH544" s="155">
        <f>IF($N$544="sníž. přenesená",$J$544,0)</f>
        <v>0</v>
      </c>
      <c r="BI544" s="155">
        <f>IF($N$544="nulová",$J$544,0)</f>
        <v>0</v>
      </c>
      <c r="BJ544" s="88" t="s">
        <v>21</v>
      </c>
      <c r="BK544" s="155">
        <f>ROUND($I$544*$H$544,2)</f>
        <v>0</v>
      </c>
      <c r="BL544" s="88" t="s">
        <v>477</v>
      </c>
      <c r="BM544" s="88" t="s">
        <v>1238</v>
      </c>
    </row>
    <row r="545" spans="2:65" s="6" customFormat="1" ht="15.75" customHeight="1">
      <c r="B545" s="23"/>
      <c r="C545" s="147" t="s">
        <v>1239</v>
      </c>
      <c r="D545" s="147" t="s">
        <v>148</v>
      </c>
      <c r="E545" s="145" t="s">
        <v>1240</v>
      </c>
      <c r="F545" s="146" t="s">
        <v>1241</v>
      </c>
      <c r="G545" s="147" t="s">
        <v>1020</v>
      </c>
      <c r="H545" s="148">
        <v>19228</v>
      </c>
      <c r="I545" s="149"/>
      <c r="J545" s="150">
        <f>ROUND($I$545*$H$545,2)</f>
        <v>0</v>
      </c>
      <c r="K545" s="146"/>
      <c r="L545" s="43"/>
      <c r="M545" s="151"/>
      <c r="N545" s="152" t="s">
        <v>43</v>
      </c>
      <c r="O545" s="24"/>
      <c r="P545" s="153">
        <f>$O$545*$H$545</f>
        <v>0</v>
      </c>
      <c r="Q545" s="153">
        <v>0</v>
      </c>
      <c r="R545" s="153">
        <f>$Q$545*$H$545</f>
        <v>0</v>
      </c>
      <c r="S545" s="153">
        <v>0</v>
      </c>
      <c r="T545" s="154">
        <f>$S$545*$H$545</f>
        <v>0</v>
      </c>
      <c r="AR545" s="88" t="s">
        <v>477</v>
      </c>
      <c r="AT545" s="88" t="s">
        <v>148</v>
      </c>
      <c r="AU545" s="88" t="s">
        <v>80</v>
      </c>
      <c r="AY545" s="88" t="s">
        <v>145</v>
      </c>
      <c r="BE545" s="155">
        <f>IF($N$545="základní",$J$545,0)</f>
        <v>0</v>
      </c>
      <c r="BF545" s="155">
        <f>IF($N$545="snížená",$J$545,0)</f>
        <v>0</v>
      </c>
      <c r="BG545" s="155">
        <f>IF($N$545="zákl. přenesená",$J$545,0)</f>
        <v>0</v>
      </c>
      <c r="BH545" s="155">
        <f>IF($N$545="sníž. přenesená",$J$545,0)</f>
        <v>0</v>
      </c>
      <c r="BI545" s="155">
        <f>IF($N$545="nulová",$J$545,0)</f>
        <v>0</v>
      </c>
      <c r="BJ545" s="88" t="s">
        <v>21</v>
      </c>
      <c r="BK545" s="155">
        <f>ROUND($I$545*$H$545,2)</f>
        <v>0</v>
      </c>
      <c r="BL545" s="88" t="s">
        <v>477</v>
      </c>
      <c r="BM545" s="88" t="s">
        <v>1242</v>
      </c>
    </row>
    <row r="546" spans="2:63" s="131" customFormat="1" ht="37.5" customHeight="1">
      <c r="B546" s="132"/>
      <c r="C546" s="133"/>
      <c r="D546" s="133" t="s">
        <v>71</v>
      </c>
      <c r="E546" s="134" t="s">
        <v>1243</v>
      </c>
      <c r="F546" s="134" t="s">
        <v>1244</v>
      </c>
      <c r="G546" s="133"/>
      <c r="H546" s="133"/>
      <c r="J546" s="135">
        <f>$BK$546</f>
        <v>0</v>
      </c>
      <c r="K546" s="133"/>
      <c r="L546" s="136"/>
      <c r="M546" s="137"/>
      <c r="N546" s="133"/>
      <c r="O546" s="133"/>
      <c r="P546" s="138">
        <f>$P$547</f>
        <v>0</v>
      </c>
      <c r="Q546" s="133"/>
      <c r="R546" s="138">
        <f>$R$547</f>
        <v>0</v>
      </c>
      <c r="S546" s="133"/>
      <c r="T546" s="139">
        <f>$T$547</f>
        <v>0</v>
      </c>
      <c r="AR546" s="140" t="s">
        <v>153</v>
      </c>
      <c r="AT546" s="140" t="s">
        <v>71</v>
      </c>
      <c r="AU546" s="140" t="s">
        <v>72</v>
      </c>
      <c r="AY546" s="140" t="s">
        <v>145</v>
      </c>
      <c r="BK546" s="141">
        <f>$BK$547</f>
        <v>0</v>
      </c>
    </row>
    <row r="547" spans="2:65" s="6" customFormat="1" ht="15.75" customHeight="1">
      <c r="B547" s="23"/>
      <c r="C547" s="147" t="s">
        <v>1245</v>
      </c>
      <c r="D547" s="147" t="s">
        <v>148</v>
      </c>
      <c r="E547" s="145" t="s">
        <v>1246</v>
      </c>
      <c r="F547" s="146" t="s">
        <v>1247</v>
      </c>
      <c r="G547" s="147" t="s">
        <v>1248</v>
      </c>
      <c r="H547" s="148">
        <v>400</v>
      </c>
      <c r="I547" s="149"/>
      <c r="J547" s="150">
        <f>ROUND($I$547*$H$547,2)</f>
        <v>0</v>
      </c>
      <c r="K547" s="146" t="s">
        <v>152</v>
      </c>
      <c r="L547" s="43"/>
      <c r="M547" s="151"/>
      <c r="N547" s="152" t="s">
        <v>43</v>
      </c>
      <c r="O547" s="24"/>
      <c r="P547" s="153">
        <f>$O$547*$H$547</f>
        <v>0</v>
      </c>
      <c r="Q547" s="153">
        <v>0</v>
      </c>
      <c r="R547" s="153">
        <f>$Q$547*$H$547</f>
        <v>0</v>
      </c>
      <c r="S547" s="153">
        <v>0</v>
      </c>
      <c r="T547" s="154">
        <f>$S$547*$H$547</f>
        <v>0</v>
      </c>
      <c r="AR547" s="88" t="s">
        <v>1249</v>
      </c>
      <c r="AT547" s="88" t="s">
        <v>148</v>
      </c>
      <c r="AU547" s="88" t="s">
        <v>21</v>
      </c>
      <c r="AY547" s="88" t="s">
        <v>145</v>
      </c>
      <c r="BE547" s="155">
        <f>IF($N$547="základní",$J$547,0)</f>
        <v>0</v>
      </c>
      <c r="BF547" s="155">
        <f>IF($N$547="snížená",$J$547,0)</f>
        <v>0</v>
      </c>
      <c r="BG547" s="155">
        <f>IF($N$547="zákl. přenesená",$J$547,0)</f>
        <v>0</v>
      </c>
      <c r="BH547" s="155">
        <f>IF($N$547="sníž. přenesená",$J$547,0)</f>
        <v>0</v>
      </c>
      <c r="BI547" s="155">
        <f>IF($N$547="nulová",$J$547,0)</f>
        <v>0</v>
      </c>
      <c r="BJ547" s="88" t="s">
        <v>21</v>
      </c>
      <c r="BK547" s="155">
        <f>ROUND($I$547*$H$547,2)</f>
        <v>0</v>
      </c>
      <c r="BL547" s="88" t="s">
        <v>1249</v>
      </c>
      <c r="BM547" s="88" t="s">
        <v>1250</v>
      </c>
    </row>
    <row r="548" spans="2:63" s="131" customFormat="1" ht="37.5" customHeight="1">
      <c r="B548" s="132"/>
      <c r="C548" s="133"/>
      <c r="D548" s="133" t="s">
        <v>71</v>
      </c>
      <c r="E548" s="134" t="s">
        <v>1251</v>
      </c>
      <c r="F548" s="134" t="s">
        <v>1252</v>
      </c>
      <c r="G548" s="133"/>
      <c r="H548" s="133"/>
      <c r="J548" s="135">
        <f>$BK$548</f>
        <v>0</v>
      </c>
      <c r="K548" s="133"/>
      <c r="L548" s="136"/>
      <c r="M548" s="137"/>
      <c r="N548" s="133"/>
      <c r="O548" s="133"/>
      <c r="P548" s="138">
        <f>$P$549+$P$554+$P$565+$P$567+$P$570</f>
        <v>0</v>
      </c>
      <c r="Q548" s="133"/>
      <c r="R548" s="138">
        <f>$R$549+$R$554+$R$565+$R$567+$R$570</f>
        <v>0</v>
      </c>
      <c r="S548" s="133"/>
      <c r="T548" s="139">
        <f>$T$549+$T$554+$T$565+$T$567+$T$570</f>
        <v>0</v>
      </c>
      <c r="AR548" s="140" t="s">
        <v>170</v>
      </c>
      <c r="AT548" s="140" t="s">
        <v>71</v>
      </c>
      <c r="AU548" s="140" t="s">
        <v>72</v>
      </c>
      <c r="AY548" s="140" t="s">
        <v>145</v>
      </c>
      <c r="BK548" s="141">
        <f>$BK$549+$BK$554+$BK$565+$BK$567+$BK$570</f>
        <v>0</v>
      </c>
    </row>
    <row r="549" spans="2:63" s="131" customFormat="1" ht="21" customHeight="1">
      <c r="B549" s="132"/>
      <c r="C549" s="133"/>
      <c r="D549" s="133" t="s">
        <v>71</v>
      </c>
      <c r="E549" s="142" t="s">
        <v>1253</v>
      </c>
      <c r="F549" s="142" t="s">
        <v>1254</v>
      </c>
      <c r="G549" s="133"/>
      <c r="H549" s="133"/>
      <c r="J549" s="143">
        <f>$BK$549</f>
        <v>0</v>
      </c>
      <c r="K549" s="133"/>
      <c r="L549" s="136"/>
      <c r="M549" s="137"/>
      <c r="N549" s="133"/>
      <c r="O549" s="133"/>
      <c r="P549" s="138">
        <f>SUM($P$550:$P$553)</f>
        <v>0</v>
      </c>
      <c r="Q549" s="133"/>
      <c r="R549" s="138">
        <f>SUM($R$550:$R$553)</f>
        <v>0</v>
      </c>
      <c r="S549" s="133"/>
      <c r="T549" s="139">
        <f>SUM($T$550:$T$553)</f>
        <v>0</v>
      </c>
      <c r="AR549" s="140" t="s">
        <v>170</v>
      </c>
      <c r="AT549" s="140" t="s">
        <v>71</v>
      </c>
      <c r="AU549" s="140" t="s">
        <v>21</v>
      </c>
      <c r="AY549" s="140" t="s">
        <v>145</v>
      </c>
      <c r="BK549" s="141">
        <f>SUM($BK$550:$BK$553)</f>
        <v>0</v>
      </c>
    </row>
    <row r="550" spans="2:65" s="6" customFormat="1" ht="15.75" customHeight="1">
      <c r="B550" s="23"/>
      <c r="C550" s="147" t="s">
        <v>1255</v>
      </c>
      <c r="D550" s="147" t="s">
        <v>148</v>
      </c>
      <c r="E550" s="145" t="s">
        <v>1256</v>
      </c>
      <c r="F550" s="146" t="s">
        <v>1257</v>
      </c>
      <c r="G550" s="147" t="s">
        <v>1248</v>
      </c>
      <c r="H550" s="148">
        <v>85</v>
      </c>
      <c r="I550" s="149"/>
      <c r="J550" s="150">
        <f>ROUND($I$550*$H$550,2)</f>
        <v>0</v>
      </c>
      <c r="K550" s="146" t="s">
        <v>152</v>
      </c>
      <c r="L550" s="43"/>
      <c r="M550" s="151"/>
      <c r="N550" s="152" t="s">
        <v>43</v>
      </c>
      <c r="O550" s="24"/>
      <c r="P550" s="153">
        <f>$O$550*$H$550</f>
        <v>0</v>
      </c>
      <c r="Q550" s="153">
        <v>0</v>
      </c>
      <c r="R550" s="153">
        <f>$Q$550*$H$550</f>
        <v>0</v>
      </c>
      <c r="S550" s="153">
        <v>0</v>
      </c>
      <c r="T550" s="154">
        <f>$S$550*$H$550</f>
        <v>0</v>
      </c>
      <c r="AR550" s="88" t="s">
        <v>1258</v>
      </c>
      <c r="AT550" s="88" t="s">
        <v>148</v>
      </c>
      <c r="AU550" s="88" t="s">
        <v>80</v>
      </c>
      <c r="AY550" s="88" t="s">
        <v>145</v>
      </c>
      <c r="BE550" s="155">
        <f>IF($N$550="základní",$J$550,0)</f>
        <v>0</v>
      </c>
      <c r="BF550" s="155">
        <f>IF($N$550="snížená",$J$550,0)</f>
        <v>0</v>
      </c>
      <c r="BG550" s="155">
        <f>IF($N$550="zákl. přenesená",$J$550,0)</f>
        <v>0</v>
      </c>
      <c r="BH550" s="155">
        <f>IF($N$550="sníž. přenesená",$J$550,0)</f>
        <v>0</v>
      </c>
      <c r="BI550" s="155">
        <f>IF($N$550="nulová",$J$550,0)</f>
        <v>0</v>
      </c>
      <c r="BJ550" s="88" t="s">
        <v>21</v>
      </c>
      <c r="BK550" s="155">
        <f>ROUND($I$550*$H$550,2)</f>
        <v>0</v>
      </c>
      <c r="BL550" s="88" t="s">
        <v>1258</v>
      </c>
      <c r="BM550" s="88" t="s">
        <v>1259</v>
      </c>
    </row>
    <row r="551" spans="2:65" s="6" customFormat="1" ht="15.75" customHeight="1">
      <c r="B551" s="23"/>
      <c r="C551" s="147" t="s">
        <v>1260</v>
      </c>
      <c r="D551" s="147" t="s">
        <v>148</v>
      </c>
      <c r="E551" s="145" t="s">
        <v>1261</v>
      </c>
      <c r="F551" s="146" t="s">
        <v>1262</v>
      </c>
      <c r="G551" s="147" t="s">
        <v>1248</v>
      </c>
      <c r="H551" s="148">
        <v>120</v>
      </c>
      <c r="I551" s="149"/>
      <c r="J551" s="150">
        <f>ROUND($I$551*$H$551,2)</f>
        <v>0</v>
      </c>
      <c r="K551" s="146" t="s">
        <v>152</v>
      </c>
      <c r="L551" s="43"/>
      <c r="M551" s="151"/>
      <c r="N551" s="152" t="s">
        <v>43</v>
      </c>
      <c r="O551" s="24"/>
      <c r="P551" s="153">
        <f>$O$551*$H$551</f>
        <v>0</v>
      </c>
      <c r="Q551" s="153">
        <v>0</v>
      </c>
      <c r="R551" s="153">
        <f>$Q$551*$H$551</f>
        <v>0</v>
      </c>
      <c r="S551" s="153">
        <v>0</v>
      </c>
      <c r="T551" s="154">
        <f>$S$551*$H$551</f>
        <v>0</v>
      </c>
      <c r="AR551" s="88" t="s">
        <v>1258</v>
      </c>
      <c r="AT551" s="88" t="s">
        <v>148</v>
      </c>
      <c r="AU551" s="88" t="s">
        <v>80</v>
      </c>
      <c r="AY551" s="88" t="s">
        <v>145</v>
      </c>
      <c r="BE551" s="155">
        <f>IF($N$551="základní",$J$551,0)</f>
        <v>0</v>
      </c>
      <c r="BF551" s="155">
        <f>IF($N$551="snížená",$J$551,0)</f>
        <v>0</v>
      </c>
      <c r="BG551" s="155">
        <f>IF($N$551="zákl. přenesená",$J$551,0)</f>
        <v>0</v>
      </c>
      <c r="BH551" s="155">
        <f>IF($N$551="sníž. přenesená",$J$551,0)</f>
        <v>0</v>
      </c>
      <c r="BI551" s="155">
        <f>IF($N$551="nulová",$J$551,0)</f>
        <v>0</v>
      </c>
      <c r="BJ551" s="88" t="s">
        <v>21</v>
      </c>
      <c r="BK551" s="155">
        <f>ROUND($I$551*$H$551,2)</f>
        <v>0</v>
      </c>
      <c r="BL551" s="88" t="s">
        <v>1258</v>
      </c>
      <c r="BM551" s="88" t="s">
        <v>1263</v>
      </c>
    </row>
    <row r="552" spans="2:51" s="6" customFormat="1" ht="15.75" customHeight="1">
      <c r="B552" s="156"/>
      <c r="C552" s="157"/>
      <c r="D552" s="158" t="s">
        <v>155</v>
      </c>
      <c r="E552" s="159"/>
      <c r="F552" s="159" t="s">
        <v>752</v>
      </c>
      <c r="G552" s="157"/>
      <c r="H552" s="160">
        <v>120</v>
      </c>
      <c r="J552" s="157"/>
      <c r="K552" s="157"/>
      <c r="L552" s="161"/>
      <c r="M552" s="162"/>
      <c r="N552" s="157"/>
      <c r="O552" s="157"/>
      <c r="P552" s="157"/>
      <c r="Q552" s="157"/>
      <c r="R552" s="157"/>
      <c r="S552" s="157"/>
      <c r="T552" s="163"/>
      <c r="AT552" s="164" t="s">
        <v>155</v>
      </c>
      <c r="AU552" s="164" t="s">
        <v>80</v>
      </c>
      <c r="AV552" s="164" t="s">
        <v>80</v>
      </c>
      <c r="AW552" s="164" t="s">
        <v>92</v>
      </c>
      <c r="AX552" s="164" t="s">
        <v>21</v>
      </c>
      <c r="AY552" s="164" t="s">
        <v>145</v>
      </c>
    </row>
    <row r="553" spans="2:65" s="6" customFormat="1" ht="15.75" customHeight="1">
      <c r="B553" s="23"/>
      <c r="C553" s="144" t="s">
        <v>1264</v>
      </c>
      <c r="D553" s="144" t="s">
        <v>148</v>
      </c>
      <c r="E553" s="145" t="s">
        <v>1265</v>
      </c>
      <c r="F553" s="146" t="s">
        <v>1266</v>
      </c>
      <c r="G553" s="147" t="s">
        <v>1267</v>
      </c>
      <c r="H553" s="148">
        <v>1</v>
      </c>
      <c r="I553" s="149"/>
      <c r="J553" s="150">
        <f>ROUND($I$553*$H$553,2)</f>
        <v>0</v>
      </c>
      <c r="K553" s="146" t="s">
        <v>152</v>
      </c>
      <c r="L553" s="43"/>
      <c r="M553" s="151"/>
      <c r="N553" s="152" t="s">
        <v>43</v>
      </c>
      <c r="O553" s="24"/>
      <c r="P553" s="153">
        <f>$O$553*$H$553</f>
        <v>0</v>
      </c>
      <c r="Q553" s="153">
        <v>0</v>
      </c>
      <c r="R553" s="153">
        <f>$Q$553*$H$553</f>
        <v>0</v>
      </c>
      <c r="S553" s="153">
        <v>0</v>
      </c>
      <c r="T553" s="154">
        <f>$S$553*$H$553</f>
        <v>0</v>
      </c>
      <c r="AR553" s="88" t="s">
        <v>1258</v>
      </c>
      <c r="AT553" s="88" t="s">
        <v>148</v>
      </c>
      <c r="AU553" s="88" t="s">
        <v>80</v>
      </c>
      <c r="AY553" s="6" t="s">
        <v>145</v>
      </c>
      <c r="BE553" s="155">
        <f>IF($N$553="základní",$J$553,0)</f>
        <v>0</v>
      </c>
      <c r="BF553" s="155">
        <f>IF($N$553="snížená",$J$553,0)</f>
        <v>0</v>
      </c>
      <c r="BG553" s="155">
        <f>IF($N$553="zákl. přenesená",$J$553,0)</f>
        <v>0</v>
      </c>
      <c r="BH553" s="155">
        <f>IF($N$553="sníž. přenesená",$J$553,0)</f>
        <v>0</v>
      </c>
      <c r="BI553" s="155">
        <f>IF($N$553="nulová",$J$553,0)</f>
        <v>0</v>
      </c>
      <c r="BJ553" s="88" t="s">
        <v>21</v>
      </c>
      <c r="BK553" s="155">
        <f>ROUND($I$553*$H$553,2)</f>
        <v>0</v>
      </c>
      <c r="BL553" s="88" t="s">
        <v>1258</v>
      </c>
      <c r="BM553" s="88" t="s">
        <v>1268</v>
      </c>
    </row>
    <row r="554" spans="2:63" s="131" customFormat="1" ht="30.75" customHeight="1">
      <c r="B554" s="132"/>
      <c r="C554" s="133"/>
      <c r="D554" s="133" t="s">
        <v>71</v>
      </c>
      <c r="E554" s="142" t="s">
        <v>1269</v>
      </c>
      <c r="F554" s="142" t="s">
        <v>1270</v>
      </c>
      <c r="G554" s="133"/>
      <c r="H554" s="133"/>
      <c r="J554" s="143">
        <f>$BK$554</f>
        <v>0</v>
      </c>
      <c r="K554" s="133"/>
      <c r="L554" s="136"/>
      <c r="M554" s="137"/>
      <c r="N554" s="133"/>
      <c r="O554" s="133"/>
      <c r="P554" s="138">
        <f>SUM($P$555:$P$564)</f>
        <v>0</v>
      </c>
      <c r="Q554" s="133"/>
      <c r="R554" s="138">
        <f>SUM($R$555:$R$564)</f>
        <v>0</v>
      </c>
      <c r="S554" s="133"/>
      <c r="T554" s="139">
        <f>SUM($T$555:$T$564)</f>
        <v>0</v>
      </c>
      <c r="AR554" s="140" t="s">
        <v>170</v>
      </c>
      <c r="AT554" s="140" t="s">
        <v>71</v>
      </c>
      <c r="AU554" s="140" t="s">
        <v>21</v>
      </c>
      <c r="AY554" s="140" t="s">
        <v>145</v>
      </c>
      <c r="BK554" s="141">
        <f>SUM($BK$555:$BK$564)</f>
        <v>0</v>
      </c>
    </row>
    <row r="555" spans="2:65" s="6" customFormat="1" ht="27" customHeight="1">
      <c r="B555" s="23"/>
      <c r="C555" s="147" t="s">
        <v>1271</v>
      </c>
      <c r="D555" s="147" t="s">
        <v>148</v>
      </c>
      <c r="E555" s="145" t="s">
        <v>1272</v>
      </c>
      <c r="F555" s="146" t="s">
        <v>1273</v>
      </c>
      <c r="G555" s="147" t="s">
        <v>163</v>
      </c>
      <c r="H555" s="148">
        <v>5</v>
      </c>
      <c r="I555" s="149"/>
      <c r="J555" s="150">
        <f>ROUND($I$555*$H$555,2)</f>
        <v>0</v>
      </c>
      <c r="K555" s="146" t="s">
        <v>152</v>
      </c>
      <c r="L555" s="43"/>
      <c r="M555" s="151"/>
      <c r="N555" s="152" t="s">
        <v>43</v>
      </c>
      <c r="O555" s="24"/>
      <c r="P555" s="153">
        <f>$O$555*$H$555</f>
        <v>0</v>
      </c>
      <c r="Q555" s="153">
        <v>0</v>
      </c>
      <c r="R555" s="153">
        <f>$Q$555*$H$555</f>
        <v>0</v>
      </c>
      <c r="S555" s="153">
        <v>0</v>
      </c>
      <c r="T555" s="154">
        <f>$S$555*$H$555</f>
        <v>0</v>
      </c>
      <c r="AR555" s="88" t="s">
        <v>1258</v>
      </c>
      <c r="AT555" s="88" t="s">
        <v>148</v>
      </c>
      <c r="AU555" s="88" t="s">
        <v>80</v>
      </c>
      <c r="AY555" s="88" t="s">
        <v>145</v>
      </c>
      <c r="BE555" s="155">
        <f>IF($N$555="základní",$J$555,0)</f>
        <v>0</v>
      </c>
      <c r="BF555" s="155">
        <f>IF($N$555="snížená",$J$555,0)</f>
        <v>0</v>
      </c>
      <c r="BG555" s="155">
        <f>IF($N$555="zákl. přenesená",$J$555,0)</f>
        <v>0</v>
      </c>
      <c r="BH555" s="155">
        <f>IF($N$555="sníž. přenesená",$J$555,0)</f>
        <v>0</v>
      </c>
      <c r="BI555" s="155">
        <f>IF($N$555="nulová",$J$555,0)</f>
        <v>0</v>
      </c>
      <c r="BJ555" s="88" t="s">
        <v>21</v>
      </c>
      <c r="BK555" s="155">
        <f>ROUND($I$555*$H$555,2)</f>
        <v>0</v>
      </c>
      <c r="BL555" s="88" t="s">
        <v>1258</v>
      </c>
      <c r="BM555" s="88" t="s">
        <v>1274</v>
      </c>
    </row>
    <row r="556" spans="2:51" s="6" customFormat="1" ht="15.75" customHeight="1">
      <c r="B556" s="156"/>
      <c r="C556" s="157"/>
      <c r="D556" s="158" t="s">
        <v>155</v>
      </c>
      <c r="E556" s="159"/>
      <c r="F556" s="159" t="s">
        <v>1275</v>
      </c>
      <c r="G556" s="157"/>
      <c r="H556" s="160">
        <v>5</v>
      </c>
      <c r="J556" s="157"/>
      <c r="K556" s="157"/>
      <c r="L556" s="161"/>
      <c r="M556" s="162"/>
      <c r="N556" s="157"/>
      <c r="O556" s="157"/>
      <c r="P556" s="157"/>
      <c r="Q556" s="157"/>
      <c r="R556" s="157"/>
      <c r="S556" s="157"/>
      <c r="T556" s="163"/>
      <c r="AT556" s="164" t="s">
        <v>155</v>
      </c>
      <c r="AU556" s="164" t="s">
        <v>80</v>
      </c>
      <c r="AV556" s="164" t="s">
        <v>80</v>
      </c>
      <c r="AW556" s="164" t="s">
        <v>92</v>
      </c>
      <c r="AX556" s="164" t="s">
        <v>21</v>
      </c>
      <c r="AY556" s="164" t="s">
        <v>145</v>
      </c>
    </row>
    <row r="557" spans="2:65" s="6" customFormat="1" ht="15.75" customHeight="1">
      <c r="B557" s="23"/>
      <c r="C557" s="144" t="s">
        <v>1276</v>
      </c>
      <c r="D557" s="144" t="s">
        <v>148</v>
      </c>
      <c r="E557" s="145" t="s">
        <v>1277</v>
      </c>
      <c r="F557" s="146" t="s">
        <v>1278</v>
      </c>
      <c r="G557" s="147" t="s">
        <v>1279</v>
      </c>
      <c r="H557" s="148">
        <v>1</v>
      </c>
      <c r="I557" s="149"/>
      <c r="J557" s="150">
        <f>ROUND($I$557*$H$557,2)</f>
        <v>0</v>
      </c>
      <c r="K557" s="146" t="s">
        <v>152</v>
      </c>
      <c r="L557" s="43"/>
      <c r="M557" s="151"/>
      <c r="N557" s="152" t="s">
        <v>43</v>
      </c>
      <c r="O557" s="24"/>
      <c r="P557" s="153">
        <f>$O$557*$H$557</f>
        <v>0</v>
      </c>
      <c r="Q557" s="153">
        <v>0</v>
      </c>
      <c r="R557" s="153">
        <f>$Q$557*$H$557</f>
        <v>0</v>
      </c>
      <c r="S557" s="153">
        <v>0</v>
      </c>
      <c r="T557" s="154">
        <f>$S$557*$H$557</f>
        <v>0</v>
      </c>
      <c r="AR557" s="88" t="s">
        <v>1258</v>
      </c>
      <c r="AT557" s="88" t="s">
        <v>148</v>
      </c>
      <c r="AU557" s="88" t="s">
        <v>80</v>
      </c>
      <c r="AY557" s="6" t="s">
        <v>145</v>
      </c>
      <c r="BE557" s="155">
        <f>IF($N$557="základní",$J$557,0)</f>
        <v>0</v>
      </c>
      <c r="BF557" s="155">
        <f>IF($N$557="snížená",$J$557,0)</f>
        <v>0</v>
      </c>
      <c r="BG557" s="155">
        <f>IF($N$557="zákl. přenesená",$J$557,0)</f>
        <v>0</v>
      </c>
      <c r="BH557" s="155">
        <f>IF($N$557="sníž. přenesená",$J$557,0)</f>
        <v>0</v>
      </c>
      <c r="BI557" s="155">
        <f>IF($N$557="nulová",$J$557,0)</f>
        <v>0</v>
      </c>
      <c r="BJ557" s="88" t="s">
        <v>21</v>
      </c>
      <c r="BK557" s="155">
        <f>ROUND($I$557*$H$557,2)</f>
        <v>0</v>
      </c>
      <c r="BL557" s="88" t="s">
        <v>1258</v>
      </c>
      <c r="BM557" s="88" t="s">
        <v>1280</v>
      </c>
    </row>
    <row r="558" spans="2:51" s="6" customFormat="1" ht="15.75" customHeight="1">
      <c r="B558" s="156"/>
      <c r="C558" s="157"/>
      <c r="D558" s="158" t="s">
        <v>155</v>
      </c>
      <c r="E558" s="159"/>
      <c r="F558" s="159" t="s">
        <v>21</v>
      </c>
      <c r="G558" s="157"/>
      <c r="H558" s="160">
        <v>1</v>
      </c>
      <c r="J558" s="157"/>
      <c r="K558" s="157"/>
      <c r="L558" s="161"/>
      <c r="M558" s="162"/>
      <c r="N558" s="157"/>
      <c r="O558" s="157"/>
      <c r="P558" s="157"/>
      <c r="Q558" s="157"/>
      <c r="R558" s="157"/>
      <c r="S558" s="157"/>
      <c r="T558" s="163"/>
      <c r="AT558" s="164" t="s">
        <v>155</v>
      </c>
      <c r="AU558" s="164" t="s">
        <v>80</v>
      </c>
      <c r="AV558" s="164" t="s">
        <v>80</v>
      </c>
      <c r="AW558" s="164" t="s">
        <v>92</v>
      </c>
      <c r="AX558" s="164" t="s">
        <v>21</v>
      </c>
      <c r="AY558" s="164" t="s">
        <v>145</v>
      </c>
    </row>
    <row r="559" spans="2:65" s="6" customFormat="1" ht="15.75" customHeight="1">
      <c r="B559" s="23"/>
      <c r="C559" s="144" t="s">
        <v>1281</v>
      </c>
      <c r="D559" s="144" t="s">
        <v>148</v>
      </c>
      <c r="E559" s="145" t="s">
        <v>1282</v>
      </c>
      <c r="F559" s="146" t="s">
        <v>1283</v>
      </c>
      <c r="G559" s="147" t="s">
        <v>1279</v>
      </c>
      <c r="H559" s="148">
        <v>1</v>
      </c>
      <c r="I559" s="149"/>
      <c r="J559" s="150">
        <f>ROUND($I$559*$H$559,2)</f>
        <v>0</v>
      </c>
      <c r="K559" s="146" t="s">
        <v>152</v>
      </c>
      <c r="L559" s="43"/>
      <c r="M559" s="151"/>
      <c r="N559" s="152" t="s">
        <v>43</v>
      </c>
      <c r="O559" s="24"/>
      <c r="P559" s="153">
        <f>$O$559*$H$559</f>
        <v>0</v>
      </c>
      <c r="Q559" s="153">
        <v>0</v>
      </c>
      <c r="R559" s="153">
        <f>$Q$559*$H$559</f>
        <v>0</v>
      </c>
      <c r="S559" s="153">
        <v>0</v>
      </c>
      <c r="T559" s="154">
        <f>$S$559*$H$559</f>
        <v>0</v>
      </c>
      <c r="AR559" s="88" t="s">
        <v>1258</v>
      </c>
      <c r="AT559" s="88" t="s">
        <v>148</v>
      </c>
      <c r="AU559" s="88" t="s">
        <v>80</v>
      </c>
      <c r="AY559" s="6" t="s">
        <v>145</v>
      </c>
      <c r="BE559" s="155">
        <f>IF($N$559="základní",$J$559,0)</f>
        <v>0</v>
      </c>
      <c r="BF559" s="155">
        <f>IF($N$559="snížená",$J$559,0)</f>
        <v>0</v>
      </c>
      <c r="BG559" s="155">
        <f>IF($N$559="zákl. přenesená",$J$559,0)</f>
        <v>0</v>
      </c>
      <c r="BH559" s="155">
        <f>IF($N$559="sníž. přenesená",$J$559,0)</f>
        <v>0</v>
      </c>
      <c r="BI559" s="155">
        <f>IF($N$559="nulová",$J$559,0)</f>
        <v>0</v>
      </c>
      <c r="BJ559" s="88" t="s">
        <v>21</v>
      </c>
      <c r="BK559" s="155">
        <f>ROUND($I$559*$H$559,2)</f>
        <v>0</v>
      </c>
      <c r="BL559" s="88" t="s">
        <v>1258</v>
      </c>
      <c r="BM559" s="88" t="s">
        <v>1284</v>
      </c>
    </row>
    <row r="560" spans="2:51" s="6" customFormat="1" ht="15.75" customHeight="1">
      <c r="B560" s="156"/>
      <c r="C560" s="157"/>
      <c r="D560" s="158" t="s">
        <v>155</v>
      </c>
      <c r="E560" s="159"/>
      <c r="F560" s="159" t="s">
        <v>21</v>
      </c>
      <c r="G560" s="157"/>
      <c r="H560" s="160">
        <v>1</v>
      </c>
      <c r="J560" s="157"/>
      <c r="K560" s="157"/>
      <c r="L560" s="161"/>
      <c r="M560" s="162"/>
      <c r="N560" s="157"/>
      <c r="O560" s="157"/>
      <c r="P560" s="157"/>
      <c r="Q560" s="157"/>
      <c r="R560" s="157"/>
      <c r="S560" s="157"/>
      <c r="T560" s="163"/>
      <c r="AT560" s="164" t="s">
        <v>155</v>
      </c>
      <c r="AU560" s="164" t="s">
        <v>80</v>
      </c>
      <c r="AV560" s="164" t="s">
        <v>80</v>
      </c>
      <c r="AW560" s="164" t="s">
        <v>92</v>
      </c>
      <c r="AX560" s="164" t="s">
        <v>21</v>
      </c>
      <c r="AY560" s="164" t="s">
        <v>145</v>
      </c>
    </row>
    <row r="561" spans="2:65" s="6" customFormat="1" ht="15.75" customHeight="1">
      <c r="B561" s="23"/>
      <c r="C561" s="144" t="s">
        <v>1285</v>
      </c>
      <c r="D561" s="144" t="s">
        <v>148</v>
      </c>
      <c r="E561" s="145" t="s">
        <v>1286</v>
      </c>
      <c r="F561" s="146" t="s">
        <v>1287</v>
      </c>
      <c r="G561" s="147" t="s">
        <v>1248</v>
      </c>
      <c r="H561" s="148">
        <v>50</v>
      </c>
      <c r="I561" s="149"/>
      <c r="J561" s="150">
        <f>ROUND($I$561*$H$561,2)</f>
        <v>0</v>
      </c>
      <c r="K561" s="146" t="s">
        <v>152</v>
      </c>
      <c r="L561" s="43"/>
      <c r="M561" s="151"/>
      <c r="N561" s="152" t="s">
        <v>43</v>
      </c>
      <c r="O561" s="24"/>
      <c r="P561" s="153">
        <f>$O$561*$H$561</f>
        <v>0</v>
      </c>
      <c r="Q561" s="153">
        <v>0</v>
      </c>
      <c r="R561" s="153">
        <f>$Q$561*$H$561</f>
        <v>0</v>
      </c>
      <c r="S561" s="153">
        <v>0</v>
      </c>
      <c r="T561" s="154">
        <f>$S$561*$H$561</f>
        <v>0</v>
      </c>
      <c r="AR561" s="88" t="s">
        <v>1258</v>
      </c>
      <c r="AT561" s="88" t="s">
        <v>148</v>
      </c>
      <c r="AU561" s="88" t="s">
        <v>80</v>
      </c>
      <c r="AY561" s="6" t="s">
        <v>145</v>
      </c>
      <c r="BE561" s="155">
        <f>IF($N$561="základní",$J$561,0)</f>
        <v>0</v>
      </c>
      <c r="BF561" s="155">
        <f>IF($N$561="snížená",$J$561,0)</f>
        <v>0</v>
      </c>
      <c r="BG561" s="155">
        <f>IF($N$561="zákl. přenesená",$J$561,0)</f>
        <v>0</v>
      </c>
      <c r="BH561" s="155">
        <f>IF($N$561="sníž. přenesená",$J$561,0)</f>
        <v>0</v>
      </c>
      <c r="BI561" s="155">
        <f>IF($N$561="nulová",$J$561,0)</f>
        <v>0</v>
      </c>
      <c r="BJ561" s="88" t="s">
        <v>21</v>
      </c>
      <c r="BK561" s="155">
        <f>ROUND($I$561*$H$561,2)</f>
        <v>0</v>
      </c>
      <c r="BL561" s="88" t="s">
        <v>1258</v>
      </c>
      <c r="BM561" s="88" t="s">
        <v>1288</v>
      </c>
    </row>
    <row r="562" spans="2:51" s="6" customFormat="1" ht="15.75" customHeight="1">
      <c r="B562" s="156"/>
      <c r="C562" s="157"/>
      <c r="D562" s="158" t="s">
        <v>155</v>
      </c>
      <c r="E562" s="159"/>
      <c r="F562" s="159" t="s">
        <v>395</v>
      </c>
      <c r="G562" s="157"/>
      <c r="H562" s="160">
        <v>50</v>
      </c>
      <c r="J562" s="157"/>
      <c r="K562" s="157"/>
      <c r="L562" s="161"/>
      <c r="M562" s="162"/>
      <c r="N562" s="157"/>
      <c r="O562" s="157"/>
      <c r="P562" s="157"/>
      <c r="Q562" s="157"/>
      <c r="R562" s="157"/>
      <c r="S562" s="157"/>
      <c r="T562" s="163"/>
      <c r="AT562" s="164" t="s">
        <v>155</v>
      </c>
      <c r="AU562" s="164" t="s">
        <v>80</v>
      </c>
      <c r="AV562" s="164" t="s">
        <v>80</v>
      </c>
      <c r="AW562" s="164" t="s">
        <v>92</v>
      </c>
      <c r="AX562" s="164" t="s">
        <v>21</v>
      </c>
      <c r="AY562" s="164" t="s">
        <v>145</v>
      </c>
    </row>
    <row r="563" spans="2:65" s="6" customFormat="1" ht="15.75" customHeight="1">
      <c r="B563" s="23"/>
      <c r="C563" s="144" t="s">
        <v>1289</v>
      </c>
      <c r="D563" s="144" t="s">
        <v>148</v>
      </c>
      <c r="E563" s="145" t="s">
        <v>1290</v>
      </c>
      <c r="F563" s="146" t="s">
        <v>1291</v>
      </c>
      <c r="G563" s="147" t="s">
        <v>1248</v>
      </c>
      <c r="H563" s="148">
        <v>50</v>
      </c>
      <c r="I563" s="149"/>
      <c r="J563" s="150">
        <f>ROUND($I$563*$H$563,2)</f>
        <v>0</v>
      </c>
      <c r="K563" s="146" t="s">
        <v>152</v>
      </c>
      <c r="L563" s="43"/>
      <c r="M563" s="151"/>
      <c r="N563" s="152" t="s">
        <v>43</v>
      </c>
      <c r="O563" s="24"/>
      <c r="P563" s="153">
        <f>$O$563*$H$563</f>
        <v>0</v>
      </c>
      <c r="Q563" s="153">
        <v>0</v>
      </c>
      <c r="R563" s="153">
        <f>$Q$563*$H$563</f>
        <v>0</v>
      </c>
      <c r="S563" s="153">
        <v>0</v>
      </c>
      <c r="T563" s="154">
        <f>$S$563*$H$563</f>
        <v>0</v>
      </c>
      <c r="AR563" s="88" t="s">
        <v>1258</v>
      </c>
      <c r="AT563" s="88" t="s">
        <v>148</v>
      </c>
      <c r="AU563" s="88" t="s">
        <v>80</v>
      </c>
      <c r="AY563" s="6" t="s">
        <v>145</v>
      </c>
      <c r="BE563" s="155">
        <f>IF($N$563="základní",$J$563,0)</f>
        <v>0</v>
      </c>
      <c r="BF563" s="155">
        <f>IF($N$563="snížená",$J$563,0)</f>
        <v>0</v>
      </c>
      <c r="BG563" s="155">
        <f>IF($N$563="zákl. přenesená",$J$563,0)</f>
        <v>0</v>
      </c>
      <c r="BH563" s="155">
        <f>IF($N$563="sníž. přenesená",$J$563,0)</f>
        <v>0</v>
      </c>
      <c r="BI563" s="155">
        <f>IF($N$563="nulová",$J$563,0)</f>
        <v>0</v>
      </c>
      <c r="BJ563" s="88" t="s">
        <v>21</v>
      </c>
      <c r="BK563" s="155">
        <f>ROUND($I$563*$H$563,2)</f>
        <v>0</v>
      </c>
      <c r="BL563" s="88" t="s">
        <v>1258</v>
      </c>
      <c r="BM563" s="88" t="s">
        <v>1292</v>
      </c>
    </row>
    <row r="564" spans="2:51" s="6" customFormat="1" ht="15.75" customHeight="1">
      <c r="B564" s="156"/>
      <c r="C564" s="157"/>
      <c r="D564" s="158" t="s">
        <v>155</v>
      </c>
      <c r="E564" s="159"/>
      <c r="F564" s="159" t="s">
        <v>395</v>
      </c>
      <c r="G564" s="157"/>
      <c r="H564" s="160">
        <v>50</v>
      </c>
      <c r="J564" s="157"/>
      <c r="K564" s="157"/>
      <c r="L564" s="161"/>
      <c r="M564" s="162"/>
      <c r="N564" s="157"/>
      <c r="O564" s="157"/>
      <c r="P564" s="157"/>
      <c r="Q564" s="157"/>
      <c r="R564" s="157"/>
      <c r="S564" s="157"/>
      <c r="T564" s="163"/>
      <c r="AT564" s="164" t="s">
        <v>155</v>
      </c>
      <c r="AU564" s="164" t="s">
        <v>80</v>
      </c>
      <c r="AV564" s="164" t="s">
        <v>80</v>
      </c>
      <c r="AW564" s="164" t="s">
        <v>92</v>
      </c>
      <c r="AX564" s="164" t="s">
        <v>21</v>
      </c>
      <c r="AY564" s="164" t="s">
        <v>145</v>
      </c>
    </row>
    <row r="565" spans="2:63" s="131" customFormat="1" ht="30.75" customHeight="1">
      <c r="B565" s="132"/>
      <c r="C565" s="133"/>
      <c r="D565" s="133" t="s">
        <v>71</v>
      </c>
      <c r="E565" s="142" t="s">
        <v>1293</v>
      </c>
      <c r="F565" s="142" t="s">
        <v>1294</v>
      </c>
      <c r="G565" s="133"/>
      <c r="H565" s="133"/>
      <c r="J565" s="143">
        <f>$BK$565</f>
        <v>0</v>
      </c>
      <c r="K565" s="133"/>
      <c r="L565" s="136"/>
      <c r="M565" s="137"/>
      <c r="N565" s="133"/>
      <c r="O565" s="133"/>
      <c r="P565" s="138">
        <f>$P$566</f>
        <v>0</v>
      </c>
      <c r="Q565" s="133"/>
      <c r="R565" s="138">
        <f>$R$566</f>
        <v>0</v>
      </c>
      <c r="S565" s="133"/>
      <c r="T565" s="139">
        <f>$T$566</f>
        <v>0</v>
      </c>
      <c r="AR565" s="140" t="s">
        <v>170</v>
      </c>
      <c r="AT565" s="140" t="s">
        <v>71</v>
      </c>
      <c r="AU565" s="140" t="s">
        <v>21</v>
      </c>
      <c r="AY565" s="140" t="s">
        <v>145</v>
      </c>
      <c r="BK565" s="141">
        <f>$BK$566</f>
        <v>0</v>
      </c>
    </row>
    <row r="566" spans="2:65" s="6" customFormat="1" ht="15.75" customHeight="1">
      <c r="B566" s="23"/>
      <c r="C566" s="144" t="s">
        <v>1295</v>
      </c>
      <c r="D566" s="144" t="s">
        <v>148</v>
      </c>
      <c r="E566" s="145" t="s">
        <v>1296</v>
      </c>
      <c r="F566" s="146" t="s">
        <v>1297</v>
      </c>
      <c r="G566" s="147" t="s">
        <v>1248</v>
      </c>
      <c r="H566" s="148">
        <v>80</v>
      </c>
      <c r="I566" s="149"/>
      <c r="J566" s="150">
        <f>ROUND($I$566*$H$566,2)</f>
        <v>0</v>
      </c>
      <c r="K566" s="146" t="s">
        <v>152</v>
      </c>
      <c r="L566" s="43"/>
      <c r="M566" s="151"/>
      <c r="N566" s="152" t="s">
        <v>43</v>
      </c>
      <c r="O566" s="24"/>
      <c r="P566" s="153">
        <f>$O$566*$H$566</f>
        <v>0</v>
      </c>
      <c r="Q566" s="153">
        <v>0</v>
      </c>
      <c r="R566" s="153">
        <f>$Q$566*$H$566</f>
        <v>0</v>
      </c>
      <c r="S566" s="153">
        <v>0</v>
      </c>
      <c r="T566" s="154">
        <f>$S$566*$H$566</f>
        <v>0</v>
      </c>
      <c r="AR566" s="88" t="s">
        <v>1258</v>
      </c>
      <c r="AT566" s="88" t="s">
        <v>148</v>
      </c>
      <c r="AU566" s="88" t="s">
        <v>80</v>
      </c>
      <c r="AY566" s="6" t="s">
        <v>145</v>
      </c>
      <c r="BE566" s="155">
        <f>IF($N$566="základní",$J$566,0)</f>
        <v>0</v>
      </c>
      <c r="BF566" s="155">
        <f>IF($N$566="snížená",$J$566,0)</f>
        <v>0</v>
      </c>
      <c r="BG566" s="155">
        <f>IF($N$566="zákl. přenesená",$J$566,0)</f>
        <v>0</v>
      </c>
      <c r="BH566" s="155">
        <f>IF($N$566="sníž. přenesená",$J$566,0)</f>
        <v>0</v>
      </c>
      <c r="BI566" s="155">
        <f>IF($N$566="nulová",$J$566,0)</f>
        <v>0</v>
      </c>
      <c r="BJ566" s="88" t="s">
        <v>21</v>
      </c>
      <c r="BK566" s="155">
        <f>ROUND($I$566*$H$566,2)</f>
        <v>0</v>
      </c>
      <c r="BL566" s="88" t="s">
        <v>1258</v>
      </c>
      <c r="BM566" s="88" t="s">
        <v>1298</v>
      </c>
    </row>
    <row r="567" spans="2:63" s="131" customFormat="1" ht="30.75" customHeight="1">
      <c r="B567" s="132"/>
      <c r="C567" s="133"/>
      <c r="D567" s="133" t="s">
        <v>71</v>
      </c>
      <c r="E567" s="142" t="s">
        <v>1299</v>
      </c>
      <c r="F567" s="142" t="s">
        <v>1300</v>
      </c>
      <c r="G567" s="133"/>
      <c r="H567" s="133"/>
      <c r="J567" s="143">
        <f>$BK$567</f>
        <v>0</v>
      </c>
      <c r="K567" s="133"/>
      <c r="L567" s="136"/>
      <c r="M567" s="137"/>
      <c r="N567" s="133"/>
      <c r="O567" s="133"/>
      <c r="P567" s="138">
        <f>SUM($P$568:$P$569)</f>
        <v>0</v>
      </c>
      <c r="Q567" s="133"/>
      <c r="R567" s="138">
        <f>SUM($R$568:$R$569)</f>
        <v>0</v>
      </c>
      <c r="S567" s="133"/>
      <c r="T567" s="139">
        <f>SUM($T$568:$T$569)</f>
        <v>0</v>
      </c>
      <c r="AR567" s="140" t="s">
        <v>170</v>
      </c>
      <c r="AT567" s="140" t="s">
        <v>71</v>
      </c>
      <c r="AU567" s="140" t="s">
        <v>21</v>
      </c>
      <c r="AY567" s="140" t="s">
        <v>145</v>
      </c>
      <c r="BK567" s="141">
        <f>SUM($BK$568:$BK$569)</f>
        <v>0</v>
      </c>
    </row>
    <row r="568" spans="2:65" s="6" customFormat="1" ht="15.75" customHeight="1">
      <c r="B568" s="23"/>
      <c r="C568" s="147" t="s">
        <v>1301</v>
      </c>
      <c r="D568" s="147" t="s">
        <v>148</v>
      </c>
      <c r="E568" s="145" t="s">
        <v>1302</v>
      </c>
      <c r="F568" s="146" t="s">
        <v>1303</v>
      </c>
      <c r="G568" s="147" t="s">
        <v>504</v>
      </c>
      <c r="H568" s="184"/>
      <c r="I568" s="149"/>
      <c r="J568" s="150">
        <f>ROUND($I$568*$H$568,2)</f>
        <v>0</v>
      </c>
      <c r="K568" s="146" t="s">
        <v>152</v>
      </c>
      <c r="L568" s="43"/>
      <c r="M568" s="151"/>
      <c r="N568" s="152" t="s">
        <v>43</v>
      </c>
      <c r="O568" s="24"/>
      <c r="P568" s="153">
        <f>$O$568*$H$568</f>
        <v>0</v>
      </c>
      <c r="Q568" s="153">
        <v>0</v>
      </c>
      <c r="R568" s="153">
        <f>$Q$568*$H$568</f>
        <v>0</v>
      </c>
      <c r="S568" s="153">
        <v>0</v>
      </c>
      <c r="T568" s="154">
        <f>$S$568*$H$568</f>
        <v>0</v>
      </c>
      <c r="AR568" s="88" t="s">
        <v>1258</v>
      </c>
      <c r="AT568" s="88" t="s">
        <v>148</v>
      </c>
      <c r="AU568" s="88" t="s">
        <v>80</v>
      </c>
      <c r="AY568" s="88" t="s">
        <v>145</v>
      </c>
      <c r="BE568" s="155">
        <f>IF($N$568="základní",$J$568,0)</f>
        <v>0</v>
      </c>
      <c r="BF568" s="155">
        <f>IF($N$568="snížená",$J$568,0)</f>
        <v>0</v>
      </c>
      <c r="BG568" s="155">
        <f>IF($N$568="zákl. přenesená",$J$568,0)</f>
        <v>0</v>
      </c>
      <c r="BH568" s="155">
        <f>IF($N$568="sníž. přenesená",$J$568,0)</f>
        <v>0</v>
      </c>
      <c r="BI568" s="155">
        <f>IF($N$568="nulová",$J$568,0)</f>
        <v>0</v>
      </c>
      <c r="BJ568" s="88" t="s">
        <v>21</v>
      </c>
      <c r="BK568" s="155">
        <f>ROUND($I$568*$H$568,2)</f>
        <v>0</v>
      </c>
      <c r="BL568" s="88" t="s">
        <v>1258</v>
      </c>
      <c r="BM568" s="88" t="s">
        <v>1304</v>
      </c>
    </row>
    <row r="569" spans="2:65" s="6" customFormat="1" ht="15.75" customHeight="1">
      <c r="B569" s="23"/>
      <c r="C569" s="147" t="s">
        <v>1305</v>
      </c>
      <c r="D569" s="147" t="s">
        <v>148</v>
      </c>
      <c r="E569" s="145" t="s">
        <v>1306</v>
      </c>
      <c r="F569" s="146" t="s">
        <v>1307</v>
      </c>
      <c r="G569" s="147" t="s">
        <v>504</v>
      </c>
      <c r="H569" s="184"/>
      <c r="I569" s="149"/>
      <c r="J569" s="150">
        <f>ROUND($I$569*$H$569,2)</f>
        <v>0</v>
      </c>
      <c r="K569" s="146" t="s">
        <v>152</v>
      </c>
      <c r="L569" s="43"/>
      <c r="M569" s="151"/>
      <c r="N569" s="152" t="s">
        <v>43</v>
      </c>
      <c r="O569" s="24"/>
      <c r="P569" s="153">
        <f>$O$569*$H$569</f>
        <v>0</v>
      </c>
      <c r="Q569" s="153">
        <v>0</v>
      </c>
      <c r="R569" s="153">
        <f>$Q$569*$H$569</f>
        <v>0</v>
      </c>
      <c r="S569" s="153">
        <v>0</v>
      </c>
      <c r="T569" s="154">
        <f>$S$569*$H$569</f>
        <v>0</v>
      </c>
      <c r="AR569" s="88" t="s">
        <v>1258</v>
      </c>
      <c r="AT569" s="88" t="s">
        <v>148</v>
      </c>
      <c r="AU569" s="88" t="s">
        <v>80</v>
      </c>
      <c r="AY569" s="88" t="s">
        <v>145</v>
      </c>
      <c r="BE569" s="155">
        <f>IF($N$569="základní",$J$569,0)</f>
        <v>0</v>
      </c>
      <c r="BF569" s="155">
        <f>IF($N$569="snížená",$J$569,0)</f>
        <v>0</v>
      </c>
      <c r="BG569" s="155">
        <f>IF($N$569="zákl. přenesená",$J$569,0)</f>
        <v>0</v>
      </c>
      <c r="BH569" s="155">
        <f>IF($N$569="sníž. přenesená",$J$569,0)</f>
        <v>0</v>
      </c>
      <c r="BI569" s="155">
        <f>IF($N$569="nulová",$J$569,0)</f>
        <v>0</v>
      </c>
      <c r="BJ569" s="88" t="s">
        <v>21</v>
      </c>
      <c r="BK569" s="155">
        <f>ROUND($I$569*$H$569,2)</f>
        <v>0</v>
      </c>
      <c r="BL569" s="88" t="s">
        <v>1258</v>
      </c>
      <c r="BM569" s="88" t="s">
        <v>1308</v>
      </c>
    </row>
    <row r="570" spans="2:63" s="131" customFormat="1" ht="30.75" customHeight="1">
      <c r="B570" s="132"/>
      <c r="C570" s="133"/>
      <c r="D570" s="133" t="s">
        <v>71</v>
      </c>
      <c r="E570" s="142" t="s">
        <v>1309</v>
      </c>
      <c r="F570" s="142" t="s">
        <v>1310</v>
      </c>
      <c r="G570" s="133"/>
      <c r="H570" s="133"/>
      <c r="J570" s="143">
        <f>$BK$570</f>
        <v>0</v>
      </c>
      <c r="K570" s="133"/>
      <c r="L570" s="136"/>
      <c r="M570" s="137"/>
      <c r="N570" s="133"/>
      <c r="O570" s="133"/>
      <c r="P570" s="138">
        <f>$P$571</f>
        <v>0</v>
      </c>
      <c r="Q570" s="133"/>
      <c r="R570" s="138">
        <f>$R$571</f>
        <v>0</v>
      </c>
      <c r="S570" s="133"/>
      <c r="T570" s="139">
        <f>$T$571</f>
        <v>0</v>
      </c>
      <c r="AR570" s="140" t="s">
        <v>170</v>
      </c>
      <c r="AT570" s="140" t="s">
        <v>71</v>
      </c>
      <c r="AU570" s="140" t="s">
        <v>21</v>
      </c>
      <c r="AY570" s="140" t="s">
        <v>145</v>
      </c>
      <c r="BK570" s="141">
        <f>$BK$571</f>
        <v>0</v>
      </c>
    </row>
    <row r="571" spans="2:65" s="6" customFormat="1" ht="15.75" customHeight="1">
      <c r="B571" s="23"/>
      <c r="C571" s="147" t="s">
        <v>1311</v>
      </c>
      <c r="D571" s="147" t="s">
        <v>148</v>
      </c>
      <c r="E571" s="145" t="s">
        <v>1312</v>
      </c>
      <c r="F571" s="146" t="s">
        <v>1313</v>
      </c>
      <c r="G571" s="147" t="s">
        <v>1267</v>
      </c>
      <c r="H571" s="148">
        <v>1</v>
      </c>
      <c r="I571" s="149"/>
      <c r="J571" s="150">
        <f>ROUND($I$571*$H$571,2)</f>
        <v>0</v>
      </c>
      <c r="K571" s="146" t="s">
        <v>152</v>
      </c>
      <c r="L571" s="43"/>
      <c r="M571" s="151"/>
      <c r="N571" s="185" t="s">
        <v>43</v>
      </c>
      <c r="O571" s="186"/>
      <c r="P571" s="187">
        <f>$O$571*$H$571</f>
        <v>0</v>
      </c>
      <c r="Q571" s="187">
        <v>0</v>
      </c>
      <c r="R571" s="187">
        <f>$Q$571*$H$571</f>
        <v>0</v>
      </c>
      <c r="S571" s="187">
        <v>0</v>
      </c>
      <c r="T571" s="188">
        <f>$S$571*$H$571</f>
        <v>0</v>
      </c>
      <c r="AR571" s="88" t="s">
        <v>1258</v>
      </c>
      <c r="AT571" s="88" t="s">
        <v>148</v>
      </c>
      <c r="AU571" s="88" t="s">
        <v>80</v>
      </c>
      <c r="AY571" s="88" t="s">
        <v>145</v>
      </c>
      <c r="BE571" s="155">
        <f>IF($N$571="základní",$J$571,0)</f>
        <v>0</v>
      </c>
      <c r="BF571" s="155">
        <f>IF($N$571="snížená",$J$571,0)</f>
        <v>0</v>
      </c>
      <c r="BG571" s="155">
        <f>IF($N$571="zákl. přenesená",$J$571,0)</f>
        <v>0</v>
      </c>
      <c r="BH571" s="155">
        <f>IF($N$571="sníž. přenesená",$J$571,0)</f>
        <v>0</v>
      </c>
      <c r="BI571" s="155">
        <f>IF($N$571="nulová",$J$571,0)</f>
        <v>0</v>
      </c>
      <c r="BJ571" s="88" t="s">
        <v>21</v>
      </c>
      <c r="BK571" s="155">
        <f>ROUND($I$571*$H$571,2)</f>
        <v>0</v>
      </c>
      <c r="BL571" s="88" t="s">
        <v>1258</v>
      </c>
      <c r="BM571" s="88" t="s">
        <v>1314</v>
      </c>
    </row>
    <row r="572" spans="2:46" s="6" customFormat="1" ht="7.5" customHeight="1">
      <c r="B572" s="38"/>
      <c r="C572" s="39"/>
      <c r="D572" s="39"/>
      <c r="E572" s="39"/>
      <c r="F572" s="39"/>
      <c r="G572" s="39"/>
      <c r="H572" s="39"/>
      <c r="I572" s="100"/>
      <c r="J572" s="39"/>
      <c r="K572" s="39"/>
      <c r="L572" s="43"/>
      <c r="AT572" s="2"/>
    </row>
  </sheetData>
  <sheetProtection password="CC35" sheet="1" objects="1" scenarios="1" formatColumns="0" formatRows="0" sort="0" autoFilter="0"/>
  <autoFilter ref="C110:K110"/>
  <mergeCells count="9">
    <mergeCell ref="E103:H103"/>
    <mergeCell ref="G1:H1"/>
    <mergeCell ref="L2:V2"/>
    <mergeCell ref="E7:H7"/>
    <mergeCell ref="E9:H9"/>
    <mergeCell ref="E24:H24"/>
    <mergeCell ref="E45:H45"/>
    <mergeCell ref="E47:H47"/>
    <mergeCell ref="E101:H101"/>
  </mergeCells>
  <hyperlinks>
    <hyperlink ref="F1:G1" location="C2" tooltip="Krycí list soupisu" display="1) Krycí list soupisu"/>
    <hyperlink ref="G1:H1" location="C54" tooltip="Rekapitulace" display="2) Rekapitulace"/>
    <hyperlink ref="J1" location="C11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4"/>
      <c r="C1" s="234"/>
      <c r="D1" s="233" t="s">
        <v>1</v>
      </c>
      <c r="E1" s="234"/>
      <c r="F1" s="235" t="s">
        <v>1345</v>
      </c>
      <c r="G1" s="240" t="s">
        <v>1346</v>
      </c>
      <c r="H1" s="240"/>
      <c r="I1" s="234"/>
      <c r="J1" s="235" t="s">
        <v>1347</v>
      </c>
      <c r="K1" s="233" t="s">
        <v>84</v>
      </c>
      <c r="L1" s="235" t="s">
        <v>1348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8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9" t="str">
        <f>'Rekapitulace stavby'!$K$6</f>
        <v>Rekonstrukce operačních sálů ortopedie</v>
      </c>
      <c r="F7" s="197"/>
      <c r="G7" s="197"/>
      <c r="H7" s="19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1315</v>
      </c>
      <c r="F9" s="204"/>
      <c r="G9" s="204"/>
      <c r="H9" s="20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7" t="s">
        <v>24</v>
      </c>
      <c r="J12" s="52" t="str">
        <f>'Rekapitulace stavby'!$AN$8</f>
        <v>14.02.2015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7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7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7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35</v>
      </c>
      <c r="F21" s="24"/>
      <c r="G21" s="24"/>
      <c r="H21" s="24"/>
      <c r="I21" s="87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200"/>
      <c r="F24" s="230"/>
      <c r="G24" s="230"/>
      <c r="H24" s="230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38</v>
      </c>
      <c r="E27" s="24"/>
      <c r="F27" s="24"/>
      <c r="G27" s="24"/>
      <c r="H27" s="24"/>
      <c r="J27" s="66">
        <f>ROUND($J$78,2)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4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5">
        <f>ROUND(SUM($BE$78:$BE$98),2)</f>
        <v>0</v>
      </c>
      <c r="G30" s="24"/>
      <c r="H30" s="24"/>
      <c r="I30" s="96">
        <v>0.21</v>
      </c>
      <c r="J30" s="95">
        <f>ROUND(ROUND((SUM($BE$78:$BE$98)),2)*$I$30,2)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5">
        <f>ROUND(SUM($BF$78:$BF$98),2)</f>
        <v>0</v>
      </c>
      <c r="G31" s="24"/>
      <c r="H31" s="24"/>
      <c r="I31" s="96">
        <v>0.15</v>
      </c>
      <c r="J31" s="95">
        <f>ROUND(ROUND((SUM($BF$78:$BF$98)),2)*$I$31,2)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5">
        <f>ROUND(SUM($BG$78:$BG$98),2)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5">
        <f>ROUND(SUM($BH$78:$BH$98),2)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5">
        <f>ROUND(SUM($BI$78:$BI$98),2)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7" t="s">
        <v>49</v>
      </c>
      <c r="H36" s="35" t="s">
        <v>50</v>
      </c>
      <c r="I36" s="98"/>
      <c r="J36" s="36">
        <f>SUM($J$27:$J$34)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9" t="str">
        <f>$E$7</f>
        <v>Rekonstrukce operačních sálů ortopedie</v>
      </c>
      <c r="F45" s="204"/>
      <c r="G45" s="204"/>
      <c r="H45" s="20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NACHOD 2 - SO-02-Operační sály ortopedie-interier volný</v>
      </c>
      <c r="F47" s="204"/>
      <c r="G47" s="204"/>
      <c r="H47" s="20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Oblastní nemocnice Náchod</v>
      </c>
      <c r="G49" s="24"/>
      <c r="H49" s="24"/>
      <c r="I49" s="87" t="s">
        <v>24</v>
      </c>
      <c r="J49" s="52" t="str">
        <f>IF($J$12="","",$J$12)</f>
        <v>14.02.2015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Královéhradecký kraj,Pivovarské nám. HK</v>
      </c>
      <c r="G51" s="24"/>
      <c r="H51" s="24"/>
      <c r="I51" s="87" t="s">
        <v>34</v>
      </c>
      <c r="J51" s="17" t="str">
        <f>$E$21</f>
        <v>JIKA-CZ Hradec Králové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89</v>
      </c>
      <c r="D54" s="32"/>
      <c r="E54" s="32"/>
      <c r="F54" s="32"/>
      <c r="G54" s="32"/>
      <c r="H54" s="32"/>
      <c r="I54" s="105"/>
      <c r="J54" s="106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91</v>
      </c>
      <c r="D56" s="24"/>
      <c r="E56" s="24"/>
      <c r="F56" s="24"/>
      <c r="G56" s="24"/>
      <c r="H56" s="24"/>
      <c r="J56" s="66">
        <f>$J$78</f>
        <v>0</v>
      </c>
      <c r="K56" s="27"/>
      <c r="AU56" s="6" t="s">
        <v>92</v>
      </c>
    </row>
    <row r="57" spans="2:11" s="72" customFormat="1" ht="25.5" customHeight="1">
      <c r="B57" s="107"/>
      <c r="C57" s="108"/>
      <c r="D57" s="109" t="s">
        <v>101</v>
      </c>
      <c r="E57" s="109"/>
      <c r="F57" s="109"/>
      <c r="G57" s="109"/>
      <c r="H57" s="109"/>
      <c r="I57" s="110"/>
      <c r="J57" s="111">
        <f>$J$79</f>
        <v>0</v>
      </c>
      <c r="K57" s="112"/>
    </row>
    <row r="58" spans="2:11" s="113" customFormat="1" ht="21" customHeight="1">
      <c r="B58" s="114"/>
      <c r="C58" s="115"/>
      <c r="D58" s="116" t="s">
        <v>111</v>
      </c>
      <c r="E58" s="116"/>
      <c r="F58" s="116"/>
      <c r="G58" s="116"/>
      <c r="H58" s="116"/>
      <c r="I58" s="117"/>
      <c r="J58" s="118">
        <f>$J$80</f>
        <v>0</v>
      </c>
      <c r="K58" s="119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0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2"/>
      <c r="J64" s="42"/>
      <c r="K64" s="42"/>
      <c r="L64" s="43"/>
    </row>
    <row r="65" spans="2:12" s="6" customFormat="1" ht="37.5" customHeight="1">
      <c r="B65" s="23"/>
      <c r="C65" s="12" t="s">
        <v>128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29" t="str">
        <f>$E$7</f>
        <v>Rekonstrukce operačních sálů ortopedie</v>
      </c>
      <c r="F68" s="204"/>
      <c r="G68" s="204"/>
      <c r="H68" s="204"/>
      <c r="J68" s="24"/>
      <c r="K68" s="24"/>
      <c r="L68" s="43"/>
    </row>
    <row r="69" spans="2:12" s="6" customFormat="1" ht="15" customHeight="1">
      <c r="B69" s="23"/>
      <c r="C69" s="19" t="s">
        <v>86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12" t="str">
        <f>$E$9</f>
        <v>NACHOD 2 - SO-02-Operační sály ortopedie-interier volný</v>
      </c>
      <c r="F70" s="204"/>
      <c r="G70" s="204"/>
      <c r="H70" s="20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Oblastní nemocnice Náchod</v>
      </c>
      <c r="G72" s="24"/>
      <c r="H72" s="24"/>
      <c r="I72" s="87" t="s">
        <v>24</v>
      </c>
      <c r="J72" s="52" t="str">
        <f>IF($J$12="","",$J$12)</f>
        <v>14.02.2015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Královéhradecký kraj,Pivovarské nám. HK</v>
      </c>
      <c r="G74" s="24"/>
      <c r="H74" s="24"/>
      <c r="I74" s="87" t="s">
        <v>34</v>
      </c>
      <c r="J74" s="17" t="str">
        <f>$E$21</f>
        <v>JIKA-CZ Hradec Králové</v>
      </c>
      <c r="K74" s="24"/>
      <c r="L74" s="43"/>
    </row>
    <row r="75" spans="2:12" s="6" customFormat="1" ht="15" customHeight="1">
      <c r="B75" s="23"/>
      <c r="C75" s="19" t="s">
        <v>32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0" customFormat="1" ht="30" customHeight="1">
      <c r="B77" s="121"/>
      <c r="C77" s="122" t="s">
        <v>129</v>
      </c>
      <c r="D77" s="123" t="s">
        <v>57</v>
      </c>
      <c r="E77" s="123" t="s">
        <v>53</v>
      </c>
      <c r="F77" s="123" t="s">
        <v>130</v>
      </c>
      <c r="G77" s="123" t="s">
        <v>131</v>
      </c>
      <c r="H77" s="123" t="s">
        <v>132</v>
      </c>
      <c r="I77" s="124" t="s">
        <v>133</v>
      </c>
      <c r="J77" s="123" t="s">
        <v>134</v>
      </c>
      <c r="K77" s="125" t="s">
        <v>135</v>
      </c>
      <c r="L77" s="126"/>
      <c r="M77" s="58" t="s">
        <v>136</v>
      </c>
      <c r="N77" s="59" t="s">
        <v>42</v>
      </c>
      <c r="O77" s="59" t="s">
        <v>137</v>
      </c>
      <c r="P77" s="59" t="s">
        <v>138</v>
      </c>
      <c r="Q77" s="59" t="s">
        <v>139</v>
      </c>
      <c r="R77" s="59" t="s">
        <v>140</v>
      </c>
      <c r="S77" s="59" t="s">
        <v>141</v>
      </c>
      <c r="T77" s="60" t="s">
        <v>142</v>
      </c>
    </row>
    <row r="78" spans="2:63" s="6" customFormat="1" ht="30" customHeight="1">
      <c r="B78" s="23"/>
      <c r="C78" s="65" t="s">
        <v>91</v>
      </c>
      <c r="D78" s="24"/>
      <c r="E78" s="24"/>
      <c r="F78" s="24"/>
      <c r="G78" s="24"/>
      <c r="H78" s="24"/>
      <c r="J78" s="127">
        <f>$BK$78</f>
        <v>0</v>
      </c>
      <c r="K78" s="24"/>
      <c r="L78" s="43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71</v>
      </c>
      <c r="AU78" s="6" t="s">
        <v>92</v>
      </c>
      <c r="BK78" s="130">
        <f>$BK$79</f>
        <v>0</v>
      </c>
    </row>
    <row r="79" spans="2:63" s="131" customFormat="1" ht="37.5" customHeight="1">
      <c r="B79" s="132"/>
      <c r="C79" s="133"/>
      <c r="D79" s="133" t="s">
        <v>71</v>
      </c>
      <c r="E79" s="134" t="s">
        <v>488</v>
      </c>
      <c r="F79" s="134" t="s">
        <v>489</v>
      </c>
      <c r="G79" s="133"/>
      <c r="H79" s="133"/>
      <c r="J79" s="135">
        <f>$BK$79</f>
        <v>0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80</v>
      </c>
      <c r="AT79" s="140" t="s">
        <v>71</v>
      </c>
      <c r="AU79" s="140" t="s">
        <v>72</v>
      </c>
      <c r="AY79" s="140" t="s">
        <v>145</v>
      </c>
      <c r="BK79" s="141">
        <f>$BK$80</f>
        <v>0</v>
      </c>
    </row>
    <row r="80" spans="2:63" s="131" customFormat="1" ht="21" customHeight="1">
      <c r="B80" s="132"/>
      <c r="C80" s="133"/>
      <c r="D80" s="133" t="s">
        <v>71</v>
      </c>
      <c r="E80" s="142" t="s">
        <v>972</v>
      </c>
      <c r="F80" s="142" t="s">
        <v>973</v>
      </c>
      <c r="G80" s="133"/>
      <c r="H80" s="133"/>
      <c r="J80" s="143">
        <f>$BK$80</f>
        <v>0</v>
      </c>
      <c r="K80" s="133"/>
      <c r="L80" s="136"/>
      <c r="M80" s="137"/>
      <c r="N80" s="133"/>
      <c r="O80" s="133"/>
      <c r="P80" s="138">
        <f>SUM($P$81:$P$98)</f>
        <v>0</v>
      </c>
      <c r="Q80" s="133"/>
      <c r="R80" s="138">
        <f>SUM($R$81:$R$98)</f>
        <v>0</v>
      </c>
      <c r="S80" s="133"/>
      <c r="T80" s="139">
        <f>SUM($T$81:$T$98)</f>
        <v>0</v>
      </c>
      <c r="AR80" s="140" t="s">
        <v>80</v>
      </c>
      <c r="AT80" s="140" t="s">
        <v>71</v>
      </c>
      <c r="AU80" s="140" t="s">
        <v>21</v>
      </c>
      <c r="AY80" s="140" t="s">
        <v>145</v>
      </c>
      <c r="BK80" s="141">
        <f>SUM($BK$81:$BK$98)</f>
        <v>0</v>
      </c>
    </row>
    <row r="81" spans="2:65" s="6" customFormat="1" ht="15.75" customHeight="1">
      <c r="B81" s="23"/>
      <c r="C81" s="144" t="s">
        <v>21</v>
      </c>
      <c r="D81" s="144" t="s">
        <v>148</v>
      </c>
      <c r="E81" s="145" t="s">
        <v>975</v>
      </c>
      <c r="F81" s="146" t="s">
        <v>1316</v>
      </c>
      <c r="G81" s="147" t="s">
        <v>325</v>
      </c>
      <c r="H81" s="148">
        <v>1</v>
      </c>
      <c r="I81" s="149"/>
      <c r="J81" s="150">
        <f>ROUND($I$81*$H$81,2)</f>
        <v>0</v>
      </c>
      <c r="K81" s="146"/>
      <c r="L81" s="43"/>
      <c r="M81" s="151"/>
      <c r="N81" s="152" t="s">
        <v>43</v>
      </c>
      <c r="O81" s="24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232</v>
      </c>
      <c r="AT81" s="88" t="s">
        <v>148</v>
      </c>
      <c r="AU81" s="88" t="s">
        <v>80</v>
      </c>
      <c r="AY81" s="6" t="s">
        <v>145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0</v>
      </c>
      <c r="BL81" s="88" t="s">
        <v>232</v>
      </c>
      <c r="BM81" s="88" t="s">
        <v>1317</v>
      </c>
    </row>
    <row r="82" spans="2:51" s="6" customFormat="1" ht="15.75" customHeight="1">
      <c r="B82" s="156"/>
      <c r="C82" s="157"/>
      <c r="D82" s="158" t="s">
        <v>155</v>
      </c>
      <c r="E82" s="159"/>
      <c r="F82" s="159" t="s">
        <v>1318</v>
      </c>
      <c r="G82" s="157"/>
      <c r="H82" s="160">
        <v>1</v>
      </c>
      <c r="J82" s="157"/>
      <c r="K82" s="157"/>
      <c r="L82" s="161"/>
      <c r="M82" s="162"/>
      <c r="N82" s="157"/>
      <c r="O82" s="157"/>
      <c r="P82" s="157"/>
      <c r="Q82" s="157"/>
      <c r="R82" s="157"/>
      <c r="S82" s="157"/>
      <c r="T82" s="163"/>
      <c r="AT82" s="164" t="s">
        <v>155</v>
      </c>
      <c r="AU82" s="164" t="s">
        <v>80</v>
      </c>
      <c r="AV82" s="164" t="s">
        <v>80</v>
      </c>
      <c r="AW82" s="164" t="s">
        <v>92</v>
      </c>
      <c r="AX82" s="164" t="s">
        <v>21</v>
      </c>
      <c r="AY82" s="164" t="s">
        <v>145</v>
      </c>
    </row>
    <row r="83" spans="2:65" s="6" customFormat="1" ht="15.75" customHeight="1">
      <c r="B83" s="23"/>
      <c r="C83" s="144" t="s">
        <v>80</v>
      </c>
      <c r="D83" s="144" t="s">
        <v>148</v>
      </c>
      <c r="E83" s="145" t="s">
        <v>984</v>
      </c>
      <c r="F83" s="146" t="s">
        <v>1319</v>
      </c>
      <c r="G83" s="147" t="s">
        <v>325</v>
      </c>
      <c r="H83" s="148">
        <v>2</v>
      </c>
      <c r="I83" s="149"/>
      <c r="J83" s="150">
        <f>ROUND($I$83*$H$83,2)</f>
        <v>0</v>
      </c>
      <c r="K83" s="146"/>
      <c r="L83" s="43"/>
      <c r="M83" s="151"/>
      <c r="N83" s="152" t="s">
        <v>43</v>
      </c>
      <c r="O83" s="24"/>
      <c r="P83" s="153">
        <f>$O$83*$H$83</f>
        <v>0</v>
      </c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88" t="s">
        <v>232</v>
      </c>
      <c r="AT83" s="88" t="s">
        <v>148</v>
      </c>
      <c r="AU83" s="88" t="s">
        <v>80</v>
      </c>
      <c r="AY83" s="6" t="s">
        <v>145</v>
      </c>
      <c r="BE83" s="155">
        <f>IF($N$83="základní",$J$83,0)</f>
        <v>0</v>
      </c>
      <c r="BF83" s="155">
        <f>IF($N$83="snížená",$J$83,0)</f>
        <v>0</v>
      </c>
      <c r="BG83" s="155">
        <f>IF($N$83="zákl. přenesená",$J$83,0)</f>
        <v>0</v>
      </c>
      <c r="BH83" s="155">
        <f>IF($N$83="sníž. přenesená",$J$83,0)</f>
        <v>0</v>
      </c>
      <c r="BI83" s="155">
        <f>IF($N$83="nulová",$J$83,0)</f>
        <v>0</v>
      </c>
      <c r="BJ83" s="88" t="s">
        <v>21</v>
      </c>
      <c r="BK83" s="155">
        <f>ROUND($I$83*$H$83,2)</f>
        <v>0</v>
      </c>
      <c r="BL83" s="88" t="s">
        <v>232</v>
      </c>
      <c r="BM83" s="88" t="s">
        <v>1320</v>
      </c>
    </row>
    <row r="84" spans="2:51" s="6" customFormat="1" ht="15.75" customHeight="1">
      <c r="B84" s="156"/>
      <c r="C84" s="157"/>
      <c r="D84" s="158" t="s">
        <v>155</v>
      </c>
      <c r="E84" s="159"/>
      <c r="F84" s="159" t="s">
        <v>1321</v>
      </c>
      <c r="G84" s="157"/>
      <c r="H84" s="160">
        <v>2</v>
      </c>
      <c r="J84" s="157"/>
      <c r="K84" s="157"/>
      <c r="L84" s="161"/>
      <c r="M84" s="162"/>
      <c r="N84" s="157"/>
      <c r="O84" s="157"/>
      <c r="P84" s="157"/>
      <c r="Q84" s="157"/>
      <c r="R84" s="157"/>
      <c r="S84" s="157"/>
      <c r="T84" s="163"/>
      <c r="AT84" s="164" t="s">
        <v>155</v>
      </c>
      <c r="AU84" s="164" t="s">
        <v>80</v>
      </c>
      <c r="AV84" s="164" t="s">
        <v>80</v>
      </c>
      <c r="AW84" s="164" t="s">
        <v>92</v>
      </c>
      <c r="AX84" s="164" t="s">
        <v>21</v>
      </c>
      <c r="AY84" s="164" t="s">
        <v>145</v>
      </c>
    </row>
    <row r="85" spans="2:65" s="6" customFormat="1" ht="15.75" customHeight="1">
      <c r="B85" s="23"/>
      <c r="C85" s="144" t="s">
        <v>146</v>
      </c>
      <c r="D85" s="144" t="s">
        <v>148</v>
      </c>
      <c r="E85" s="145" t="s">
        <v>989</v>
      </c>
      <c r="F85" s="146" t="s">
        <v>1322</v>
      </c>
      <c r="G85" s="147" t="s">
        <v>325</v>
      </c>
      <c r="H85" s="148">
        <v>1</v>
      </c>
      <c r="I85" s="149"/>
      <c r="J85" s="150">
        <f>ROUND($I$85*$H$85,2)</f>
        <v>0</v>
      </c>
      <c r="K85" s="146"/>
      <c r="L85" s="43"/>
      <c r="M85" s="151"/>
      <c r="N85" s="152" t="s">
        <v>43</v>
      </c>
      <c r="O85" s="24"/>
      <c r="P85" s="153">
        <f>$O$85*$H$85</f>
        <v>0</v>
      </c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8" t="s">
        <v>232</v>
      </c>
      <c r="AT85" s="88" t="s">
        <v>148</v>
      </c>
      <c r="AU85" s="88" t="s">
        <v>80</v>
      </c>
      <c r="AY85" s="6" t="s">
        <v>145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21</v>
      </c>
      <c r="BK85" s="155">
        <f>ROUND($I$85*$H$85,2)</f>
        <v>0</v>
      </c>
      <c r="BL85" s="88" t="s">
        <v>232</v>
      </c>
      <c r="BM85" s="88" t="s">
        <v>1323</v>
      </c>
    </row>
    <row r="86" spans="2:51" s="6" customFormat="1" ht="15.75" customHeight="1">
      <c r="B86" s="156"/>
      <c r="C86" s="157"/>
      <c r="D86" s="158" t="s">
        <v>155</v>
      </c>
      <c r="E86" s="159"/>
      <c r="F86" s="159" t="s">
        <v>1324</v>
      </c>
      <c r="G86" s="157"/>
      <c r="H86" s="160">
        <v>1</v>
      </c>
      <c r="J86" s="157"/>
      <c r="K86" s="157"/>
      <c r="L86" s="161"/>
      <c r="M86" s="162"/>
      <c r="N86" s="157"/>
      <c r="O86" s="157"/>
      <c r="P86" s="157"/>
      <c r="Q86" s="157"/>
      <c r="R86" s="157"/>
      <c r="S86" s="157"/>
      <c r="T86" s="163"/>
      <c r="AT86" s="164" t="s">
        <v>155</v>
      </c>
      <c r="AU86" s="164" t="s">
        <v>80</v>
      </c>
      <c r="AV86" s="164" t="s">
        <v>80</v>
      </c>
      <c r="AW86" s="164" t="s">
        <v>92</v>
      </c>
      <c r="AX86" s="164" t="s">
        <v>21</v>
      </c>
      <c r="AY86" s="164" t="s">
        <v>145</v>
      </c>
    </row>
    <row r="87" spans="2:65" s="6" customFormat="1" ht="15.75" customHeight="1">
      <c r="B87" s="23"/>
      <c r="C87" s="144" t="s">
        <v>153</v>
      </c>
      <c r="D87" s="144" t="s">
        <v>148</v>
      </c>
      <c r="E87" s="145" t="s">
        <v>993</v>
      </c>
      <c r="F87" s="146" t="s">
        <v>1325</v>
      </c>
      <c r="G87" s="147" t="s">
        <v>325</v>
      </c>
      <c r="H87" s="148">
        <v>6</v>
      </c>
      <c r="I87" s="149"/>
      <c r="J87" s="150">
        <f>ROUND($I$87*$H$87,2)</f>
        <v>0</v>
      </c>
      <c r="K87" s="146"/>
      <c r="L87" s="43"/>
      <c r="M87" s="151"/>
      <c r="N87" s="152" t="s">
        <v>43</v>
      </c>
      <c r="O87" s="24"/>
      <c r="P87" s="153">
        <f>$O$87*$H$87</f>
        <v>0</v>
      </c>
      <c r="Q87" s="153">
        <v>0</v>
      </c>
      <c r="R87" s="153">
        <f>$Q$87*$H$87</f>
        <v>0</v>
      </c>
      <c r="S87" s="153">
        <v>0</v>
      </c>
      <c r="T87" s="154">
        <f>$S$87*$H$87</f>
        <v>0</v>
      </c>
      <c r="AR87" s="88" t="s">
        <v>232</v>
      </c>
      <c r="AT87" s="88" t="s">
        <v>148</v>
      </c>
      <c r="AU87" s="88" t="s">
        <v>80</v>
      </c>
      <c r="AY87" s="6" t="s">
        <v>145</v>
      </c>
      <c r="BE87" s="155">
        <f>IF($N$87="základní",$J$87,0)</f>
        <v>0</v>
      </c>
      <c r="BF87" s="155">
        <f>IF($N$87="snížená",$J$87,0)</f>
        <v>0</v>
      </c>
      <c r="BG87" s="155">
        <f>IF($N$87="zákl. přenesená",$J$87,0)</f>
        <v>0</v>
      </c>
      <c r="BH87" s="155">
        <f>IF($N$87="sníž. přenesená",$J$87,0)</f>
        <v>0</v>
      </c>
      <c r="BI87" s="155">
        <f>IF($N$87="nulová",$J$87,0)</f>
        <v>0</v>
      </c>
      <c r="BJ87" s="88" t="s">
        <v>21</v>
      </c>
      <c r="BK87" s="155">
        <f>ROUND($I$87*$H$87,2)</f>
        <v>0</v>
      </c>
      <c r="BL87" s="88" t="s">
        <v>232</v>
      </c>
      <c r="BM87" s="88" t="s">
        <v>1326</v>
      </c>
    </row>
    <row r="88" spans="2:51" s="6" customFormat="1" ht="15.75" customHeight="1">
      <c r="B88" s="156"/>
      <c r="C88" s="157"/>
      <c r="D88" s="158" t="s">
        <v>155</v>
      </c>
      <c r="E88" s="159"/>
      <c r="F88" s="159" t="s">
        <v>1327</v>
      </c>
      <c r="G88" s="157"/>
      <c r="H88" s="160">
        <v>6</v>
      </c>
      <c r="J88" s="157"/>
      <c r="K88" s="157"/>
      <c r="L88" s="161"/>
      <c r="M88" s="162"/>
      <c r="N88" s="157"/>
      <c r="O88" s="157"/>
      <c r="P88" s="157"/>
      <c r="Q88" s="157"/>
      <c r="R88" s="157"/>
      <c r="S88" s="157"/>
      <c r="T88" s="163"/>
      <c r="AT88" s="164" t="s">
        <v>155</v>
      </c>
      <c r="AU88" s="164" t="s">
        <v>80</v>
      </c>
      <c r="AV88" s="164" t="s">
        <v>80</v>
      </c>
      <c r="AW88" s="164" t="s">
        <v>92</v>
      </c>
      <c r="AX88" s="164" t="s">
        <v>21</v>
      </c>
      <c r="AY88" s="164" t="s">
        <v>145</v>
      </c>
    </row>
    <row r="89" spans="2:65" s="6" customFormat="1" ht="15.75" customHeight="1">
      <c r="B89" s="23"/>
      <c r="C89" s="144" t="s">
        <v>170</v>
      </c>
      <c r="D89" s="144" t="s">
        <v>148</v>
      </c>
      <c r="E89" s="145" t="s">
        <v>1003</v>
      </c>
      <c r="F89" s="146" t="s">
        <v>1328</v>
      </c>
      <c r="G89" s="147" t="s">
        <v>325</v>
      </c>
      <c r="H89" s="148">
        <v>1</v>
      </c>
      <c r="I89" s="149"/>
      <c r="J89" s="150">
        <f>ROUND($I$89*$H$89,2)</f>
        <v>0</v>
      </c>
      <c r="K89" s="146"/>
      <c r="L89" s="43"/>
      <c r="M89" s="151"/>
      <c r="N89" s="152" t="s">
        <v>43</v>
      </c>
      <c r="O89" s="24"/>
      <c r="P89" s="153">
        <f>$O$89*$H$89</f>
        <v>0</v>
      </c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88" t="s">
        <v>232</v>
      </c>
      <c r="AT89" s="88" t="s">
        <v>148</v>
      </c>
      <c r="AU89" s="88" t="s">
        <v>80</v>
      </c>
      <c r="AY89" s="6" t="s">
        <v>145</v>
      </c>
      <c r="BE89" s="155">
        <f>IF($N$89="základní",$J$89,0)</f>
        <v>0</v>
      </c>
      <c r="BF89" s="155">
        <f>IF($N$89="snížená",$J$89,0)</f>
        <v>0</v>
      </c>
      <c r="BG89" s="155">
        <f>IF($N$89="zákl. přenesená",$J$89,0)</f>
        <v>0</v>
      </c>
      <c r="BH89" s="155">
        <f>IF($N$89="sníž. přenesená",$J$89,0)</f>
        <v>0</v>
      </c>
      <c r="BI89" s="155">
        <f>IF($N$89="nulová",$J$89,0)</f>
        <v>0</v>
      </c>
      <c r="BJ89" s="88" t="s">
        <v>21</v>
      </c>
      <c r="BK89" s="155">
        <f>ROUND($I$89*$H$89,2)</f>
        <v>0</v>
      </c>
      <c r="BL89" s="88" t="s">
        <v>232</v>
      </c>
      <c r="BM89" s="88" t="s">
        <v>1329</v>
      </c>
    </row>
    <row r="90" spans="2:51" s="6" customFormat="1" ht="15.75" customHeight="1">
      <c r="B90" s="156"/>
      <c r="C90" s="157"/>
      <c r="D90" s="158" t="s">
        <v>155</v>
      </c>
      <c r="E90" s="159"/>
      <c r="F90" s="159" t="s">
        <v>860</v>
      </c>
      <c r="G90" s="157"/>
      <c r="H90" s="160">
        <v>1</v>
      </c>
      <c r="J90" s="157"/>
      <c r="K90" s="157"/>
      <c r="L90" s="161"/>
      <c r="M90" s="162"/>
      <c r="N90" s="157"/>
      <c r="O90" s="157"/>
      <c r="P90" s="157"/>
      <c r="Q90" s="157"/>
      <c r="R90" s="157"/>
      <c r="S90" s="157"/>
      <c r="T90" s="163"/>
      <c r="AT90" s="164" t="s">
        <v>155</v>
      </c>
      <c r="AU90" s="164" t="s">
        <v>80</v>
      </c>
      <c r="AV90" s="164" t="s">
        <v>80</v>
      </c>
      <c r="AW90" s="164" t="s">
        <v>92</v>
      </c>
      <c r="AX90" s="164" t="s">
        <v>21</v>
      </c>
      <c r="AY90" s="164" t="s">
        <v>145</v>
      </c>
    </row>
    <row r="91" spans="2:65" s="6" customFormat="1" ht="15.75" customHeight="1">
      <c r="B91" s="23"/>
      <c r="C91" s="144" t="s">
        <v>176</v>
      </c>
      <c r="D91" s="144" t="s">
        <v>148</v>
      </c>
      <c r="E91" s="145" t="s">
        <v>1008</v>
      </c>
      <c r="F91" s="146" t="s">
        <v>1330</v>
      </c>
      <c r="G91" s="147" t="s">
        <v>325</v>
      </c>
      <c r="H91" s="148">
        <v>4</v>
      </c>
      <c r="I91" s="149"/>
      <c r="J91" s="150">
        <f>ROUND($I$91*$H$91,2)</f>
        <v>0</v>
      </c>
      <c r="K91" s="146"/>
      <c r="L91" s="43"/>
      <c r="M91" s="151"/>
      <c r="N91" s="152" t="s">
        <v>43</v>
      </c>
      <c r="O91" s="24"/>
      <c r="P91" s="153">
        <f>$O$91*$H$91</f>
        <v>0</v>
      </c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232</v>
      </c>
      <c r="AT91" s="88" t="s">
        <v>148</v>
      </c>
      <c r="AU91" s="88" t="s">
        <v>80</v>
      </c>
      <c r="AY91" s="6" t="s">
        <v>145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21</v>
      </c>
      <c r="BK91" s="155">
        <f>ROUND($I$91*$H$91,2)</f>
        <v>0</v>
      </c>
      <c r="BL91" s="88" t="s">
        <v>232</v>
      </c>
      <c r="BM91" s="88" t="s">
        <v>1331</v>
      </c>
    </row>
    <row r="92" spans="2:51" s="6" customFormat="1" ht="15.75" customHeight="1">
      <c r="B92" s="156"/>
      <c r="C92" s="157"/>
      <c r="D92" s="158" t="s">
        <v>155</v>
      </c>
      <c r="E92" s="159"/>
      <c r="F92" s="159" t="s">
        <v>1332</v>
      </c>
      <c r="G92" s="157"/>
      <c r="H92" s="160">
        <v>4</v>
      </c>
      <c r="J92" s="157"/>
      <c r="K92" s="157"/>
      <c r="L92" s="161"/>
      <c r="M92" s="162"/>
      <c r="N92" s="157"/>
      <c r="O92" s="157"/>
      <c r="P92" s="157"/>
      <c r="Q92" s="157"/>
      <c r="R92" s="157"/>
      <c r="S92" s="157"/>
      <c r="T92" s="163"/>
      <c r="AT92" s="164" t="s">
        <v>155</v>
      </c>
      <c r="AU92" s="164" t="s">
        <v>80</v>
      </c>
      <c r="AV92" s="164" t="s">
        <v>80</v>
      </c>
      <c r="AW92" s="164" t="s">
        <v>92</v>
      </c>
      <c r="AX92" s="164" t="s">
        <v>21</v>
      </c>
      <c r="AY92" s="164" t="s">
        <v>145</v>
      </c>
    </row>
    <row r="93" spans="2:65" s="6" customFormat="1" ht="15.75" customHeight="1">
      <c r="B93" s="23"/>
      <c r="C93" s="144" t="s">
        <v>181</v>
      </c>
      <c r="D93" s="144" t="s">
        <v>148</v>
      </c>
      <c r="E93" s="145" t="s">
        <v>1013</v>
      </c>
      <c r="F93" s="146" t="s">
        <v>1333</v>
      </c>
      <c r="G93" s="147" t="s">
        <v>325</v>
      </c>
      <c r="H93" s="148">
        <v>1</v>
      </c>
      <c r="I93" s="149"/>
      <c r="J93" s="150">
        <f>ROUND($I$93*$H$93,2)</f>
        <v>0</v>
      </c>
      <c r="K93" s="146"/>
      <c r="L93" s="43"/>
      <c r="M93" s="151"/>
      <c r="N93" s="152" t="s">
        <v>43</v>
      </c>
      <c r="O93" s="24"/>
      <c r="P93" s="153">
        <f>$O$93*$H$93</f>
        <v>0</v>
      </c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8" t="s">
        <v>232</v>
      </c>
      <c r="AT93" s="88" t="s">
        <v>148</v>
      </c>
      <c r="AU93" s="88" t="s">
        <v>80</v>
      </c>
      <c r="AY93" s="6" t="s">
        <v>145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21</v>
      </c>
      <c r="BK93" s="155">
        <f>ROUND($I$93*$H$93,2)</f>
        <v>0</v>
      </c>
      <c r="BL93" s="88" t="s">
        <v>232</v>
      </c>
      <c r="BM93" s="88" t="s">
        <v>1334</v>
      </c>
    </row>
    <row r="94" spans="2:51" s="6" customFormat="1" ht="15.75" customHeight="1">
      <c r="B94" s="156"/>
      <c r="C94" s="157"/>
      <c r="D94" s="158" t="s">
        <v>155</v>
      </c>
      <c r="E94" s="159"/>
      <c r="F94" s="159" t="s">
        <v>1335</v>
      </c>
      <c r="G94" s="157"/>
      <c r="H94" s="160">
        <v>1</v>
      </c>
      <c r="J94" s="157"/>
      <c r="K94" s="157"/>
      <c r="L94" s="161"/>
      <c r="M94" s="162"/>
      <c r="N94" s="157"/>
      <c r="O94" s="157"/>
      <c r="P94" s="157"/>
      <c r="Q94" s="157"/>
      <c r="R94" s="157"/>
      <c r="S94" s="157"/>
      <c r="T94" s="163"/>
      <c r="AT94" s="164" t="s">
        <v>155</v>
      </c>
      <c r="AU94" s="164" t="s">
        <v>80</v>
      </c>
      <c r="AV94" s="164" t="s">
        <v>80</v>
      </c>
      <c r="AW94" s="164" t="s">
        <v>92</v>
      </c>
      <c r="AX94" s="164" t="s">
        <v>21</v>
      </c>
      <c r="AY94" s="164" t="s">
        <v>145</v>
      </c>
    </row>
    <row r="95" spans="2:65" s="6" customFormat="1" ht="15.75" customHeight="1">
      <c r="B95" s="23"/>
      <c r="C95" s="144" t="s">
        <v>188</v>
      </c>
      <c r="D95" s="144" t="s">
        <v>148</v>
      </c>
      <c r="E95" s="145" t="s">
        <v>1018</v>
      </c>
      <c r="F95" s="146" t="s">
        <v>1336</v>
      </c>
      <c r="G95" s="147" t="s">
        <v>325</v>
      </c>
      <c r="H95" s="148">
        <v>1</v>
      </c>
      <c r="I95" s="149"/>
      <c r="J95" s="150">
        <f>ROUND($I$95*$H$95,2)</f>
        <v>0</v>
      </c>
      <c r="K95" s="146"/>
      <c r="L95" s="43"/>
      <c r="M95" s="151"/>
      <c r="N95" s="152" t="s">
        <v>43</v>
      </c>
      <c r="O95" s="24"/>
      <c r="P95" s="153">
        <f>$O$95*$H$95</f>
        <v>0</v>
      </c>
      <c r="Q95" s="153">
        <v>0</v>
      </c>
      <c r="R95" s="153">
        <f>$Q$95*$H$95</f>
        <v>0</v>
      </c>
      <c r="S95" s="153">
        <v>0</v>
      </c>
      <c r="T95" s="154">
        <f>$S$95*$H$95</f>
        <v>0</v>
      </c>
      <c r="AR95" s="88" t="s">
        <v>232</v>
      </c>
      <c r="AT95" s="88" t="s">
        <v>148</v>
      </c>
      <c r="AU95" s="88" t="s">
        <v>80</v>
      </c>
      <c r="AY95" s="6" t="s">
        <v>145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21</v>
      </c>
      <c r="BK95" s="155">
        <f>ROUND($I$95*$H$95,2)</f>
        <v>0</v>
      </c>
      <c r="BL95" s="88" t="s">
        <v>232</v>
      </c>
      <c r="BM95" s="88" t="s">
        <v>1337</v>
      </c>
    </row>
    <row r="96" spans="2:51" s="6" customFormat="1" ht="15.75" customHeight="1">
      <c r="B96" s="156"/>
      <c r="C96" s="157"/>
      <c r="D96" s="158" t="s">
        <v>155</v>
      </c>
      <c r="E96" s="159"/>
      <c r="F96" s="159" t="s">
        <v>1338</v>
      </c>
      <c r="G96" s="157"/>
      <c r="H96" s="160">
        <v>1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155</v>
      </c>
      <c r="AU96" s="164" t="s">
        <v>80</v>
      </c>
      <c r="AV96" s="164" t="s">
        <v>80</v>
      </c>
      <c r="AW96" s="164" t="s">
        <v>92</v>
      </c>
      <c r="AX96" s="164" t="s">
        <v>21</v>
      </c>
      <c r="AY96" s="164" t="s">
        <v>145</v>
      </c>
    </row>
    <row r="97" spans="2:65" s="6" customFormat="1" ht="15.75" customHeight="1">
      <c r="B97" s="23"/>
      <c r="C97" s="144" t="s">
        <v>194</v>
      </c>
      <c r="D97" s="144" t="s">
        <v>148</v>
      </c>
      <c r="E97" s="145" t="s">
        <v>1028</v>
      </c>
      <c r="F97" s="146" t="s">
        <v>1339</v>
      </c>
      <c r="G97" s="147" t="s">
        <v>325</v>
      </c>
      <c r="H97" s="148">
        <v>3</v>
      </c>
      <c r="I97" s="149"/>
      <c r="J97" s="150">
        <f>ROUND($I$97*$H$97,2)</f>
        <v>0</v>
      </c>
      <c r="K97" s="146"/>
      <c r="L97" s="43"/>
      <c r="M97" s="151"/>
      <c r="N97" s="152" t="s">
        <v>43</v>
      </c>
      <c r="O97" s="24"/>
      <c r="P97" s="153">
        <f>$O$97*$H$97</f>
        <v>0</v>
      </c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232</v>
      </c>
      <c r="AT97" s="88" t="s">
        <v>148</v>
      </c>
      <c r="AU97" s="88" t="s">
        <v>80</v>
      </c>
      <c r="AY97" s="6" t="s">
        <v>145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21</v>
      </c>
      <c r="BK97" s="155">
        <f>ROUND($I$97*$H$97,2)</f>
        <v>0</v>
      </c>
      <c r="BL97" s="88" t="s">
        <v>232</v>
      </c>
      <c r="BM97" s="88" t="s">
        <v>1340</v>
      </c>
    </row>
    <row r="98" spans="2:51" s="6" customFormat="1" ht="15.75" customHeight="1">
      <c r="B98" s="156"/>
      <c r="C98" s="157"/>
      <c r="D98" s="158" t="s">
        <v>155</v>
      </c>
      <c r="E98" s="159"/>
      <c r="F98" s="159" t="s">
        <v>1341</v>
      </c>
      <c r="G98" s="157"/>
      <c r="H98" s="160">
        <v>3</v>
      </c>
      <c r="J98" s="157"/>
      <c r="K98" s="157"/>
      <c r="L98" s="161"/>
      <c r="M98" s="189"/>
      <c r="N98" s="190"/>
      <c r="O98" s="190"/>
      <c r="P98" s="190"/>
      <c r="Q98" s="190"/>
      <c r="R98" s="190"/>
      <c r="S98" s="190"/>
      <c r="T98" s="191"/>
      <c r="AT98" s="164" t="s">
        <v>155</v>
      </c>
      <c r="AU98" s="164" t="s">
        <v>80</v>
      </c>
      <c r="AV98" s="164" t="s">
        <v>80</v>
      </c>
      <c r="AW98" s="164" t="s">
        <v>92</v>
      </c>
      <c r="AX98" s="164" t="s">
        <v>21</v>
      </c>
      <c r="AY98" s="164" t="s">
        <v>145</v>
      </c>
    </row>
    <row r="99" spans="2:12" s="6" customFormat="1" ht="7.5" customHeight="1">
      <c r="B99" s="38"/>
      <c r="C99" s="39"/>
      <c r="D99" s="39"/>
      <c r="E99" s="39"/>
      <c r="F99" s="39"/>
      <c r="G99" s="39"/>
      <c r="H99" s="39"/>
      <c r="I99" s="100"/>
      <c r="J99" s="39"/>
      <c r="K99" s="39"/>
      <c r="L99" s="43"/>
    </row>
    <row r="572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1349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1350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1351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1352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1353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1354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1355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1356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1357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1358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78</v>
      </c>
      <c r="F16" s="252" t="s">
        <v>1359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1360</v>
      </c>
      <c r="F17" s="252" t="s">
        <v>1361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1362</v>
      </c>
      <c r="F18" s="252" t="s">
        <v>1363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1364</v>
      </c>
      <c r="F19" s="252" t="s">
        <v>1365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1366</v>
      </c>
      <c r="F20" s="252" t="s">
        <v>1367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1368</v>
      </c>
      <c r="F21" s="252" t="s">
        <v>1369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1370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1371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1372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1373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1374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1375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1376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1377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1378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129</v>
      </c>
      <c r="F34" s="254"/>
      <c r="G34" s="252" t="s">
        <v>1379</v>
      </c>
      <c r="H34" s="252"/>
      <c r="I34" s="252"/>
      <c r="J34" s="252"/>
      <c r="K34" s="250"/>
    </row>
    <row r="35" spans="2:11" ht="30.75" customHeight="1">
      <c r="B35" s="253"/>
      <c r="C35" s="255"/>
      <c r="D35" s="254"/>
      <c r="E35" s="257" t="s">
        <v>1380</v>
      </c>
      <c r="F35" s="254"/>
      <c r="G35" s="252" t="s">
        <v>1381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53</v>
      </c>
      <c r="F36" s="254"/>
      <c r="G36" s="252" t="s">
        <v>1382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130</v>
      </c>
      <c r="F37" s="254"/>
      <c r="G37" s="252" t="s">
        <v>1383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131</v>
      </c>
      <c r="F38" s="254"/>
      <c r="G38" s="252" t="s">
        <v>1384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132</v>
      </c>
      <c r="F39" s="254"/>
      <c r="G39" s="252" t="s">
        <v>1385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1386</v>
      </c>
      <c r="F40" s="254"/>
      <c r="G40" s="252" t="s">
        <v>1387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1388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1389</v>
      </c>
      <c r="F42" s="254"/>
      <c r="G42" s="252" t="s">
        <v>1390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135</v>
      </c>
      <c r="F43" s="254"/>
      <c r="G43" s="252" t="s">
        <v>1391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1392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1393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1394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1395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1396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1397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1398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1399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1400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1401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1402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1403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1404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1405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1406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1407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1408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1409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1410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1411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1412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1348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1413</v>
      </c>
      <c r="D74" s="271"/>
      <c r="E74" s="271"/>
      <c r="F74" s="271" t="s">
        <v>1414</v>
      </c>
      <c r="G74" s="272"/>
      <c r="H74" s="271" t="s">
        <v>130</v>
      </c>
      <c r="I74" s="271" t="s">
        <v>57</v>
      </c>
      <c r="J74" s="271" t="s">
        <v>1415</v>
      </c>
      <c r="K74" s="270"/>
    </row>
    <row r="75" spans="2:11" ht="17.25" customHeight="1">
      <c r="B75" s="268"/>
      <c r="C75" s="273" t="s">
        <v>1416</v>
      </c>
      <c r="D75" s="273"/>
      <c r="E75" s="273"/>
      <c r="F75" s="274" t="s">
        <v>1417</v>
      </c>
      <c r="G75" s="275"/>
      <c r="H75" s="273"/>
      <c r="I75" s="273"/>
      <c r="J75" s="273" t="s">
        <v>1418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53</v>
      </c>
      <c r="D77" s="276"/>
      <c r="E77" s="276"/>
      <c r="F77" s="278" t="s">
        <v>1419</v>
      </c>
      <c r="G77" s="277"/>
      <c r="H77" s="257" t="s">
        <v>1420</v>
      </c>
      <c r="I77" s="257" t="s">
        <v>1421</v>
      </c>
      <c r="J77" s="257">
        <v>20</v>
      </c>
      <c r="K77" s="270"/>
    </row>
    <row r="78" spans="2:11" ht="15" customHeight="1">
      <c r="B78" s="268"/>
      <c r="C78" s="257" t="s">
        <v>1422</v>
      </c>
      <c r="D78" s="257"/>
      <c r="E78" s="257"/>
      <c r="F78" s="278" t="s">
        <v>1419</v>
      </c>
      <c r="G78" s="277"/>
      <c r="H78" s="257" t="s">
        <v>1423</v>
      </c>
      <c r="I78" s="257" t="s">
        <v>1421</v>
      </c>
      <c r="J78" s="257">
        <v>120</v>
      </c>
      <c r="K78" s="270"/>
    </row>
    <row r="79" spans="2:11" ht="15" customHeight="1">
      <c r="B79" s="279"/>
      <c r="C79" s="257" t="s">
        <v>1424</v>
      </c>
      <c r="D79" s="257"/>
      <c r="E79" s="257"/>
      <c r="F79" s="278" t="s">
        <v>1425</v>
      </c>
      <c r="G79" s="277"/>
      <c r="H79" s="257" t="s">
        <v>1426</v>
      </c>
      <c r="I79" s="257" t="s">
        <v>1421</v>
      </c>
      <c r="J79" s="257">
        <v>50</v>
      </c>
      <c r="K79" s="270"/>
    </row>
    <row r="80" spans="2:11" ht="15" customHeight="1">
      <c r="B80" s="279"/>
      <c r="C80" s="257" t="s">
        <v>1427</v>
      </c>
      <c r="D80" s="257"/>
      <c r="E80" s="257"/>
      <c r="F80" s="278" t="s">
        <v>1419</v>
      </c>
      <c r="G80" s="277"/>
      <c r="H80" s="257" t="s">
        <v>1428</v>
      </c>
      <c r="I80" s="257" t="s">
        <v>1429</v>
      </c>
      <c r="J80" s="257"/>
      <c r="K80" s="270"/>
    </row>
    <row r="81" spans="2:11" ht="15" customHeight="1">
      <c r="B81" s="279"/>
      <c r="C81" s="280" t="s">
        <v>1430</v>
      </c>
      <c r="D81" s="280"/>
      <c r="E81" s="280"/>
      <c r="F81" s="281" t="s">
        <v>1425</v>
      </c>
      <c r="G81" s="280"/>
      <c r="H81" s="280" t="s">
        <v>1431</v>
      </c>
      <c r="I81" s="280" t="s">
        <v>1421</v>
      </c>
      <c r="J81" s="280">
        <v>15</v>
      </c>
      <c r="K81" s="270"/>
    </row>
    <row r="82" spans="2:11" ht="15" customHeight="1">
      <c r="B82" s="279"/>
      <c r="C82" s="280" t="s">
        <v>1432</v>
      </c>
      <c r="D82" s="280"/>
      <c r="E82" s="280"/>
      <c r="F82" s="281" t="s">
        <v>1425</v>
      </c>
      <c r="G82" s="280"/>
      <c r="H82" s="280" t="s">
        <v>1433</v>
      </c>
      <c r="I82" s="280" t="s">
        <v>1421</v>
      </c>
      <c r="J82" s="280">
        <v>15</v>
      </c>
      <c r="K82" s="270"/>
    </row>
    <row r="83" spans="2:11" ht="15" customHeight="1">
      <c r="B83" s="279"/>
      <c r="C83" s="280" t="s">
        <v>1434</v>
      </c>
      <c r="D83" s="280"/>
      <c r="E83" s="280"/>
      <c r="F83" s="281" t="s">
        <v>1425</v>
      </c>
      <c r="G83" s="280"/>
      <c r="H83" s="280" t="s">
        <v>1435</v>
      </c>
      <c r="I83" s="280" t="s">
        <v>1421</v>
      </c>
      <c r="J83" s="280">
        <v>20</v>
      </c>
      <c r="K83" s="270"/>
    </row>
    <row r="84" spans="2:11" ht="15" customHeight="1">
      <c r="B84" s="279"/>
      <c r="C84" s="280" t="s">
        <v>1436</v>
      </c>
      <c r="D84" s="280"/>
      <c r="E84" s="280"/>
      <c r="F84" s="281" t="s">
        <v>1425</v>
      </c>
      <c r="G84" s="280"/>
      <c r="H84" s="280" t="s">
        <v>1437</v>
      </c>
      <c r="I84" s="280" t="s">
        <v>1421</v>
      </c>
      <c r="J84" s="280">
        <v>20</v>
      </c>
      <c r="K84" s="270"/>
    </row>
    <row r="85" spans="2:11" ht="15" customHeight="1">
      <c r="B85" s="279"/>
      <c r="C85" s="257" t="s">
        <v>1438</v>
      </c>
      <c r="D85" s="257"/>
      <c r="E85" s="257"/>
      <c r="F85" s="278" t="s">
        <v>1425</v>
      </c>
      <c r="G85" s="277"/>
      <c r="H85" s="257" t="s">
        <v>1439</v>
      </c>
      <c r="I85" s="257" t="s">
        <v>1421</v>
      </c>
      <c r="J85" s="257">
        <v>50</v>
      </c>
      <c r="K85" s="270"/>
    </row>
    <row r="86" spans="2:11" ht="15" customHeight="1">
      <c r="B86" s="279"/>
      <c r="C86" s="257" t="s">
        <v>1440</v>
      </c>
      <c r="D86" s="257"/>
      <c r="E86" s="257"/>
      <c r="F86" s="278" t="s">
        <v>1425</v>
      </c>
      <c r="G86" s="277"/>
      <c r="H86" s="257" t="s">
        <v>1441</v>
      </c>
      <c r="I86" s="257" t="s">
        <v>1421</v>
      </c>
      <c r="J86" s="257">
        <v>20</v>
      </c>
      <c r="K86" s="270"/>
    </row>
    <row r="87" spans="2:11" ht="15" customHeight="1">
      <c r="B87" s="279"/>
      <c r="C87" s="257" t="s">
        <v>1442</v>
      </c>
      <c r="D87" s="257"/>
      <c r="E87" s="257"/>
      <c r="F87" s="278" t="s">
        <v>1425</v>
      </c>
      <c r="G87" s="277"/>
      <c r="H87" s="257" t="s">
        <v>1443</v>
      </c>
      <c r="I87" s="257" t="s">
        <v>1421</v>
      </c>
      <c r="J87" s="257">
        <v>20</v>
      </c>
      <c r="K87" s="270"/>
    </row>
    <row r="88" spans="2:11" ht="15" customHeight="1">
      <c r="B88" s="279"/>
      <c r="C88" s="257" t="s">
        <v>1444</v>
      </c>
      <c r="D88" s="257"/>
      <c r="E88" s="257"/>
      <c r="F88" s="278" t="s">
        <v>1425</v>
      </c>
      <c r="G88" s="277"/>
      <c r="H88" s="257" t="s">
        <v>1445</v>
      </c>
      <c r="I88" s="257" t="s">
        <v>1421</v>
      </c>
      <c r="J88" s="257">
        <v>50</v>
      </c>
      <c r="K88" s="270"/>
    </row>
    <row r="89" spans="2:11" ht="15" customHeight="1">
      <c r="B89" s="279"/>
      <c r="C89" s="257" t="s">
        <v>1446</v>
      </c>
      <c r="D89" s="257"/>
      <c r="E89" s="257"/>
      <c r="F89" s="278" t="s">
        <v>1425</v>
      </c>
      <c r="G89" s="277"/>
      <c r="H89" s="257" t="s">
        <v>1446</v>
      </c>
      <c r="I89" s="257" t="s">
        <v>1421</v>
      </c>
      <c r="J89" s="257">
        <v>50</v>
      </c>
      <c r="K89" s="270"/>
    </row>
    <row r="90" spans="2:11" ht="15" customHeight="1">
      <c r="B90" s="279"/>
      <c r="C90" s="257" t="s">
        <v>136</v>
      </c>
      <c r="D90" s="257"/>
      <c r="E90" s="257"/>
      <c r="F90" s="278" t="s">
        <v>1425</v>
      </c>
      <c r="G90" s="277"/>
      <c r="H90" s="257" t="s">
        <v>1447</v>
      </c>
      <c r="I90" s="257" t="s">
        <v>1421</v>
      </c>
      <c r="J90" s="257">
        <v>255</v>
      </c>
      <c r="K90" s="270"/>
    </row>
    <row r="91" spans="2:11" ht="15" customHeight="1">
      <c r="B91" s="279"/>
      <c r="C91" s="257" t="s">
        <v>1448</v>
      </c>
      <c r="D91" s="257"/>
      <c r="E91" s="257"/>
      <c r="F91" s="278" t="s">
        <v>1419</v>
      </c>
      <c r="G91" s="277"/>
      <c r="H91" s="257" t="s">
        <v>1449</v>
      </c>
      <c r="I91" s="257" t="s">
        <v>1450</v>
      </c>
      <c r="J91" s="257"/>
      <c r="K91" s="270"/>
    </row>
    <row r="92" spans="2:11" ht="15" customHeight="1">
      <c r="B92" s="279"/>
      <c r="C92" s="257" t="s">
        <v>1451</v>
      </c>
      <c r="D92" s="257"/>
      <c r="E92" s="257"/>
      <c r="F92" s="278" t="s">
        <v>1419</v>
      </c>
      <c r="G92" s="277"/>
      <c r="H92" s="257" t="s">
        <v>1452</v>
      </c>
      <c r="I92" s="257" t="s">
        <v>1453</v>
      </c>
      <c r="J92" s="257"/>
      <c r="K92" s="270"/>
    </row>
    <row r="93" spans="2:11" ht="15" customHeight="1">
      <c r="B93" s="279"/>
      <c r="C93" s="257" t="s">
        <v>1454</v>
      </c>
      <c r="D93" s="257"/>
      <c r="E93" s="257"/>
      <c r="F93" s="278" t="s">
        <v>1419</v>
      </c>
      <c r="G93" s="277"/>
      <c r="H93" s="257" t="s">
        <v>1454</v>
      </c>
      <c r="I93" s="257" t="s">
        <v>1453</v>
      </c>
      <c r="J93" s="257"/>
      <c r="K93" s="270"/>
    </row>
    <row r="94" spans="2:11" ht="15" customHeight="1">
      <c r="B94" s="279"/>
      <c r="C94" s="257" t="s">
        <v>38</v>
      </c>
      <c r="D94" s="257"/>
      <c r="E94" s="257"/>
      <c r="F94" s="278" t="s">
        <v>1419</v>
      </c>
      <c r="G94" s="277"/>
      <c r="H94" s="257" t="s">
        <v>1455</v>
      </c>
      <c r="I94" s="257" t="s">
        <v>1453</v>
      </c>
      <c r="J94" s="257"/>
      <c r="K94" s="270"/>
    </row>
    <row r="95" spans="2:11" ht="15" customHeight="1">
      <c r="B95" s="279"/>
      <c r="C95" s="257" t="s">
        <v>48</v>
      </c>
      <c r="D95" s="257"/>
      <c r="E95" s="257"/>
      <c r="F95" s="278" t="s">
        <v>1419</v>
      </c>
      <c r="G95" s="277"/>
      <c r="H95" s="257" t="s">
        <v>1456</v>
      </c>
      <c r="I95" s="257" t="s">
        <v>1453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1457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1413</v>
      </c>
      <c r="D101" s="271"/>
      <c r="E101" s="271"/>
      <c r="F101" s="271" t="s">
        <v>1414</v>
      </c>
      <c r="G101" s="272"/>
      <c r="H101" s="271" t="s">
        <v>130</v>
      </c>
      <c r="I101" s="271" t="s">
        <v>57</v>
      </c>
      <c r="J101" s="271" t="s">
        <v>1415</v>
      </c>
      <c r="K101" s="270"/>
    </row>
    <row r="102" spans="2:11" ht="17.25" customHeight="1">
      <c r="B102" s="268"/>
      <c r="C102" s="273" t="s">
        <v>1416</v>
      </c>
      <c r="D102" s="273"/>
      <c r="E102" s="273"/>
      <c r="F102" s="274" t="s">
        <v>1417</v>
      </c>
      <c r="G102" s="275"/>
      <c r="H102" s="273"/>
      <c r="I102" s="273"/>
      <c r="J102" s="273" t="s">
        <v>1418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53</v>
      </c>
      <c r="D104" s="276"/>
      <c r="E104" s="276"/>
      <c r="F104" s="278" t="s">
        <v>1419</v>
      </c>
      <c r="G104" s="287"/>
      <c r="H104" s="257" t="s">
        <v>1458</v>
      </c>
      <c r="I104" s="257" t="s">
        <v>1421</v>
      </c>
      <c r="J104" s="257">
        <v>20</v>
      </c>
      <c r="K104" s="270"/>
    </row>
    <row r="105" spans="2:11" ht="15" customHeight="1">
      <c r="B105" s="268"/>
      <c r="C105" s="257" t="s">
        <v>1422</v>
      </c>
      <c r="D105" s="257"/>
      <c r="E105" s="257"/>
      <c r="F105" s="278" t="s">
        <v>1419</v>
      </c>
      <c r="G105" s="257"/>
      <c r="H105" s="257" t="s">
        <v>1458</v>
      </c>
      <c r="I105" s="257" t="s">
        <v>1421</v>
      </c>
      <c r="J105" s="257">
        <v>120</v>
      </c>
      <c r="K105" s="270"/>
    </row>
    <row r="106" spans="2:11" ht="15" customHeight="1">
      <c r="B106" s="279"/>
      <c r="C106" s="257" t="s">
        <v>1424</v>
      </c>
      <c r="D106" s="257"/>
      <c r="E106" s="257"/>
      <c r="F106" s="278" t="s">
        <v>1425</v>
      </c>
      <c r="G106" s="257"/>
      <c r="H106" s="257" t="s">
        <v>1458</v>
      </c>
      <c r="I106" s="257" t="s">
        <v>1421</v>
      </c>
      <c r="J106" s="257">
        <v>50</v>
      </c>
      <c r="K106" s="270"/>
    </row>
    <row r="107" spans="2:11" ht="15" customHeight="1">
      <c r="B107" s="279"/>
      <c r="C107" s="257" t="s">
        <v>1427</v>
      </c>
      <c r="D107" s="257"/>
      <c r="E107" s="257"/>
      <c r="F107" s="278" t="s">
        <v>1419</v>
      </c>
      <c r="G107" s="257"/>
      <c r="H107" s="257" t="s">
        <v>1458</v>
      </c>
      <c r="I107" s="257" t="s">
        <v>1429</v>
      </c>
      <c r="J107" s="257"/>
      <c r="K107" s="270"/>
    </row>
    <row r="108" spans="2:11" ht="15" customHeight="1">
      <c r="B108" s="279"/>
      <c r="C108" s="257" t="s">
        <v>1438</v>
      </c>
      <c r="D108" s="257"/>
      <c r="E108" s="257"/>
      <c r="F108" s="278" t="s">
        <v>1425</v>
      </c>
      <c r="G108" s="257"/>
      <c r="H108" s="257" t="s">
        <v>1458</v>
      </c>
      <c r="I108" s="257" t="s">
        <v>1421</v>
      </c>
      <c r="J108" s="257">
        <v>50</v>
      </c>
      <c r="K108" s="270"/>
    </row>
    <row r="109" spans="2:11" ht="15" customHeight="1">
      <c r="B109" s="279"/>
      <c r="C109" s="257" t="s">
        <v>1446</v>
      </c>
      <c r="D109" s="257"/>
      <c r="E109" s="257"/>
      <c r="F109" s="278" t="s">
        <v>1425</v>
      </c>
      <c r="G109" s="257"/>
      <c r="H109" s="257" t="s">
        <v>1458</v>
      </c>
      <c r="I109" s="257" t="s">
        <v>1421</v>
      </c>
      <c r="J109" s="257">
        <v>50</v>
      </c>
      <c r="K109" s="270"/>
    </row>
    <row r="110" spans="2:11" ht="15" customHeight="1">
      <c r="B110" s="279"/>
      <c r="C110" s="257" t="s">
        <v>1444</v>
      </c>
      <c r="D110" s="257"/>
      <c r="E110" s="257"/>
      <c r="F110" s="278" t="s">
        <v>1425</v>
      </c>
      <c r="G110" s="257"/>
      <c r="H110" s="257" t="s">
        <v>1458</v>
      </c>
      <c r="I110" s="257" t="s">
        <v>1421</v>
      </c>
      <c r="J110" s="257">
        <v>50</v>
      </c>
      <c r="K110" s="270"/>
    </row>
    <row r="111" spans="2:11" ht="15" customHeight="1">
      <c r="B111" s="279"/>
      <c r="C111" s="257" t="s">
        <v>53</v>
      </c>
      <c r="D111" s="257"/>
      <c r="E111" s="257"/>
      <c r="F111" s="278" t="s">
        <v>1419</v>
      </c>
      <c r="G111" s="257"/>
      <c r="H111" s="257" t="s">
        <v>1459</v>
      </c>
      <c r="I111" s="257" t="s">
        <v>1421</v>
      </c>
      <c r="J111" s="257">
        <v>20</v>
      </c>
      <c r="K111" s="270"/>
    </row>
    <row r="112" spans="2:11" ht="15" customHeight="1">
      <c r="B112" s="279"/>
      <c r="C112" s="257" t="s">
        <v>1460</v>
      </c>
      <c r="D112" s="257"/>
      <c r="E112" s="257"/>
      <c r="F112" s="278" t="s">
        <v>1419</v>
      </c>
      <c r="G112" s="257"/>
      <c r="H112" s="257" t="s">
        <v>1461</v>
      </c>
      <c r="I112" s="257" t="s">
        <v>1421</v>
      </c>
      <c r="J112" s="257">
        <v>120</v>
      </c>
      <c r="K112" s="270"/>
    </row>
    <row r="113" spans="2:11" ht="15" customHeight="1">
      <c r="B113" s="279"/>
      <c r="C113" s="257" t="s">
        <v>38</v>
      </c>
      <c r="D113" s="257"/>
      <c r="E113" s="257"/>
      <c r="F113" s="278" t="s">
        <v>1419</v>
      </c>
      <c r="G113" s="257"/>
      <c r="H113" s="257" t="s">
        <v>1462</v>
      </c>
      <c r="I113" s="257" t="s">
        <v>1453</v>
      </c>
      <c r="J113" s="257"/>
      <c r="K113" s="270"/>
    </row>
    <row r="114" spans="2:11" ht="15" customHeight="1">
      <c r="B114" s="279"/>
      <c r="C114" s="257" t="s">
        <v>48</v>
      </c>
      <c r="D114" s="257"/>
      <c r="E114" s="257"/>
      <c r="F114" s="278" t="s">
        <v>1419</v>
      </c>
      <c r="G114" s="257"/>
      <c r="H114" s="257" t="s">
        <v>1463</v>
      </c>
      <c r="I114" s="257" t="s">
        <v>1453</v>
      </c>
      <c r="J114" s="257"/>
      <c r="K114" s="270"/>
    </row>
    <row r="115" spans="2:11" ht="15" customHeight="1">
      <c r="B115" s="279"/>
      <c r="C115" s="257" t="s">
        <v>57</v>
      </c>
      <c r="D115" s="257"/>
      <c r="E115" s="257"/>
      <c r="F115" s="278" t="s">
        <v>1419</v>
      </c>
      <c r="G115" s="257"/>
      <c r="H115" s="257" t="s">
        <v>1464</v>
      </c>
      <c r="I115" s="257" t="s">
        <v>1465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1466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1413</v>
      </c>
      <c r="D121" s="271"/>
      <c r="E121" s="271"/>
      <c r="F121" s="271" t="s">
        <v>1414</v>
      </c>
      <c r="G121" s="272"/>
      <c r="H121" s="271" t="s">
        <v>130</v>
      </c>
      <c r="I121" s="271" t="s">
        <v>57</v>
      </c>
      <c r="J121" s="271" t="s">
        <v>1415</v>
      </c>
      <c r="K121" s="297"/>
    </row>
    <row r="122" spans="2:11" ht="17.25" customHeight="1">
      <c r="B122" s="296"/>
      <c r="C122" s="273" t="s">
        <v>1416</v>
      </c>
      <c r="D122" s="273"/>
      <c r="E122" s="273"/>
      <c r="F122" s="274" t="s">
        <v>1417</v>
      </c>
      <c r="G122" s="275"/>
      <c r="H122" s="273"/>
      <c r="I122" s="273"/>
      <c r="J122" s="273" t="s">
        <v>1418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1422</v>
      </c>
      <c r="D124" s="276"/>
      <c r="E124" s="276"/>
      <c r="F124" s="278" t="s">
        <v>1419</v>
      </c>
      <c r="G124" s="257"/>
      <c r="H124" s="257" t="s">
        <v>1458</v>
      </c>
      <c r="I124" s="257" t="s">
        <v>1421</v>
      </c>
      <c r="J124" s="257">
        <v>120</v>
      </c>
      <c r="K124" s="300"/>
    </row>
    <row r="125" spans="2:11" ht="15" customHeight="1">
      <c r="B125" s="298"/>
      <c r="C125" s="257" t="s">
        <v>1467</v>
      </c>
      <c r="D125" s="257"/>
      <c r="E125" s="257"/>
      <c r="F125" s="278" t="s">
        <v>1419</v>
      </c>
      <c r="G125" s="257"/>
      <c r="H125" s="257" t="s">
        <v>1468</v>
      </c>
      <c r="I125" s="257" t="s">
        <v>1421</v>
      </c>
      <c r="J125" s="257" t="s">
        <v>1469</v>
      </c>
      <c r="K125" s="300"/>
    </row>
    <row r="126" spans="2:11" ht="15" customHeight="1">
      <c r="B126" s="298"/>
      <c r="C126" s="257" t="s">
        <v>1368</v>
      </c>
      <c r="D126" s="257"/>
      <c r="E126" s="257"/>
      <c r="F126" s="278" t="s">
        <v>1419</v>
      </c>
      <c r="G126" s="257"/>
      <c r="H126" s="257" t="s">
        <v>1470</v>
      </c>
      <c r="I126" s="257" t="s">
        <v>1421</v>
      </c>
      <c r="J126" s="257" t="s">
        <v>1469</v>
      </c>
      <c r="K126" s="300"/>
    </row>
    <row r="127" spans="2:11" ht="15" customHeight="1">
      <c r="B127" s="298"/>
      <c r="C127" s="257" t="s">
        <v>1430</v>
      </c>
      <c r="D127" s="257"/>
      <c r="E127" s="257"/>
      <c r="F127" s="278" t="s">
        <v>1425</v>
      </c>
      <c r="G127" s="257"/>
      <c r="H127" s="257" t="s">
        <v>1431</v>
      </c>
      <c r="I127" s="257" t="s">
        <v>1421</v>
      </c>
      <c r="J127" s="257">
        <v>15</v>
      </c>
      <c r="K127" s="300"/>
    </row>
    <row r="128" spans="2:11" ht="15" customHeight="1">
      <c r="B128" s="298"/>
      <c r="C128" s="280" t="s">
        <v>1432</v>
      </c>
      <c r="D128" s="280"/>
      <c r="E128" s="280"/>
      <c r="F128" s="281" t="s">
        <v>1425</v>
      </c>
      <c r="G128" s="280"/>
      <c r="H128" s="280" t="s">
        <v>1433</v>
      </c>
      <c r="I128" s="280" t="s">
        <v>1421</v>
      </c>
      <c r="J128" s="280">
        <v>15</v>
      </c>
      <c r="K128" s="300"/>
    </row>
    <row r="129" spans="2:11" ht="15" customHeight="1">
      <c r="B129" s="298"/>
      <c r="C129" s="280" t="s">
        <v>1434</v>
      </c>
      <c r="D129" s="280"/>
      <c r="E129" s="280"/>
      <c r="F129" s="281" t="s">
        <v>1425</v>
      </c>
      <c r="G129" s="280"/>
      <c r="H129" s="280" t="s">
        <v>1435</v>
      </c>
      <c r="I129" s="280" t="s">
        <v>1421</v>
      </c>
      <c r="J129" s="280">
        <v>20</v>
      </c>
      <c r="K129" s="300"/>
    </row>
    <row r="130" spans="2:11" ht="15" customHeight="1">
      <c r="B130" s="298"/>
      <c r="C130" s="280" t="s">
        <v>1436</v>
      </c>
      <c r="D130" s="280"/>
      <c r="E130" s="280"/>
      <c r="F130" s="281" t="s">
        <v>1425</v>
      </c>
      <c r="G130" s="280"/>
      <c r="H130" s="280" t="s">
        <v>1437</v>
      </c>
      <c r="I130" s="280" t="s">
        <v>1421</v>
      </c>
      <c r="J130" s="280">
        <v>20</v>
      </c>
      <c r="K130" s="300"/>
    </row>
    <row r="131" spans="2:11" ht="15" customHeight="1">
      <c r="B131" s="298"/>
      <c r="C131" s="257" t="s">
        <v>1424</v>
      </c>
      <c r="D131" s="257"/>
      <c r="E131" s="257"/>
      <c r="F131" s="278" t="s">
        <v>1425</v>
      </c>
      <c r="G131" s="257"/>
      <c r="H131" s="257" t="s">
        <v>1458</v>
      </c>
      <c r="I131" s="257" t="s">
        <v>1421</v>
      </c>
      <c r="J131" s="257">
        <v>50</v>
      </c>
      <c r="K131" s="300"/>
    </row>
    <row r="132" spans="2:11" ht="15" customHeight="1">
      <c r="B132" s="298"/>
      <c r="C132" s="257" t="s">
        <v>1438</v>
      </c>
      <c r="D132" s="257"/>
      <c r="E132" s="257"/>
      <c r="F132" s="278" t="s">
        <v>1425</v>
      </c>
      <c r="G132" s="257"/>
      <c r="H132" s="257" t="s">
        <v>1458</v>
      </c>
      <c r="I132" s="257" t="s">
        <v>1421</v>
      </c>
      <c r="J132" s="257">
        <v>50</v>
      </c>
      <c r="K132" s="300"/>
    </row>
    <row r="133" spans="2:11" ht="15" customHeight="1">
      <c r="B133" s="298"/>
      <c r="C133" s="257" t="s">
        <v>1444</v>
      </c>
      <c r="D133" s="257"/>
      <c r="E133" s="257"/>
      <c r="F133" s="278" t="s">
        <v>1425</v>
      </c>
      <c r="G133" s="257"/>
      <c r="H133" s="257" t="s">
        <v>1458</v>
      </c>
      <c r="I133" s="257" t="s">
        <v>1421</v>
      </c>
      <c r="J133" s="257">
        <v>50</v>
      </c>
      <c r="K133" s="300"/>
    </row>
    <row r="134" spans="2:11" ht="15" customHeight="1">
      <c r="B134" s="298"/>
      <c r="C134" s="257" t="s">
        <v>1446</v>
      </c>
      <c r="D134" s="257"/>
      <c r="E134" s="257"/>
      <c r="F134" s="278" t="s">
        <v>1425</v>
      </c>
      <c r="G134" s="257"/>
      <c r="H134" s="257" t="s">
        <v>1458</v>
      </c>
      <c r="I134" s="257" t="s">
        <v>1421</v>
      </c>
      <c r="J134" s="257">
        <v>50</v>
      </c>
      <c r="K134" s="300"/>
    </row>
    <row r="135" spans="2:11" ht="15" customHeight="1">
      <c r="B135" s="298"/>
      <c r="C135" s="257" t="s">
        <v>136</v>
      </c>
      <c r="D135" s="257"/>
      <c r="E135" s="257"/>
      <c r="F135" s="278" t="s">
        <v>1425</v>
      </c>
      <c r="G135" s="257"/>
      <c r="H135" s="257" t="s">
        <v>1471</v>
      </c>
      <c r="I135" s="257" t="s">
        <v>1421</v>
      </c>
      <c r="J135" s="257">
        <v>255</v>
      </c>
      <c r="K135" s="300"/>
    </row>
    <row r="136" spans="2:11" ht="15" customHeight="1">
      <c r="B136" s="298"/>
      <c r="C136" s="257" t="s">
        <v>1448</v>
      </c>
      <c r="D136" s="257"/>
      <c r="E136" s="257"/>
      <c r="F136" s="278" t="s">
        <v>1419</v>
      </c>
      <c r="G136" s="257"/>
      <c r="H136" s="257" t="s">
        <v>1472</v>
      </c>
      <c r="I136" s="257" t="s">
        <v>1450</v>
      </c>
      <c r="J136" s="257"/>
      <c r="K136" s="300"/>
    </row>
    <row r="137" spans="2:11" ht="15" customHeight="1">
      <c r="B137" s="298"/>
      <c r="C137" s="257" t="s">
        <v>1451</v>
      </c>
      <c r="D137" s="257"/>
      <c r="E137" s="257"/>
      <c r="F137" s="278" t="s">
        <v>1419</v>
      </c>
      <c r="G137" s="257"/>
      <c r="H137" s="257" t="s">
        <v>1473</v>
      </c>
      <c r="I137" s="257" t="s">
        <v>1453</v>
      </c>
      <c r="J137" s="257"/>
      <c r="K137" s="300"/>
    </row>
    <row r="138" spans="2:11" ht="15" customHeight="1">
      <c r="B138" s="298"/>
      <c r="C138" s="257" t="s">
        <v>1454</v>
      </c>
      <c r="D138" s="257"/>
      <c r="E138" s="257"/>
      <c r="F138" s="278" t="s">
        <v>1419</v>
      </c>
      <c r="G138" s="257"/>
      <c r="H138" s="257" t="s">
        <v>1454</v>
      </c>
      <c r="I138" s="257" t="s">
        <v>1453</v>
      </c>
      <c r="J138" s="257"/>
      <c r="K138" s="300"/>
    </row>
    <row r="139" spans="2:11" ht="15" customHeight="1">
      <c r="B139" s="298"/>
      <c r="C139" s="257" t="s">
        <v>38</v>
      </c>
      <c r="D139" s="257"/>
      <c r="E139" s="257"/>
      <c r="F139" s="278" t="s">
        <v>1419</v>
      </c>
      <c r="G139" s="257"/>
      <c r="H139" s="257" t="s">
        <v>1474</v>
      </c>
      <c r="I139" s="257" t="s">
        <v>1453</v>
      </c>
      <c r="J139" s="257"/>
      <c r="K139" s="300"/>
    </row>
    <row r="140" spans="2:11" ht="15" customHeight="1">
      <c r="B140" s="298"/>
      <c r="C140" s="257" t="s">
        <v>1475</v>
      </c>
      <c r="D140" s="257"/>
      <c r="E140" s="257"/>
      <c r="F140" s="278" t="s">
        <v>1419</v>
      </c>
      <c r="G140" s="257"/>
      <c r="H140" s="257" t="s">
        <v>1476</v>
      </c>
      <c r="I140" s="257" t="s">
        <v>1453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1477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1413</v>
      </c>
      <c r="D146" s="271"/>
      <c r="E146" s="271"/>
      <c r="F146" s="271" t="s">
        <v>1414</v>
      </c>
      <c r="G146" s="272"/>
      <c r="H146" s="271" t="s">
        <v>130</v>
      </c>
      <c r="I146" s="271" t="s">
        <v>57</v>
      </c>
      <c r="J146" s="271" t="s">
        <v>1415</v>
      </c>
      <c r="K146" s="270"/>
    </row>
    <row r="147" spans="2:11" ht="17.25" customHeight="1">
      <c r="B147" s="268"/>
      <c r="C147" s="273" t="s">
        <v>1416</v>
      </c>
      <c r="D147" s="273"/>
      <c r="E147" s="273"/>
      <c r="F147" s="274" t="s">
        <v>1417</v>
      </c>
      <c r="G147" s="275"/>
      <c r="H147" s="273"/>
      <c r="I147" s="273"/>
      <c r="J147" s="273" t="s">
        <v>1418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1422</v>
      </c>
      <c r="D149" s="257"/>
      <c r="E149" s="257"/>
      <c r="F149" s="305" t="s">
        <v>1419</v>
      </c>
      <c r="G149" s="257"/>
      <c r="H149" s="304" t="s">
        <v>1458</v>
      </c>
      <c r="I149" s="304" t="s">
        <v>1421</v>
      </c>
      <c r="J149" s="304">
        <v>120</v>
      </c>
      <c r="K149" s="300"/>
    </row>
    <row r="150" spans="2:11" ht="15" customHeight="1">
      <c r="B150" s="279"/>
      <c r="C150" s="304" t="s">
        <v>1467</v>
      </c>
      <c r="D150" s="257"/>
      <c r="E150" s="257"/>
      <c r="F150" s="305" t="s">
        <v>1419</v>
      </c>
      <c r="G150" s="257"/>
      <c r="H150" s="304" t="s">
        <v>1478</v>
      </c>
      <c r="I150" s="304" t="s">
        <v>1421</v>
      </c>
      <c r="J150" s="304" t="s">
        <v>1469</v>
      </c>
      <c r="K150" s="300"/>
    </row>
    <row r="151" spans="2:11" ht="15" customHeight="1">
      <c r="B151" s="279"/>
      <c r="C151" s="304" t="s">
        <v>1368</v>
      </c>
      <c r="D151" s="257"/>
      <c r="E151" s="257"/>
      <c r="F151" s="305" t="s">
        <v>1419</v>
      </c>
      <c r="G151" s="257"/>
      <c r="H151" s="304" t="s">
        <v>1479</v>
      </c>
      <c r="I151" s="304" t="s">
        <v>1421</v>
      </c>
      <c r="J151" s="304" t="s">
        <v>1469</v>
      </c>
      <c r="K151" s="300"/>
    </row>
    <row r="152" spans="2:11" ht="15" customHeight="1">
      <c r="B152" s="279"/>
      <c r="C152" s="304" t="s">
        <v>1424</v>
      </c>
      <c r="D152" s="257"/>
      <c r="E152" s="257"/>
      <c r="F152" s="305" t="s">
        <v>1425</v>
      </c>
      <c r="G152" s="257"/>
      <c r="H152" s="304" t="s">
        <v>1458</v>
      </c>
      <c r="I152" s="304" t="s">
        <v>1421</v>
      </c>
      <c r="J152" s="304">
        <v>50</v>
      </c>
      <c r="K152" s="300"/>
    </row>
    <row r="153" spans="2:11" ht="15" customHeight="1">
      <c r="B153" s="279"/>
      <c r="C153" s="304" t="s">
        <v>1427</v>
      </c>
      <c r="D153" s="257"/>
      <c r="E153" s="257"/>
      <c r="F153" s="305" t="s">
        <v>1419</v>
      </c>
      <c r="G153" s="257"/>
      <c r="H153" s="304" t="s">
        <v>1458</v>
      </c>
      <c r="I153" s="304" t="s">
        <v>1429</v>
      </c>
      <c r="J153" s="304"/>
      <c r="K153" s="300"/>
    </row>
    <row r="154" spans="2:11" ht="15" customHeight="1">
      <c r="B154" s="279"/>
      <c r="C154" s="304" t="s">
        <v>1438</v>
      </c>
      <c r="D154" s="257"/>
      <c r="E154" s="257"/>
      <c r="F154" s="305" t="s">
        <v>1425</v>
      </c>
      <c r="G154" s="257"/>
      <c r="H154" s="304" t="s">
        <v>1458</v>
      </c>
      <c r="I154" s="304" t="s">
        <v>1421</v>
      </c>
      <c r="J154" s="304">
        <v>50</v>
      </c>
      <c r="K154" s="300"/>
    </row>
    <row r="155" spans="2:11" ht="15" customHeight="1">
      <c r="B155" s="279"/>
      <c r="C155" s="304" t="s">
        <v>1446</v>
      </c>
      <c r="D155" s="257"/>
      <c r="E155" s="257"/>
      <c r="F155" s="305" t="s">
        <v>1425</v>
      </c>
      <c r="G155" s="257"/>
      <c r="H155" s="304" t="s">
        <v>1458</v>
      </c>
      <c r="I155" s="304" t="s">
        <v>1421</v>
      </c>
      <c r="J155" s="304">
        <v>50</v>
      </c>
      <c r="K155" s="300"/>
    </row>
    <row r="156" spans="2:11" ht="15" customHeight="1">
      <c r="B156" s="279"/>
      <c r="C156" s="304" t="s">
        <v>1444</v>
      </c>
      <c r="D156" s="257"/>
      <c r="E156" s="257"/>
      <c r="F156" s="305" t="s">
        <v>1425</v>
      </c>
      <c r="G156" s="257"/>
      <c r="H156" s="304" t="s">
        <v>1458</v>
      </c>
      <c r="I156" s="304" t="s">
        <v>1421</v>
      </c>
      <c r="J156" s="304">
        <v>50</v>
      </c>
      <c r="K156" s="300"/>
    </row>
    <row r="157" spans="2:11" ht="15" customHeight="1">
      <c r="B157" s="279"/>
      <c r="C157" s="304" t="s">
        <v>89</v>
      </c>
      <c r="D157" s="257"/>
      <c r="E157" s="257"/>
      <c r="F157" s="305" t="s">
        <v>1419</v>
      </c>
      <c r="G157" s="257"/>
      <c r="H157" s="304" t="s">
        <v>1480</v>
      </c>
      <c r="I157" s="304" t="s">
        <v>1421</v>
      </c>
      <c r="J157" s="304" t="s">
        <v>1481</v>
      </c>
      <c r="K157" s="300"/>
    </row>
    <row r="158" spans="2:11" ht="15" customHeight="1">
      <c r="B158" s="279"/>
      <c r="C158" s="304" t="s">
        <v>1482</v>
      </c>
      <c r="D158" s="257"/>
      <c r="E158" s="257"/>
      <c r="F158" s="305" t="s">
        <v>1419</v>
      </c>
      <c r="G158" s="257"/>
      <c r="H158" s="304" t="s">
        <v>1483</v>
      </c>
      <c r="I158" s="304" t="s">
        <v>1453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1484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1413</v>
      </c>
      <c r="D164" s="271"/>
      <c r="E164" s="271"/>
      <c r="F164" s="271" t="s">
        <v>1414</v>
      </c>
      <c r="G164" s="308"/>
      <c r="H164" s="309" t="s">
        <v>130</v>
      </c>
      <c r="I164" s="309" t="s">
        <v>57</v>
      </c>
      <c r="J164" s="271" t="s">
        <v>1415</v>
      </c>
      <c r="K164" s="246"/>
    </row>
    <row r="165" spans="2:11" ht="17.25" customHeight="1">
      <c r="B165" s="248"/>
      <c r="C165" s="273" t="s">
        <v>1416</v>
      </c>
      <c r="D165" s="273"/>
      <c r="E165" s="273"/>
      <c r="F165" s="274" t="s">
        <v>1417</v>
      </c>
      <c r="G165" s="310"/>
      <c r="H165" s="311"/>
      <c r="I165" s="311"/>
      <c r="J165" s="273" t="s">
        <v>1418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1422</v>
      </c>
      <c r="D167" s="257"/>
      <c r="E167" s="257"/>
      <c r="F167" s="278" t="s">
        <v>1419</v>
      </c>
      <c r="G167" s="257"/>
      <c r="H167" s="257" t="s">
        <v>1458</v>
      </c>
      <c r="I167" s="257" t="s">
        <v>1421</v>
      </c>
      <c r="J167" s="257">
        <v>120</v>
      </c>
      <c r="K167" s="300"/>
    </row>
    <row r="168" spans="2:11" ht="15" customHeight="1">
      <c r="B168" s="279"/>
      <c r="C168" s="257" t="s">
        <v>1467</v>
      </c>
      <c r="D168" s="257"/>
      <c r="E168" s="257"/>
      <c r="F168" s="278" t="s">
        <v>1419</v>
      </c>
      <c r="G168" s="257"/>
      <c r="H168" s="257" t="s">
        <v>1468</v>
      </c>
      <c r="I168" s="257" t="s">
        <v>1421</v>
      </c>
      <c r="J168" s="257" t="s">
        <v>1469</v>
      </c>
      <c r="K168" s="300"/>
    </row>
    <row r="169" spans="2:11" ht="15" customHeight="1">
      <c r="B169" s="279"/>
      <c r="C169" s="257" t="s">
        <v>1368</v>
      </c>
      <c r="D169" s="257"/>
      <c r="E169" s="257"/>
      <c r="F169" s="278" t="s">
        <v>1419</v>
      </c>
      <c r="G169" s="257"/>
      <c r="H169" s="257" t="s">
        <v>1485</v>
      </c>
      <c r="I169" s="257" t="s">
        <v>1421</v>
      </c>
      <c r="J169" s="257" t="s">
        <v>1469</v>
      </c>
      <c r="K169" s="300"/>
    </row>
    <row r="170" spans="2:11" ht="15" customHeight="1">
      <c r="B170" s="279"/>
      <c r="C170" s="257" t="s">
        <v>1424</v>
      </c>
      <c r="D170" s="257"/>
      <c r="E170" s="257"/>
      <c r="F170" s="278" t="s">
        <v>1425</v>
      </c>
      <c r="G170" s="257"/>
      <c r="H170" s="257" t="s">
        <v>1485</v>
      </c>
      <c r="I170" s="257" t="s">
        <v>1421</v>
      </c>
      <c r="J170" s="257">
        <v>50</v>
      </c>
      <c r="K170" s="300"/>
    </row>
    <row r="171" spans="2:11" ht="15" customHeight="1">
      <c r="B171" s="279"/>
      <c r="C171" s="257" t="s">
        <v>1427</v>
      </c>
      <c r="D171" s="257"/>
      <c r="E171" s="257"/>
      <c r="F171" s="278" t="s">
        <v>1419</v>
      </c>
      <c r="G171" s="257"/>
      <c r="H171" s="257" t="s">
        <v>1485</v>
      </c>
      <c r="I171" s="257" t="s">
        <v>1429</v>
      </c>
      <c r="J171" s="257"/>
      <c r="K171" s="300"/>
    </row>
    <row r="172" spans="2:11" ht="15" customHeight="1">
      <c r="B172" s="279"/>
      <c r="C172" s="257" t="s">
        <v>1438</v>
      </c>
      <c r="D172" s="257"/>
      <c r="E172" s="257"/>
      <c r="F172" s="278" t="s">
        <v>1425</v>
      </c>
      <c r="G172" s="257"/>
      <c r="H172" s="257" t="s">
        <v>1485</v>
      </c>
      <c r="I172" s="257" t="s">
        <v>1421</v>
      </c>
      <c r="J172" s="257">
        <v>50</v>
      </c>
      <c r="K172" s="300"/>
    </row>
    <row r="173" spans="2:11" ht="15" customHeight="1">
      <c r="B173" s="279"/>
      <c r="C173" s="257" t="s">
        <v>1446</v>
      </c>
      <c r="D173" s="257"/>
      <c r="E173" s="257"/>
      <c r="F173" s="278" t="s">
        <v>1425</v>
      </c>
      <c r="G173" s="257"/>
      <c r="H173" s="257" t="s">
        <v>1485</v>
      </c>
      <c r="I173" s="257" t="s">
        <v>1421</v>
      </c>
      <c r="J173" s="257">
        <v>50</v>
      </c>
      <c r="K173" s="300"/>
    </row>
    <row r="174" spans="2:11" ht="15" customHeight="1">
      <c r="B174" s="279"/>
      <c r="C174" s="257" t="s">
        <v>1444</v>
      </c>
      <c r="D174" s="257"/>
      <c r="E174" s="257"/>
      <c r="F174" s="278" t="s">
        <v>1425</v>
      </c>
      <c r="G174" s="257"/>
      <c r="H174" s="257" t="s">
        <v>1485</v>
      </c>
      <c r="I174" s="257" t="s">
        <v>1421</v>
      </c>
      <c r="J174" s="257">
        <v>50</v>
      </c>
      <c r="K174" s="300"/>
    </row>
    <row r="175" spans="2:11" ht="15" customHeight="1">
      <c r="B175" s="279"/>
      <c r="C175" s="257" t="s">
        <v>129</v>
      </c>
      <c r="D175" s="257"/>
      <c r="E175" s="257"/>
      <c r="F175" s="278" t="s">
        <v>1419</v>
      </c>
      <c r="G175" s="257"/>
      <c r="H175" s="257" t="s">
        <v>1486</v>
      </c>
      <c r="I175" s="257" t="s">
        <v>1487</v>
      </c>
      <c r="J175" s="257"/>
      <c r="K175" s="300"/>
    </row>
    <row r="176" spans="2:11" ht="15" customHeight="1">
      <c r="B176" s="279"/>
      <c r="C176" s="257" t="s">
        <v>57</v>
      </c>
      <c r="D176" s="257"/>
      <c r="E176" s="257"/>
      <c r="F176" s="278" t="s">
        <v>1419</v>
      </c>
      <c r="G176" s="257"/>
      <c r="H176" s="257" t="s">
        <v>1488</v>
      </c>
      <c r="I176" s="257" t="s">
        <v>1489</v>
      </c>
      <c r="J176" s="257">
        <v>1</v>
      </c>
      <c r="K176" s="300"/>
    </row>
    <row r="177" spans="2:11" ht="15" customHeight="1">
      <c r="B177" s="279"/>
      <c r="C177" s="257" t="s">
        <v>53</v>
      </c>
      <c r="D177" s="257"/>
      <c r="E177" s="257"/>
      <c r="F177" s="278" t="s">
        <v>1419</v>
      </c>
      <c r="G177" s="257"/>
      <c r="H177" s="257" t="s">
        <v>1490</v>
      </c>
      <c r="I177" s="257" t="s">
        <v>1421</v>
      </c>
      <c r="J177" s="257">
        <v>20</v>
      </c>
      <c r="K177" s="300"/>
    </row>
    <row r="178" spans="2:11" ht="15" customHeight="1">
      <c r="B178" s="279"/>
      <c r="C178" s="257" t="s">
        <v>130</v>
      </c>
      <c r="D178" s="257"/>
      <c r="E178" s="257"/>
      <c r="F178" s="278" t="s">
        <v>1419</v>
      </c>
      <c r="G178" s="257"/>
      <c r="H178" s="257" t="s">
        <v>1491</v>
      </c>
      <c r="I178" s="257" t="s">
        <v>1421</v>
      </c>
      <c r="J178" s="257">
        <v>255</v>
      </c>
      <c r="K178" s="300"/>
    </row>
    <row r="179" spans="2:11" ht="15" customHeight="1">
      <c r="B179" s="279"/>
      <c r="C179" s="257" t="s">
        <v>131</v>
      </c>
      <c r="D179" s="257"/>
      <c r="E179" s="257"/>
      <c r="F179" s="278" t="s">
        <v>1419</v>
      </c>
      <c r="G179" s="257"/>
      <c r="H179" s="257" t="s">
        <v>1384</v>
      </c>
      <c r="I179" s="257" t="s">
        <v>1421</v>
      </c>
      <c r="J179" s="257">
        <v>10</v>
      </c>
      <c r="K179" s="300"/>
    </row>
    <row r="180" spans="2:11" ht="15" customHeight="1">
      <c r="B180" s="279"/>
      <c r="C180" s="257" t="s">
        <v>132</v>
      </c>
      <c r="D180" s="257"/>
      <c r="E180" s="257"/>
      <c r="F180" s="278" t="s">
        <v>1419</v>
      </c>
      <c r="G180" s="257"/>
      <c r="H180" s="257" t="s">
        <v>1492</v>
      </c>
      <c r="I180" s="257" t="s">
        <v>1453</v>
      </c>
      <c r="J180" s="257"/>
      <c r="K180" s="300"/>
    </row>
    <row r="181" spans="2:11" ht="15" customHeight="1">
      <c r="B181" s="279"/>
      <c r="C181" s="257" t="s">
        <v>1493</v>
      </c>
      <c r="D181" s="257"/>
      <c r="E181" s="257"/>
      <c r="F181" s="278" t="s">
        <v>1419</v>
      </c>
      <c r="G181" s="257"/>
      <c r="H181" s="257" t="s">
        <v>1494</v>
      </c>
      <c r="I181" s="257" t="s">
        <v>1453</v>
      </c>
      <c r="J181" s="257"/>
      <c r="K181" s="300"/>
    </row>
    <row r="182" spans="2:11" ht="15" customHeight="1">
      <c r="B182" s="279"/>
      <c r="C182" s="257" t="s">
        <v>1482</v>
      </c>
      <c r="D182" s="257"/>
      <c r="E182" s="257"/>
      <c r="F182" s="278" t="s">
        <v>1419</v>
      </c>
      <c r="G182" s="257"/>
      <c r="H182" s="257" t="s">
        <v>1495</v>
      </c>
      <c r="I182" s="257" t="s">
        <v>1453</v>
      </c>
      <c r="J182" s="257"/>
      <c r="K182" s="300"/>
    </row>
    <row r="183" spans="2:11" ht="15" customHeight="1">
      <c r="B183" s="279"/>
      <c r="C183" s="257" t="s">
        <v>135</v>
      </c>
      <c r="D183" s="257"/>
      <c r="E183" s="257"/>
      <c r="F183" s="278" t="s">
        <v>1425</v>
      </c>
      <c r="G183" s="257"/>
      <c r="H183" s="257" t="s">
        <v>1496</v>
      </c>
      <c r="I183" s="257" t="s">
        <v>1421</v>
      </c>
      <c r="J183" s="257">
        <v>50</v>
      </c>
      <c r="K183" s="300"/>
    </row>
    <row r="184" spans="2:11" ht="15" customHeight="1">
      <c r="B184" s="306"/>
      <c r="C184" s="288"/>
      <c r="D184" s="288"/>
      <c r="E184" s="288"/>
      <c r="F184" s="288"/>
      <c r="G184" s="288"/>
      <c r="H184" s="288"/>
      <c r="I184" s="288"/>
      <c r="J184" s="288"/>
      <c r="K184" s="307"/>
    </row>
    <row r="185" spans="2:11" ht="18.75" customHeight="1">
      <c r="B185" s="254"/>
      <c r="C185" s="257"/>
      <c r="D185" s="257"/>
      <c r="E185" s="257"/>
      <c r="F185" s="278"/>
      <c r="G185" s="257"/>
      <c r="H185" s="257"/>
      <c r="I185" s="257"/>
      <c r="J185" s="257"/>
      <c r="K185" s="254"/>
    </row>
    <row r="186" spans="2:11" ht="18.75" customHeight="1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2:11" ht="13.5">
      <c r="B187" s="241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2:11" ht="21">
      <c r="B188" s="244"/>
      <c r="C188" s="245" t="s">
        <v>1497</v>
      </c>
      <c r="D188" s="245"/>
      <c r="E188" s="245"/>
      <c r="F188" s="245"/>
      <c r="G188" s="245"/>
      <c r="H188" s="245"/>
      <c r="I188" s="245"/>
      <c r="J188" s="245"/>
      <c r="K188" s="246"/>
    </row>
    <row r="189" spans="2:11" ht="25.5" customHeight="1">
      <c r="B189" s="244"/>
      <c r="C189" s="312" t="s">
        <v>1498</v>
      </c>
      <c r="D189" s="312"/>
      <c r="E189" s="312"/>
      <c r="F189" s="312" t="s">
        <v>1499</v>
      </c>
      <c r="G189" s="313"/>
      <c r="H189" s="314" t="s">
        <v>1500</v>
      </c>
      <c r="I189" s="314"/>
      <c r="J189" s="314"/>
      <c r="K189" s="246"/>
    </row>
    <row r="190" spans="2:11" ht="5.25" customHeight="1">
      <c r="B190" s="279"/>
      <c r="C190" s="276"/>
      <c r="D190" s="276"/>
      <c r="E190" s="276"/>
      <c r="F190" s="276"/>
      <c r="G190" s="257"/>
      <c r="H190" s="276"/>
      <c r="I190" s="276"/>
      <c r="J190" s="276"/>
      <c r="K190" s="300"/>
    </row>
    <row r="191" spans="2:11" ht="15" customHeight="1">
      <c r="B191" s="279"/>
      <c r="C191" s="257" t="s">
        <v>1501</v>
      </c>
      <c r="D191" s="257"/>
      <c r="E191" s="257"/>
      <c r="F191" s="278" t="s">
        <v>43</v>
      </c>
      <c r="G191" s="257"/>
      <c r="H191" s="315" t="s">
        <v>1502</v>
      </c>
      <c r="I191" s="315"/>
      <c r="J191" s="315"/>
      <c r="K191" s="300"/>
    </row>
    <row r="192" spans="2:11" ht="15" customHeight="1">
      <c r="B192" s="279"/>
      <c r="C192" s="285"/>
      <c r="D192" s="257"/>
      <c r="E192" s="257"/>
      <c r="F192" s="278" t="s">
        <v>44</v>
      </c>
      <c r="G192" s="257"/>
      <c r="H192" s="315" t="s">
        <v>1503</v>
      </c>
      <c r="I192" s="315"/>
      <c r="J192" s="315"/>
      <c r="K192" s="300"/>
    </row>
    <row r="193" spans="2:11" ht="15" customHeight="1">
      <c r="B193" s="279"/>
      <c r="C193" s="285"/>
      <c r="D193" s="257"/>
      <c r="E193" s="257"/>
      <c r="F193" s="278" t="s">
        <v>47</v>
      </c>
      <c r="G193" s="257"/>
      <c r="H193" s="315" t="s">
        <v>1504</v>
      </c>
      <c r="I193" s="315"/>
      <c r="J193" s="315"/>
      <c r="K193" s="300"/>
    </row>
    <row r="194" spans="2:11" ht="15" customHeight="1">
      <c r="B194" s="279"/>
      <c r="C194" s="257"/>
      <c r="D194" s="257"/>
      <c r="E194" s="257"/>
      <c r="F194" s="278" t="s">
        <v>45</v>
      </c>
      <c r="G194" s="257"/>
      <c r="H194" s="315" t="s">
        <v>1505</v>
      </c>
      <c r="I194" s="315"/>
      <c r="J194" s="315"/>
      <c r="K194" s="300"/>
    </row>
    <row r="195" spans="2:11" ht="15" customHeight="1">
      <c r="B195" s="279"/>
      <c r="C195" s="257"/>
      <c r="D195" s="257"/>
      <c r="E195" s="257"/>
      <c r="F195" s="278" t="s">
        <v>46</v>
      </c>
      <c r="G195" s="257"/>
      <c r="H195" s="315" t="s">
        <v>1506</v>
      </c>
      <c r="I195" s="315"/>
      <c r="J195" s="315"/>
      <c r="K195" s="300"/>
    </row>
    <row r="196" spans="2:11" ht="15" customHeight="1">
      <c r="B196" s="279"/>
      <c r="C196" s="257"/>
      <c r="D196" s="257"/>
      <c r="E196" s="257"/>
      <c r="F196" s="278"/>
      <c r="G196" s="257"/>
      <c r="H196" s="257"/>
      <c r="I196" s="257"/>
      <c r="J196" s="257"/>
      <c r="K196" s="300"/>
    </row>
    <row r="197" spans="2:11" ht="15" customHeight="1">
      <c r="B197" s="279"/>
      <c r="C197" s="257" t="s">
        <v>1465</v>
      </c>
      <c r="D197" s="257"/>
      <c r="E197" s="257"/>
      <c r="F197" s="278" t="s">
        <v>78</v>
      </c>
      <c r="G197" s="257"/>
      <c r="H197" s="315" t="s">
        <v>1507</v>
      </c>
      <c r="I197" s="315"/>
      <c r="J197" s="315"/>
      <c r="K197" s="300"/>
    </row>
    <row r="198" spans="2:11" ht="15" customHeight="1">
      <c r="B198" s="279"/>
      <c r="C198" s="285"/>
      <c r="D198" s="257"/>
      <c r="E198" s="257"/>
      <c r="F198" s="278" t="s">
        <v>1362</v>
      </c>
      <c r="G198" s="257"/>
      <c r="H198" s="315" t="s">
        <v>1363</v>
      </c>
      <c r="I198" s="315"/>
      <c r="J198" s="315"/>
      <c r="K198" s="300"/>
    </row>
    <row r="199" spans="2:11" ht="15" customHeight="1">
      <c r="B199" s="279"/>
      <c r="C199" s="257"/>
      <c r="D199" s="257"/>
      <c r="E199" s="257"/>
      <c r="F199" s="278" t="s">
        <v>1360</v>
      </c>
      <c r="G199" s="257"/>
      <c r="H199" s="315" t="s">
        <v>1508</v>
      </c>
      <c r="I199" s="315"/>
      <c r="J199" s="315"/>
      <c r="K199" s="300"/>
    </row>
    <row r="200" spans="2:11" ht="15" customHeight="1">
      <c r="B200" s="316"/>
      <c r="C200" s="285"/>
      <c r="D200" s="285"/>
      <c r="E200" s="285"/>
      <c r="F200" s="278" t="s">
        <v>1364</v>
      </c>
      <c r="G200" s="263"/>
      <c r="H200" s="317" t="s">
        <v>1365</v>
      </c>
      <c r="I200" s="317"/>
      <c r="J200" s="317"/>
      <c r="K200" s="318"/>
    </row>
    <row r="201" spans="2:11" ht="15" customHeight="1">
      <c r="B201" s="316"/>
      <c r="C201" s="285"/>
      <c r="D201" s="285"/>
      <c r="E201" s="285"/>
      <c r="F201" s="278" t="s">
        <v>1366</v>
      </c>
      <c r="G201" s="263"/>
      <c r="H201" s="317" t="s">
        <v>1310</v>
      </c>
      <c r="I201" s="317"/>
      <c r="J201" s="317"/>
      <c r="K201" s="318"/>
    </row>
    <row r="202" spans="2:11" ht="15" customHeight="1">
      <c r="B202" s="316"/>
      <c r="C202" s="285"/>
      <c r="D202" s="285"/>
      <c r="E202" s="285"/>
      <c r="F202" s="319"/>
      <c r="G202" s="263"/>
      <c r="H202" s="320"/>
      <c r="I202" s="320"/>
      <c r="J202" s="320"/>
      <c r="K202" s="318"/>
    </row>
    <row r="203" spans="2:11" ht="15" customHeight="1">
      <c r="B203" s="316"/>
      <c r="C203" s="257" t="s">
        <v>1489</v>
      </c>
      <c r="D203" s="285"/>
      <c r="E203" s="285"/>
      <c r="F203" s="278">
        <v>1</v>
      </c>
      <c r="G203" s="263"/>
      <c r="H203" s="317" t="s">
        <v>1509</v>
      </c>
      <c r="I203" s="317"/>
      <c r="J203" s="317"/>
      <c r="K203" s="318"/>
    </row>
    <row r="204" spans="2:11" ht="15" customHeight="1">
      <c r="B204" s="316"/>
      <c r="C204" s="285"/>
      <c r="D204" s="285"/>
      <c r="E204" s="285"/>
      <c r="F204" s="278">
        <v>2</v>
      </c>
      <c r="G204" s="263"/>
      <c r="H204" s="317" t="s">
        <v>1510</v>
      </c>
      <c r="I204" s="317"/>
      <c r="J204" s="317"/>
      <c r="K204" s="318"/>
    </row>
    <row r="205" spans="2:11" ht="15" customHeight="1">
      <c r="B205" s="316"/>
      <c r="C205" s="285"/>
      <c r="D205" s="285"/>
      <c r="E205" s="285"/>
      <c r="F205" s="278">
        <v>3</v>
      </c>
      <c r="G205" s="263"/>
      <c r="H205" s="317" t="s">
        <v>1511</v>
      </c>
      <c r="I205" s="317"/>
      <c r="J205" s="317"/>
      <c r="K205" s="318"/>
    </row>
    <row r="206" spans="2:11" ht="15" customHeight="1">
      <c r="B206" s="316"/>
      <c r="C206" s="285"/>
      <c r="D206" s="285"/>
      <c r="E206" s="285"/>
      <c r="F206" s="278">
        <v>4</v>
      </c>
      <c r="G206" s="263"/>
      <c r="H206" s="317" t="s">
        <v>1512</v>
      </c>
      <c r="I206" s="317"/>
      <c r="J206" s="317"/>
      <c r="K206" s="318"/>
    </row>
    <row r="207" spans="2:11" ht="12.75" customHeight="1">
      <c r="B207" s="321"/>
      <c r="C207" s="322"/>
      <c r="D207" s="322"/>
      <c r="E207" s="322"/>
      <c r="F207" s="322"/>
      <c r="G207" s="322"/>
      <c r="H207" s="322"/>
      <c r="I207" s="322"/>
      <c r="J207" s="322"/>
      <c r="K207" s="32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2015-05-07T15:36:46Z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