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1. SRO aktuální projekty\2023\5. OPRAVA PLOTU LDN\6. rozpracovaný projekt\2023_08_07_Rozpočet\"/>
    </mc:Choice>
  </mc:AlternateContent>
  <xr:revisionPtr revIDLastSave="0" documentId="13_ncr:1_{B5598F7D-96C2-4023-BC4C-DD8869C3715A}" xr6:coauthVersionLast="47" xr6:coauthVersionMax="47" xr10:uidLastSave="{00000000-0000-0000-0000-000000000000}"/>
  <bookViews>
    <workbookView xWindow="12435" yWindow="-21600" windowWidth="19410" windowHeight="20985" tabRatio="646" firstSheet="1" activeTab="4" xr2:uid="{00000000-000D-0000-FFFF-FFFF00000000}"/>
  </bookViews>
  <sheets>
    <sheet name="Pokyny pro vyplnění" sheetId="11" r:id="rId1"/>
    <sheet name="Stavba" sheetId="1" r:id="rId2"/>
    <sheet name="VzorPolozky" sheetId="10" state="hidden" r:id="rId3"/>
    <sheet name="SO 00 1 Naklady" sheetId="12" r:id="rId4"/>
    <sheet name="SO 01 D.1.1 Pol" sheetId="13" r:id="rId5"/>
    <sheet name="SO 01 D.1.4 Pol" sheetId="14" r:id="rId6"/>
    <sheet name="SO 02 1 Pol" sheetId="15" r:id="rId7"/>
    <sheet name="SO 02 2 Pol" sheetId="16" r:id="rId8"/>
    <sheet name="SO 02 3 Pol" sheetId="17" r:id="rId9"/>
  </sheets>
  <externalReferences>
    <externalReference r:id="rId10"/>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00 1 Naklady'!$1:$7</definedName>
    <definedName name="_xlnm.Print_Titles" localSheetId="4">'SO 01 D.1.1 Pol'!$1:$7</definedName>
    <definedName name="_xlnm.Print_Titles" localSheetId="5">'SO 01 D.1.4 Pol'!$1:$7</definedName>
    <definedName name="_xlnm.Print_Titles" localSheetId="6">'SO 02 1 Pol'!$1:$7</definedName>
    <definedName name="_xlnm.Print_Titles" localSheetId="7">'SO 02 2 Pol'!$1:$7</definedName>
    <definedName name="_xlnm.Print_Titles" localSheetId="8">'SO 02 3 Pol'!$1:$7</definedName>
    <definedName name="oadresa">Stavba!$D$6</definedName>
    <definedName name="Objednatel" localSheetId="1">Stavba!$D$5</definedName>
    <definedName name="Objekt" localSheetId="1">Stavba!$B$38</definedName>
    <definedName name="_xlnm.Print_Area" localSheetId="3">'SO 00 1 Naklady'!$A$1:$Y$28</definedName>
    <definedName name="_xlnm.Print_Area" localSheetId="4">'SO 01 D.1.1 Pol'!$A$1:$Y$478</definedName>
    <definedName name="_xlnm.Print_Area" localSheetId="5">'SO 01 D.1.4 Pol'!$A$1:$Y$155</definedName>
    <definedName name="_xlnm.Print_Area" localSheetId="6">'SO 02 1 Pol'!$A$1:$Y$33</definedName>
    <definedName name="_xlnm.Print_Area" localSheetId="7">'SO 02 2 Pol'!$A$1:$Y$72</definedName>
    <definedName name="_xlnm.Print_Area" localSheetId="8">'SO 02 3 Pol'!$A$1:$Y$120</definedName>
    <definedName name="_xlnm.Print_Area" localSheetId="1">Stavba!$A$1:$J$140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7" l="1"/>
  <c r="M9" i="17" s="1"/>
  <c r="I9" i="17"/>
  <c r="K9" i="17"/>
  <c r="O9" i="17"/>
  <c r="Q9" i="17"/>
  <c r="V9" i="17"/>
  <c r="G12" i="17"/>
  <c r="I12" i="17"/>
  <c r="K12" i="17"/>
  <c r="M12" i="17"/>
  <c r="O12" i="17"/>
  <c r="Q12" i="17"/>
  <c r="V12" i="17"/>
  <c r="G15" i="17"/>
  <c r="M15" i="17" s="1"/>
  <c r="I15" i="17"/>
  <c r="K15" i="17"/>
  <c r="O15" i="17"/>
  <c r="Q15" i="17"/>
  <c r="V15" i="17"/>
  <c r="G18" i="17"/>
  <c r="M18" i="17" s="1"/>
  <c r="I18" i="17"/>
  <c r="K18" i="17"/>
  <c r="O18" i="17"/>
  <c r="Q18" i="17"/>
  <c r="V18" i="17"/>
  <c r="G21" i="17"/>
  <c r="M21" i="17" s="1"/>
  <c r="I21" i="17"/>
  <c r="K21" i="17"/>
  <c r="O21" i="17"/>
  <c r="Q21" i="17"/>
  <c r="V21" i="17"/>
  <c r="G24" i="17"/>
  <c r="M24" i="17" s="1"/>
  <c r="I24" i="17"/>
  <c r="K24" i="17"/>
  <c r="O24" i="17"/>
  <c r="Q24" i="17"/>
  <c r="V24" i="17"/>
  <c r="G27" i="17"/>
  <c r="M27" i="17" s="1"/>
  <c r="I27" i="17"/>
  <c r="K27" i="17"/>
  <c r="O27" i="17"/>
  <c r="Q27" i="17"/>
  <c r="V27" i="17"/>
  <c r="G30" i="17"/>
  <c r="I30" i="17"/>
  <c r="K30" i="17"/>
  <c r="M30" i="17"/>
  <c r="O30" i="17"/>
  <c r="Q30" i="17"/>
  <c r="V30" i="17"/>
  <c r="G33" i="17"/>
  <c r="M33" i="17" s="1"/>
  <c r="I33" i="17"/>
  <c r="K33" i="17"/>
  <c r="O33" i="17"/>
  <c r="Q33" i="17"/>
  <c r="V33" i="17"/>
  <c r="G36" i="17"/>
  <c r="M36" i="17" s="1"/>
  <c r="I36" i="17"/>
  <c r="K36" i="17"/>
  <c r="O36" i="17"/>
  <c r="Q36" i="17"/>
  <c r="V36" i="17"/>
  <c r="G39" i="17"/>
  <c r="I39" i="17"/>
  <c r="K39" i="17"/>
  <c r="M39" i="17"/>
  <c r="O39" i="17"/>
  <c r="Q39" i="17"/>
  <c r="V39" i="17"/>
  <c r="G42" i="17"/>
  <c r="G8" i="17" s="1"/>
  <c r="I113" i="1" s="1"/>
  <c r="I42" i="17"/>
  <c r="K42" i="17"/>
  <c r="O42" i="17"/>
  <c r="Q42" i="17"/>
  <c r="V42" i="17"/>
  <c r="G45" i="17"/>
  <c r="I45" i="17"/>
  <c r="K45" i="17"/>
  <c r="M45" i="17"/>
  <c r="O45" i="17"/>
  <c r="Q45" i="17"/>
  <c r="V45" i="17"/>
  <c r="G48" i="17"/>
  <c r="M48" i="17" s="1"/>
  <c r="I48" i="17"/>
  <c r="K48" i="17"/>
  <c r="O48" i="17"/>
  <c r="Q48" i="17"/>
  <c r="V48" i="17"/>
  <c r="G51" i="17"/>
  <c r="M51" i="17" s="1"/>
  <c r="I51" i="17"/>
  <c r="K51" i="17"/>
  <c r="O51" i="17"/>
  <c r="Q51" i="17"/>
  <c r="V51" i="17"/>
  <c r="G53" i="17"/>
  <c r="M53" i="17" s="1"/>
  <c r="I53" i="17"/>
  <c r="K53" i="17"/>
  <c r="O53" i="17"/>
  <c r="Q53" i="17"/>
  <c r="V53" i="17"/>
  <c r="G54" i="17"/>
  <c r="G52" i="17" s="1"/>
  <c r="I117" i="1" s="1"/>
  <c r="I54" i="17"/>
  <c r="K54" i="17"/>
  <c r="O54" i="17"/>
  <c r="Q54" i="17"/>
  <c r="V54" i="17"/>
  <c r="G55" i="17"/>
  <c r="M55" i="17" s="1"/>
  <c r="I55" i="17"/>
  <c r="K55" i="17"/>
  <c r="O55" i="17"/>
  <c r="Q55" i="17"/>
  <c r="V55" i="17"/>
  <c r="G58" i="17"/>
  <c r="I58" i="17"/>
  <c r="K58" i="17"/>
  <c r="M58" i="17"/>
  <c r="O58" i="17"/>
  <c r="Q58" i="17"/>
  <c r="V58" i="17"/>
  <c r="G59" i="17"/>
  <c r="M59" i="17" s="1"/>
  <c r="I59" i="17"/>
  <c r="K59" i="17"/>
  <c r="O59" i="17"/>
  <c r="Q59" i="17"/>
  <c r="V59" i="17"/>
  <c r="G62" i="17"/>
  <c r="M62" i="17" s="1"/>
  <c r="I62" i="17"/>
  <c r="K62" i="17"/>
  <c r="O62" i="17"/>
  <c r="Q62" i="17"/>
  <c r="V62" i="17"/>
  <c r="G64" i="17"/>
  <c r="M64" i="17" s="1"/>
  <c r="I64" i="17"/>
  <c r="K64" i="17"/>
  <c r="O64" i="17"/>
  <c r="O63" i="17" s="1"/>
  <c r="Q64" i="17"/>
  <c r="V64" i="17"/>
  <c r="G65" i="17"/>
  <c r="I65" i="17"/>
  <c r="K65" i="17"/>
  <c r="M65" i="17"/>
  <c r="O65" i="17"/>
  <c r="Q65" i="17"/>
  <c r="V65" i="17"/>
  <c r="G66" i="17"/>
  <c r="I66" i="17"/>
  <c r="K66" i="17"/>
  <c r="M66" i="17"/>
  <c r="O66" i="17"/>
  <c r="Q66" i="17"/>
  <c r="V66" i="17"/>
  <c r="G69" i="17"/>
  <c r="M69" i="17" s="1"/>
  <c r="I69" i="17"/>
  <c r="K69" i="17"/>
  <c r="O69" i="17"/>
  <c r="Q69" i="17"/>
  <c r="V69" i="17"/>
  <c r="G73" i="17"/>
  <c r="M73" i="17" s="1"/>
  <c r="I73" i="17"/>
  <c r="K73" i="17"/>
  <c r="O73" i="17"/>
  <c r="Q73" i="17"/>
  <c r="Q72" i="17" s="1"/>
  <c r="V73" i="17"/>
  <c r="G74" i="17"/>
  <c r="M74" i="17" s="1"/>
  <c r="I74" i="17"/>
  <c r="K74" i="17"/>
  <c r="O74" i="17"/>
  <c r="Q74" i="17"/>
  <c r="V74" i="17"/>
  <c r="G75" i="17"/>
  <c r="M75" i="17" s="1"/>
  <c r="I75" i="17"/>
  <c r="K75" i="17"/>
  <c r="O75" i="17"/>
  <c r="Q75" i="17"/>
  <c r="V75" i="17"/>
  <c r="G76" i="17"/>
  <c r="M76" i="17" s="1"/>
  <c r="I76" i="17"/>
  <c r="K76" i="17"/>
  <c r="O76" i="17"/>
  <c r="Q76" i="17"/>
  <c r="V76" i="17"/>
  <c r="G79" i="17"/>
  <c r="I79" i="17"/>
  <c r="K79" i="17"/>
  <c r="O79" i="17"/>
  <c r="Q79" i="17"/>
  <c r="V79" i="17"/>
  <c r="G82" i="17"/>
  <c r="M82" i="17" s="1"/>
  <c r="I82" i="17"/>
  <c r="K82" i="17"/>
  <c r="O82" i="17"/>
  <c r="Q82" i="17"/>
  <c r="V82" i="17"/>
  <c r="G83" i="17"/>
  <c r="M83" i="17" s="1"/>
  <c r="I83" i="17"/>
  <c r="K83" i="17"/>
  <c r="O83" i="17"/>
  <c r="Q83" i="17"/>
  <c r="V83" i="17"/>
  <c r="G84" i="17"/>
  <c r="M84" i="17" s="1"/>
  <c r="I84" i="17"/>
  <c r="K84" i="17"/>
  <c r="O84" i="17"/>
  <c r="Q84" i="17"/>
  <c r="V84" i="17"/>
  <c r="G85" i="17"/>
  <c r="M85" i="17" s="1"/>
  <c r="I85" i="17"/>
  <c r="K85" i="17"/>
  <c r="O85" i="17"/>
  <c r="Q85" i="17"/>
  <c r="V85" i="17"/>
  <c r="G86" i="17"/>
  <c r="I86" i="17"/>
  <c r="K86" i="17"/>
  <c r="M86" i="17"/>
  <c r="O86" i="17"/>
  <c r="Q86" i="17"/>
  <c r="V86" i="17"/>
  <c r="G87" i="17"/>
  <c r="M87" i="17" s="1"/>
  <c r="I87" i="17"/>
  <c r="K87" i="17"/>
  <c r="O87" i="17"/>
  <c r="Q87" i="17"/>
  <c r="V87" i="17"/>
  <c r="G90" i="17"/>
  <c r="M90" i="17" s="1"/>
  <c r="I90" i="17"/>
  <c r="K90" i="17"/>
  <c r="O90" i="17"/>
  <c r="Q90" i="17"/>
  <c r="V90" i="17"/>
  <c r="G93" i="17"/>
  <c r="M93" i="17" s="1"/>
  <c r="I93" i="17"/>
  <c r="K93" i="17"/>
  <c r="O93" i="17"/>
  <c r="Q93" i="17"/>
  <c r="V93" i="17"/>
  <c r="G94" i="17"/>
  <c r="M94" i="17" s="1"/>
  <c r="I94" i="17"/>
  <c r="K94" i="17"/>
  <c r="O94" i="17"/>
  <c r="Q94" i="17"/>
  <c r="V94" i="17"/>
  <c r="G97" i="17"/>
  <c r="M97" i="17" s="1"/>
  <c r="I97" i="17"/>
  <c r="K97" i="17"/>
  <c r="O97" i="17"/>
  <c r="Q97" i="17"/>
  <c r="V97" i="17"/>
  <c r="G101" i="17"/>
  <c r="M101" i="17" s="1"/>
  <c r="I101" i="17"/>
  <c r="K101" i="17"/>
  <c r="O101" i="17"/>
  <c r="O100" i="17" s="1"/>
  <c r="Q101" i="17"/>
  <c r="V101" i="17"/>
  <c r="G102" i="17"/>
  <c r="M102" i="17" s="1"/>
  <c r="I102" i="17"/>
  <c r="K102" i="17"/>
  <c r="O102" i="17"/>
  <c r="Q102" i="17"/>
  <c r="V102" i="17"/>
  <c r="G103" i="17"/>
  <c r="I103" i="17"/>
  <c r="K103" i="17"/>
  <c r="M103" i="17"/>
  <c r="O103" i="17"/>
  <c r="Q103" i="17"/>
  <c r="V103" i="17"/>
  <c r="G104" i="17"/>
  <c r="M104" i="17" s="1"/>
  <c r="I104" i="17"/>
  <c r="K104" i="17"/>
  <c r="O104" i="17"/>
  <c r="Q104" i="17"/>
  <c r="V104" i="17"/>
  <c r="G107" i="17"/>
  <c r="M107" i="17" s="1"/>
  <c r="I107" i="17"/>
  <c r="K107" i="17"/>
  <c r="O107" i="17"/>
  <c r="Q107" i="17"/>
  <c r="V107" i="17"/>
  <c r="G108" i="17"/>
  <c r="I108" i="17"/>
  <c r="K108" i="17"/>
  <c r="M108" i="17"/>
  <c r="O108" i="17"/>
  <c r="Q108" i="17"/>
  <c r="V108" i="17"/>
  <c r="G111" i="17"/>
  <c r="M111" i="17" s="1"/>
  <c r="I111" i="17"/>
  <c r="K111" i="17"/>
  <c r="O111" i="17"/>
  <c r="Q111" i="17"/>
  <c r="V111" i="17"/>
  <c r="G114" i="17"/>
  <c r="I127" i="1" s="1"/>
  <c r="G115" i="17"/>
  <c r="M115" i="17" s="1"/>
  <c r="I115" i="17"/>
  <c r="K115" i="17"/>
  <c r="O115" i="17"/>
  <c r="Q115" i="17"/>
  <c r="Q114" i="17" s="1"/>
  <c r="V115" i="17"/>
  <c r="G116" i="17"/>
  <c r="M116" i="17" s="1"/>
  <c r="I116" i="17"/>
  <c r="K116" i="17"/>
  <c r="O116" i="17"/>
  <c r="Q116" i="17"/>
  <c r="V116" i="17"/>
  <c r="V114" i="17" s="1"/>
  <c r="G117" i="17"/>
  <c r="M117" i="17" s="1"/>
  <c r="I117" i="17"/>
  <c r="K117" i="17"/>
  <c r="O117" i="17"/>
  <c r="Q117" i="17"/>
  <c r="V117" i="17"/>
  <c r="AE119" i="17"/>
  <c r="F49" i="1" s="1"/>
  <c r="G8" i="16"/>
  <c r="I115" i="1" s="1"/>
  <c r="G9" i="16"/>
  <c r="I9" i="16"/>
  <c r="K9" i="16"/>
  <c r="K8" i="16" s="1"/>
  <c r="M9" i="16"/>
  <c r="O9" i="16"/>
  <c r="O8" i="16" s="1"/>
  <c r="Q9" i="16"/>
  <c r="Q8" i="16" s="1"/>
  <c r="V9" i="16"/>
  <c r="V8" i="16" s="1"/>
  <c r="G12" i="16"/>
  <c r="I12" i="16"/>
  <c r="K12" i="16"/>
  <c r="M12" i="16"/>
  <c r="O12" i="16"/>
  <c r="Q12" i="16"/>
  <c r="V12" i="16"/>
  <c r="G15" i="16"/>
  <c r="I118" i="1" s="1"/>
  <c r="G16" i="16"/>
  <c r="I16" i="16"/>
  <c r="I15" i="16" s="1"/>
  <c r="K16" i="16"/>
  <c r="M16" i="16"/>
  <c r="O16" i="16"/>
  <c r="Q16" i="16"/>
  <c r="V16" i="16"/>
  <c r="V15" i="16" s="1"/>
  <c r="G19" i="16"/>
  <c r="M19" i="16" s="1"/>
  <c r="I19" i="16"/>
  <c r="K19" i="16"/>
  <c r="O19" i="16"/>
  <c r="Q19" i="16"/>
  <c r="V19" i="16"/>
  <c r="G23" i="16"/>
  <c r="M23" i="16" s="1"/>
  <c r="I23" i="16"/>
  <c r="K23" i="16"/>
  <c r="O23" i="16"/>
  <c r="O22" i="16" s="1"/>
  <c r="Q23" i="16"/>
  <c r="V23" i="16"/>
  <c r="G26" i="16"/>
  <c r="M26" i="16" s="1"/>
  <c r="I26" i="16"/>
  <c r="K26" i="16"/>
  <c r="O26" i="16"/>
  <c r="Q26" i="16"/>
  <c r="V26" i="16"/>
  <c r="G29" i="16"/>
  <c r="M29" i="16" s="1"/>
  <c r="I29" i="16"/>
  <c r="K29" i="16"/>
  <c r="O29" i="16"/>
  <c r="Q29" i="16"/>
  <c r="V29" i="16"/>
  <c r="G32" i="16"/>
  <c r="M32" i="16" s="1"/>
  <c r="I32" i="16"/>
  <c r="K32" i="16"/>
  <c r="O32" i="16"/>
  <c r="Q32" i="16"/>
  <c r="V32" i="16"/>
  <c r="G35" i="16"/>
  <c r="I35" i="16"/>
  <c r="K35" i="16"/>
  <c r="M35" i="16"/>
  <c r="O35" i="16"/>
  <c r="Q35" i="16"/>
  <c r="V35" i="16"/>
  <c r="G38" i="16"/>
  <c r="M38" i="16" s="1"/>
  <c r="I38" i="16"/>
  <c r="K38" i="16"/>
  <c r="O38" i="16"/>
  <c r="Q38" i="16"/>
  <c r="V38" i="16"/>
  <c r="G41" i="16"/>
  <c r="M41" i="16" s="1"/>
  <c r="I41" i="16"/>
  <c r="K41" i="16"/>
  <c r="O41" i="16"/>
  <c r="Q41" i="16"/>
  <c r="V41" i="16"/>
  <c r="G44" i="16"/>
  <c r="M44" i="16" s="1"/>
  <c r="I44" i="16"/>
  <c r="K44" i="16"/>
  <c r="O44" i="16"/>
  <c r="Q44" i="16"/>
  <c r="V44" i="16"/>
  <c r="G47" i="16"/>
  <c r="I47" i="16"/>
  <c r="K47" i="16"/>
  <c r="M47" i="16"/>
  <c r="O47" i="16"/>
  <c r="Q47" i="16"/>
  <c r="V47" i="16"/>
  <c r="G50" i="16"/>
  <c r="I50" i="16"/>
  <c r="K50" i="16"/>
  <c r="M50" i="16"/>
  <c r="O50" i="16"/>
  <c r="Q50" i="16"/>
  <c r="V50" i="16"/>
  <c r="G53" i="16"/>
  <c r="M53" i="16" s="1"/>
  <c r="I53" i="16"/>
  <c r="K53" i="16"/>
  <c r="O53" i="16"/>
  <c r="Q53" i="16"/>
  <c r="V53" i="16"/>
  <c r="G54" i="16"/>
  <c r="M54" i="16" s="1"/>
  <c r="I54" i="16"/>
  <c r="K54" i="16"/>
  <c r="O54" i="16"/>
  <c r="Q54" i="16"/>
  <c r="V54" i="16"/>
  <c r="G58" i="16"/>
  <c r="I58" i="16"/>
  <c r="K58" i="16"/>
  <c r="K57" i="16" s="1"/>
  <c r="O58" i="16"/>
  <c r="Q58" i="16"/>
  <c r="V58" i="16"/>
  <c r="G61" i="16"/>
  <c r="M61" i="16" s="1"/>
  <c r="I61" i="16"/>
  <c r="K61" i="16"/>
  <c r="O61" i="16"/>
  <c r="Q61" i="16"/>
  <c r="V61" i="16"/>
  <c r="G64" i="16"/>
  <c r="M64" i="16" s="1"/>
  <c r="I64" i="16"/>
  <c r="K64" i="16"/>
  <c r="O64" i="16"/>
  <c r="Q64" i="16"/>
  <c r="V64" i="16"/>
  <c r="G67" i="16"/>
  <c r="I67" i="16"/>
  <c r="K67" i="16"/>
  <c r="M67" i="16"/>
  <c r="O67" i="16"/>
  <c r="Q67" i="16"/>
  <c r="V67" i="16"/>
  <c r="AE71" i="16"/>
  <c r="F48" i="1" s="1"/>
  <c r="Q8" i="15"/>
  <c r="G9" i="15"/>
  <c r="G8" i="15" s="1"/>
  <c r="I9" i="15"/>
  <c r="I8" i="15" s="1"/>
  <c r="K9" i="15"/>
  <c r="K8" i="15" s="1"/>
  <c r="M9" i="15"/>
  <c r="M8" i="15" s="1"/>
  <c r="O9" i="15"/>
  <c r="O8" i="15" s="1"/>
  <c r="Q9" i="15"/>
  <c r="V9" i="15"/>
  <c r="V8" i="15" s="1"/>
  <c r="G12" i="15"/>
  <c r="M12" i="15" s="1"/>
  <c r="I12" i="15"/>
  <c r="K12" i="15"/>
  <c r="K11" i="15" s="1"/>
  <c r="O12" i="15"/>
  <c r="Q12" i="15"/>
  <c r="V12" i="15"/>
  <c r="G14" i="15"/>
  <c r="M14" i="15" s="1"/>
  <c r="I14" i="15"/>
  <c r="K14" i="15"/>
  <c r="O14" i="15"/>
  <c r="Q14" i="15"/>
  <c r="V14" i="15"/>
  <c r="G16" i="15"/>
  <c r="I16" i="15"/>
  <c r="K16" i="15"/>
  <c r="M16" i="15"/>
  <c r="O16" i="15"/>
  <c r="Q16" i="15"/>
  <c r="V16" i="15"/>
  <c r="G20" i="15"/>
  <c r="I119" i="1" s="1"/>
  <c r="G21" i="15"/>
  <c r="M21" i="15" s="1"/>
  <c r="M20" i="15" s="1"/>
  <c r="I21" i="15"/>
  <c r="K21" i="15"/>
  <c r="O21" i="15"/>
  <c r="O20" i="15" s="1"/>
  <c r="Q21" i="15"/>
  <c r="V21" i="15"/>
  <c r="G23" i="15"/>
  <c r="I23" i="15"/>
  <c r="K23" i="15"/>
  <c r="M23" i="15"/>
  <c r="O23" i="15"/>
  <c r="Q23" i="15"/>
  <c r="V23" i="15"/>
  <c r="G27" i="15"/>
  <c r="M27" i="15" s="1"/>
  <c r="I27" i="15"/>
  <c r="K27" i="15"/>
  <c r="O27" i="15"/>
  <c r="Q27" i="15"/>
  <c r="V27" i="15"/>
  <c r="V20" i="15" s="1"/>
  <c r="AE32" i="15"/>
  <c r="F47" i="1" s="1"/>
  <c r="G9" i="14"/>
  <c r="M9" i="14" s="1"/>
  <c r="I9" i="14"/>
  <c r="K9" i="14"/>
  <c r="O9" i="14"/>
  <c r="Q9" i="14"/>
  <c r="V9" i="14"/>
  <c r="G11" i="14"/>
  <c r="I11" i="14"/>
  <c r="K11" i="14"/>
  <c r="M11" i="14"/>
  <c r="O11" i="14"/>
  <c r="Q11" i="14"/>
  <c r="V11" i="14"/>
  <c r="G13" i="14"/>
  <c r="I13" i="14"/>
  <c r="K13" i="14"/>
  <c r="M13" i="14"/>
  <c r="O13" i="14"/>
  <c r="Q13" i="14"/>
  <c r="V13" i="14"/>
  <c r="G15" i="14"/>
  <c r="M15" i="14" s="1"/>
  <c r="I15" i="14"/>
  <c r="K15" i="14"/>
  <c r="O15" i="14"/>
  <c r="Q15" i="14"/>
  <c r="V15" i="14"/>
  <c r="G17" i="14"/>
  <c r="M17" i="14" s="1"/>
  <c r="I17" i="14"/>
  <c r="K17" i="14"/>
  <c r="O17" i="14"/>
  <c r="Q17" i="14"/>
  <c r="V17" i="14"/>
  <c r="G19" i="14"/>
  <c r="M19" i="14" s="1"/>
  <c r="I19" i="14"/>
  <c r="K19" i="14"/>
  <c r="O19" i="14"/>
  <c r="Q19" i="14"/>
  <c r="V19" i="14"/>
  <c r="G21" i="14"/>
  <c r="I21" i="14"/>
  <c r="K21" i="14"/>
  <c r="M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9" i="14"/>
  <c r="I29" i="14"/>
  <c r="K29" i="14"/>
  <c r="M29" i="14"/>
  <c r="O29" i="14"/>
  <c r="Q29" i="14"/>
  <c r="V29" i="14"/>
  <c r="G30" i="14"/>
  <c r="I30" i="14"/>
  <c r="K30" i="14"/>
  <c r="O30" i="14"/>
  <c r="Q30" i="14"/>
  <c r="V30" i="14"/>
  <c r="G31" i="14"/>
  <c r="I31" i="14"/>
  <c r="K31" i="14"/>
  <c r="M31" i="14"/>
  <c r="O31" i="14"/>
  <c r="Q31" i="14"/>
  <c r="V31" i="14"/>
  <c r="G32" i="14"/>
  <c r="I32" i="14"/>
  <c r="K32" i="14"/>
  <c r="M32" i="14"/>
  <c r="O32" i="14"/>
  <c r="Q32" i="14"/>
  <c r="V32" i="14"/>
  <c r="G34" i="14"/>
  <c r="M34" i="14" s="1"/>
  <c r="I34" i="14"/>
  <c r="K34" i="14"/>
  <c r="O34" i="14"/>
  <c r="Q34" i="14"/>
  <c r="V34" i="14"/>
  <c r="G37" i="14"/>
  <c r="M37" i="14" s="1"/>
  <c r="I37" i="14"/>
  <c r="K37" i="14"/>
  <c r="O37" i="14"/>
  <c r="Q37" i="14"/>
  <c r="V37" i="14"/>
  <c r="G39" i="14"/>
  <c r="M39" i="14" s="1"/>
  <c r="I39" i="14"/>
  <c r="K39" i="14"/>
  <c r="O39" i="14"/>
  <c r="Q39" i="14"/>
  <c r="V39" i="14"/>
  <c r="G41" i="14"/>
  <c r="I41" i="14"/>
  <c r="K41" i="14"/>
  <c r="M41" i="14"/>
  <c r="O41" i="14"/>
  <c r="Q41" i="14"/>
  <c r="V41" i="14"/>
  <c r="G43" i="14"/>
  <c r="M43" i="14" s="1"/>
  <c r="I43" i="14"/>
  <c r="K43" i="14"/>
  <c r="O43" i="14"/>
  <c r="Q43" i="14"/>
  <c r="V43" i="14"/>
  <c r="G45" i="14"/>
  <c r="M45" i="14" s="1"/>
  <c r="I45" i="14"/>
  <c r="K45" i="14"/>
  <c r="O45" i="14"/>
  <c r="Q45" i="14"/>
  <c r="V45" i="14"/>
  <c r="G47" i="14"/>
  <c r="M47" i="14" s="1"/>
  <c r="I47" i="14"/>
  <c r="K47" i="14"/>
  <c r="O47" i="14"/>
  <c r="Q47" i="14"/>
  <c r="V47" i="14"/>
  <c r="G49" i="14"/>
  <c r="I49" i="14"/>
  <c r="K49" i="14"/>
  <c r="M49" i="14"/>
  <c r="O49" i="14"/>
  <c r="Q49" i="14"/>
  <c r="V49" i="14"/>
  <c r="G51" i="14"/>
  <c r="M51" i="14" s="1"/>
  <c r="I51" i="14"/>
  <c r="K51" i="14"/>
  <c r="O51" i="14"/>
  <c r="Q51" i="14"/>
  <c r="V51" i="14"/>
  <c r="G53" i="14"/>
  <c r="I53" i="14"/>
  <c r="K53" i="14"/>
  <c r="M53" i="14"/>
  <c r="O53" i="14"/>
  <c r="Q53" i="14"/>
  <c r="V53" i="14"/>
  <c r="G55" i="14"/>
  <c r="I55" i="14"/>
  <c r="K55" i="14"/>
  <c r="M55" i="14"/>
  <c r="O55" i="14"/>
  <c r="Q55" i="14"/>
  <c r="V55" i="14"/>
  <c r="G56" i="14"/>
  <c r="M56" i="14" s="1"/>
  <c r="I56" i="14"/>
  <c r="K56" i="14"/>
  <c r="O56" i="14"/>
  <c r="Q56" i="14"/>
  <c r="V56" i="14"/>
  <c r="G57" i="14"/>
  <c r="M57" i="14" s="1"/>
  <c r="I57" i="14"/>
  <c r="K57" i="14"/>
  <c r="O57" i="14"/>
  <c r="Q57" i="14"/>
  <c r="V57" i="14"/>
  <c r="G58" i="14"/>
  <c r="M58" i="14" s="1"/>
  <c r="I58" i="14"/>
  <c r="K58" i="14"/>
  <c r="O58" i="14"/>
  <c r="Q58" i="14"/>
  <c r="V58" i="14"/>
  <c r="G59" i="14"/>
  <c r="M59" i="14" s="1"/>
  <c r="I59" i="14"/>
  <c r="K59" i="14"/>
  <c r="O59" i="14"/>
  <c r="Q59" i="14"/>
  <c r="V59" i="14"/>
  <c r="G61" i="14"/>
  <c r="M61" i="14" s="1"/>
  <c r="I61" i="14"/>
  <c r="K61" i="14"/>
  <c r="O61" i="14"/>
  <c r="Q61" i="14"/>
  <c r="V61"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9" i="14"/>
  <c r="I69" i="14"/>
  <c r="K69" i="14"/>
  <c r="M69" i="14"/>
  <c r="O69" i="14"/>
  <c r="Q69" i="14"/>
  <c r="V69" i="14"/>
  <c r="G71" i="14"/>
  <c r="M71" i="14" s="1"/>
  <c r="I71" i="14"/>
  <c r="K71" i="14"/>
  <c r="O71" i="14"/>
  <c r="Q71" i="14"/>
  <c r="V71" i="14"/>
  <c r="G73" i="14"/>
  <c r="I73" i="14"/>
  <c r="K73" i="14"/>
  <c r="M73" i="14"/>
  <c r="O73" i="14"/>
  <c r="Q73" i="14"/>
  <c r="V73" i="14"/>
  <c r="G75" i="14"/>
  <c r="M75" i="14" s="1"/>
  <c r="I75" i="14"/>
  <c r="K75" i="14"/>
  <c r="O75" i="14"/>
  <c r="Q75" i="14"/>
  <c r="V75" i="14"/>
  <c r="G77" i="14"/>
  <c r="M77" i="14" s="1"/>
  <c r="I77" i="14"/>
  <c r="K77" i="14"/>
  <c r="O77" i="14"/>
  <c r="Q77" i="14"/>
  <c r="V77" i="14"/>
  <c r="G79" i="14"/>
  <c r="M79" i="14" s="1"/>
  <c r="I79" i="14"/>
  <c r="K79" i="14"/>
  <c r="O79" i="14"/>
  <c r="Q79" i="14"/>
  <c r="V79" i="14"/>
  <c r="G80" i="14"/>
  <c r="M80" i="14" s="1"/>
  <c r="I80" i="14"/>
  <c r="K80" i="14"/>
  <c r="O80" i="14"/>
  <c r="Q80" i="14"/>
  <c r="V80" i="14"/>
  <c r="G82" i="14"/>
  <c r="M82" i="14" s="1"/>
  <c r="I82" i="14"/>
  <c r="K82" i="14"/>
  <c r="O82" i="14"/>
  <c r="Q82" i="14"/>
  <c r="V82" i="14"/>
  <c r="G84" i="14"/>
  <c r="M84" i="14" s="1"/>
  <c r="I84" i="14"/>
  <c r="K84" i="14"/>
  <c r="O84" i="14"/>
  <c r="Q84" i="14"/>
  <c r="V84" i="14"/>
  <c r="G86" i="14"/>
  <c r="M86" i="14" s="1"/>
  <c r="I86" i="14"/>
  <c r="K86" i="14"/>
  <c r="O86" i="14"/>
  <c r="Q86" i="14"/>
  <c r="V86" i="14"/>
  <c r="G88" i="14"/>
  <c r="M88" i="14" s="1"/>
  <c r="I88" i="14"/>
  <c r="K88" i="14"/>
  <c r="O88" i="14"/>
  <c r="Q88" i="14"/>
  <c r="V88" i="14"/>
  <c r="G90" i="14"/>
  <c r="M90" i="14" s="1"/>
  <c r="I90" i="14"/>
  <c r="K90" i="14"/>
  <c r="O90" i="14"/>
  <c r="Q90" i="14"/>
  <c r="V90" i="14"/>
  <c r="G92" i="14"/>
  <c r="M92" i="14" s="1"/>
  <c r="I92" i="14"/>
  <c r="K92" i="14"/>
  <c r="O92" i="14"/>
  <c r="Q92" i="14"/>
  <c r="V92" i="14"/>
  <c r="G94" i="14"/>
  <c r="I94" i="14"/>
  <c r="K94" i="14"/>
  <c r="M94" i="14"/>
  <c r="O94" i="14"/>
  <c r="Q94" i="14"/>
  <c r="V94" i="14"/>
  <c r="G96" i="14"/>
  <c r="M96" i="14" s="1"/>
  <c r="I96" i="14"/>
  <c r="K96" i="14"/>
  <c r="O96" i="14"/>
  <c r="Q96" i="14"/>
  <c r="V96" i="14"/>
  <c r="G98" i="14"/>
  <c r="M98" i="14" s="1"/>
  <c r="I98" i="14"/>
  <c r="K98" i="14"/>
  <c r="O98" i="14"/>
  <c r="Q98" i="14"/>
  <c r="V98" i="14"/>
  <c r="G100" i="14"/>
  <c r="M100" i="14" s="1"/>
  <c r="I100" i="14"/>
  <c r="K100" i="14"/>
  <c r="O100" i="14"/>
  <c r="Q100" i="14"/>
  <c r="V100" i="14"/>
  <c r="G102" i="14"/>
  <c r="M102" i="14" s="1"/>
  <c r="I102" i="14"/>
  <c r="K102" i="14"/>
  <c r="O102" i="14"/>
  <c r="Q102" i="14"/>
  <c r="V102" i="14"/>
  <c r="G104" i="14"/>
  <c r="I104" i="14"/>
  <c r="K104" i="14"/>
  <c r="M104" i="14"/>
  <c r="O104" i="14"/>
  <c r="Q104" i="14"/>
  <c r="V104" i="14"/>
  <c r="G106" i="14"/>
  <c r="M106" i="14" s="1"/>
  <c r="I106" i="14"/>
  <c r="K106" i="14"/>
  <c r="O106" i="14"/>
  <c r="Q106" i="14"/>
  <c r="V106" i="14"/>
  <c r="G108" i="14"/>
  <c r="M108" i="14" s="1"/>
  <c r="I108" i="14"/>
  <c r="K108" i="14"/>
  <c r="O108" i="14"/>
  <c r="Q108" i="14"/>
  <c r="V108" i="14"/>
  <c r="G110" i="14"/>
  <c r="M110" i="14" s="1"/>
  <c r="I110" i="14"/>
  <c r="K110" i="14"/>
  <c r="O110" i="14"/>
  <c r="Q110" i="14"/>
  <c r="V110" i="14"/>
  <c r="G112" i="14"/>
  <c r="M112" i="14" s="1"/>
  <c r="I112" i="14"/>
  <c r="K112" i="14"/>
  <c r="O112" i="14"/>
  <c r="Q112" i="14"/>
  <c r="V112" i="14"/>
  <c r="G113" i="14"/>
  <c r="M113" i="14" s="1"/>
  <c r="I113" i="14"/>
  <c r="K113" i="14"/>
  <c r="O113" i="14"/>
  <c r="Q113" i="14"/>
  <c r="V113" i="14"/>
  <c r="G114" i="14"/>
  <c r="I114" i="14"/>
  <c r="K114" i="14"/>
  <c r="M114" i="14"/>
  <c r="O114" i="14"/>
  <c r="Q114" i="14"/>
  <c r="V114" i="14"/>
  <c r="G116" i="14"/>
  <c r="M116" i="14" s="1"/>
  <c r="I116" i="14"/>
  <c r="K116" i="14"/>
  <c r="O116" i="14"/>
  <c r="Q116" i="14"/>
  <c r="V116" i="14"/>
  <c r="G118" i="14"/>
  <c r="I118" i="14"/>
  <c r="K118" i="14"/>
  <c r="M118" i="14"/>
  <c r="O118" i="14"/>
  <c r="Q118" i="14"/>
  <c r="V118" i="14"/>
  <c r="G120" i="14"/>
  <c r="M120" i="14" s="1"/>
  <c r="I120" i="14"/>
  <c r="K120" i="14"/>
  <c r="O120" i="14"/>
  <c r="Q120" i="14"/>
  <c r="V120" i="14"/>
  <c r="G122" i="14"/>
  <c r="M122" i="14" s="1"/>
  <c r="I122" i="14"/>
  <c r="K122" i="14"/>
  <c r="O122" i="14"/>
  <c r="Q122" i="14"/>
  <c r="V122" i="14"/>
  <c r="G124" i="14"/>
  <c r="M124" i="14" s="1"/>
  <c r="I124" i="14"/>
  <c r="K124" i="14"/>
  <c r="O124" i="14"/>
  <c r="Q124" i="14"/>
  <c r="V124" i="14"/>
  <c r="G126" i="14"/>
  <c r="I126" i="14"/>
  <c r="K126" i="14"/>
  <c r="M126" i="14"/>
  <c r="O126" i="14"/>
  <c r="Q126" i="14"/>
  <c r="V126" i="14"/>
  <c r="G128" i="14"/>
  <c r="M128" i="14" s="1"/>
  <c r="I128" i="14"/>
  <c r="K128" i="14"/>
  <c r="O128" i="14"/>
  <c r="Q128" i="14"/>
  <c r="V128" i="14"/>
  <c r="G129" i="14"/>
  <c r="I129" i="14"/>
  <c r="K129" i="14"/>
  <c r="M129" i="14"/>
  <c r="O129" i="14"/>
  <c r="Q129" i="14"/>
  <c r="V129" i="14"/>
  <c r="G131" i="14"/>
  <c r="M131" i="14" s="1"/>
  <c r="I131" i="14"/>
  <c r="K131" i="14"/>
  <c r="O131" i="14"/>
  <c r="Q131" i="14"/>
  <c r="V131" i="14"/>
  <c r="G133" i="14"/>
  <c r="M133" i="14" s="1"/>
  <c r="I133" i="14"/>
  <c r="K133" i="14"/>
  <c r="O133" i="14"/>
  <c r="Q133" i="14"/>
  <c r="V133" i="14"/>
  <c r="G135" i="14"/>
  <c r="M135" i="14" s="1"/>
  <c r="I135" i="14"/>
  <c r="K135" i="14"/>
  <c r="O135" i="14"/>
  <c r="Q135" i="14"/>
  <c r="V135" i="14"/>
  <c r="G137" i="14"/>
  <c r="M137" i="14" s="1"/>
  <c r="I137" i="14"/>
  <c r="K137" i="14"/>
  <c r="O137" i="14"/>
  <c r="Q137" i="14"/>
  <c r="V137" i="14"/>
  <c r="G139" i="14"/>
  <c r="M139" i="14" s="1"/>
  <c r="I139" i="14"/>
  <c r="K139" i="14"/>
  <c r="O139" i="14"/>
  <c r="Q139" i="14"/>
  <c r="V139" i="14"/>
  <c r="G141" i="14"/>
  <c r="M141" i="14" s="1"/>
  <c r="I141" i="14"/>
  <c r="K141" i="14"/>
  <c r="O141" i="14"/>
  <c r="Q141" i="14"/>
  <c r="V141" i="14"/>
  <c r="G143" i="14"/>
  <c r="M143" i="14" s="1"/>
  <c r="I143" i="14"/>
  <c r="K143" i="14"/>
  <c r="O143" i="14"/>
  <c r="Q143" i="14"/>
  <c r="V143" i="14"/>
  <c r="G145" i="14"/>
  <c r="M145" i="14" s="1"/>
  <c r="I145" i="14"/>
  <c r="K145" i="14"/>
  <c r="O145" i="14"/>
  <c r="Q145" i="14"/>
  <c r="V145" i="14"/>
  <c r="G147" i="14"/>
  <c r="M147" i="14" s="1"/>
  <c r="I147" i="14"/>
  <c r="K147" i="14"/>
  <c r="O147" i="14"/>
  <c r="Q147" i="14"/>
  <c r="V147" i="14"/>
  <c r="G149" i="14"/>
  <c r="M149" i="14" s="1"/>
  <c r="I149" i="14"/>
  <c r="K149" i="14"/>
  <c r="O149" i="14"/>
  <c r="Q149" i="14"/>
  <c r="V149" i="14"/>
  <c r="G151" i="14"/>
  <c r="M151" i="14" s="1"/>
  <c r="I151" i="14"/>
  <c r="K151" i="14"/>
  <c r="O151" i="14"/>
  <c r="Q151" i="14"/>
  <c r="V151" i="14"/>
  <c r="G152" i="14"/>
  <c r="M152" i="14" s="1"/>
  <c r="I152" i="14"/>
  <c r="K152" i="14"/>
  <c r="O152" i="14"/>
  <c r="Q152" i="14"/>
  <c r="V152" i="14"/>
  <c r="AE154" i="14"/>
  <c r="F45" i="1" s="1"/>
  <c r="BA450" i="13"/>
  <c r="BA437" i="13"/>
  <c r="BA424" i="13"/>
  <c r="BA411" i="13"/>
  <c r="BA399" i="13"/>
  <c r="BA386" i="13"/>
  <c r="BA373" i="13"/>
  <c r="BA360" i="13"/>
  <c r="BA347" i="13"/>
  <c r="BA334" i="13"/>
  <c r="BA321" i="13"/>
  <c r="BA308" i="13"/>
  <c r="BA293" i="13"/>
  <c r="BA291" i="13"/>
  <c r="BA275" i="13"/>
  <c r="BA273" i="13"/>
  <c r="BA267" i="13"/>
  <c r="BA256" i="13"/>
  <c r="BA245" i="13"/>
  <c r="BA243" i="13"/>
  <c r="BA237" i="13"/>
  <c r="BA236" i="13"/>
  <c r="BA226" i="13"/>
  <c r="BA214" i="13"/>
  <c r="BA213" i="13"/>
  <c r="BA212" i="13"/>
  <c r="BA210" i="13"/>
  <c r="BA209" i="13"/>
  <c r="BA192" i="13"/>
  <c r="BA144" i="13"/>
  <c r="BA111" i="13"/>
  <c r="BA100" i="13"/>
  <c r="BA92" i="13"/>
  <c r="BA48" i="13"/>
  <c r="BA47" i="13"/>
  <c r="BA25" i="13"/>
  <c r="BA24" i="13"/>
  <c r="BA23" i="13"/>
  <c r="BA22" i="13"/>
  <c r="BA20" i="13"/>
  <c r="BA19" i="13"/>
  <c r="BA18" i="13"/>
  <c r="BA17" i="13"/>
  <c r="BA16" i="13"/>
  <c r="BA10" i="13"/>
  <c r="G9" i="13"/>
  <c r="I9" i="13"/>
  <c r="K9" i="13"/>
  <c r="O9" i="13"/>
  <c r="Q9" i="13"/>
  <c r="V9" i="13"/>
  <c r="G15" i="13"/>
  <c r="M15" i="13" s="1"/>
  <c r="I15" i="13"/>
  <c r="K15" i="13"/>
  <c r="O15" i="13"/>
  <c r="Q15" i="13"/>
  <c r="V15" i="13"/>
  <c r="G42" i="13"/>
  <c r="M42" i="13" s="1"/>
  <c r="I42" i="13"/>
  <c r="K42" i="13"/>
  <c r="O42" i="13"/>
  <c r="Q42" i="13"/>
  <c r="V42" i="13"/>
  <c r="G46" i="13"/>
  <c r="M46" i="13" s="1"/>
  <c r="I46" i="13"/>
  <c r="K46" i="13"/>
  <c r="O46" i="13"/>
  <c r="Q46" i="13"/>
  <c r="V46" i="13"/>
  <c r="G54" i="13"/>
  <c r="M54" i="13" s="1"/>
  <c r="I54" i="13"/>
  <c r="K54" i="13"/>
  <c r="O54" i="13"/>
  <c r="Q54" i="13"/>
  <c r="V54" i="13"/>
  <c r="G68" i="13"/>
  <c r="M68" i="13" s="1"/>
  <c r="I68" i="13"/>
  <c r="K68" i="13"/>
  <c r="O68" i="13"/>
  <c r="Q68" i="13"/>
  <c r="V68" i="13"/>
  <c r="G71" i="13"/>
  <c r="M71" i="13" s="1"/>
  <c r="I71" i="13"/>
  <c r="K71" i="13"/>
  <c r="O71" i="13"/>
  <c r="Q71" i="13"/>
  <c r="V71" i="13"/>
  <c r="G77" i="13"/>
  <c r="M77" i="13" s="1"/>
  <c r="I77" i="13"/>
  <c r="K77" i="13"/>
  <c r="O77" i="13"/>
  <c r="Q77" i="13"/>
  <c r="V77" i="13"/>
  <c r="G85" i="13"/>
  <c r="M85" i="13" s="1"/>
  <c r="M84" i="13" s="1"/>
  <c r="I85" i="13"/>
  <c r="I84" i="13" s="1"/>
  <c r="K85" i="13"/>
  <c r="K84" i="13" s="1"/>
  <c r="O85" i="13"/>
  <c r="O84" i="13" s="1"/>
  <c r="Q85" i="13"/>
  <c r="Q84" i="13" s="1"/>
  <c r="V85" i="13"/>
  <c r="V84" i="13" s="1"/>
  <c r="G91" i="13"/>
  <c r="M91" i="13" s="1"/>
  <c r="I91" i="13"/>
  <c r="K91" i="13"/>
  <c r="O91" i="13"/>
  <c r="Q91" i="13"/>
  <c r="V91" i="13"/>
  <c r="G99" i="13"/>
  <c r="M99" i="13" s="1"/>
  <c r="I99" i="13"/>
  <c r="K99" i="13"/>
  <c r="O99" i="13"/>
  <c r="Q99" i="13"/>
  <c r="V99" i="13"/>
  <c r="G105" i="13"/>
  <c r="M105" i="13" s="1"/>
  <c r="I105" i="13"/>
  <c r="K105" i="13"/>
  <c r="O105" i="13"/>
  <c r="Q105" i="13"/>
  <c r="V105" i="13"/>
  <c r="G110" i="13"/>
  <c r="M110" i="13" s="1"/>
  <c r="I110" i="13"/>
  <c r="K110" i="13"/>
  <c r="O110" i="13"/>
  <c r="Q110" i="13"/>
  <c r="V110" i="13"/>
  <c r="G129" i="13"/>
  <c r="M129" i="13" s="1"/>
  <c r="I129" i="13"/>
  <c r="K129" i="13"/>
  <c r="O129" i="13"/>
  <c r="Q129" i="13"/>
  <c r="V129" i="13"/>
  <c r="G143" i="13"/>
  <c r="M143" i="13" s="1"/>
  <c r="I143" i="13"/>
  <c r="K143" i="13"/>
  <c r="O143" i="13"/>
  <c r="Q143" i="13"/>
  <c r="V143" i="13"/>
  <c r="G157" i="13"/>
  <c r="M157" i="13" s="1"/>
  <c r="I157" i="13"/>
  <c r="K157" i="13"/>
  <c r="O157" i="13"/>
  <c r="Q157" i="13"/>
  <c r="V157" i="13"/>
  <c r="G162" i="13"/>
  <c r="M162" i="13" s="1"/>
  <c r="I162" i="13"/>
  <c r="K162" i="13"/>
  <c r="O162" i="13"/>
  <c r="Q162" i="13"/>
  <c r="V162" i="13"/>
  <c r="G167" i="13"/>
  <c r="M167" i="13" s="1"/>
  <c r="I167" i="13"/>
  <c r="K167" i="13"/>
  <c r="O167" i="13"/>
  <c r="Q167" i="13"/>
  <c r="V167" i="13"/>
  <c r="G172" i="13"/>
  <c r="M172" i="13" s="1"/>
  <c r="I172" i="13"/>
  <c r="K172" i="13"/>
  <c r="O172" i="13"/>
  <c r="Q172" i="13"/>
  <c r="V172" i="13"/>
  <c r="G178" i="13"/>
  <c r="M178" i="13" s="1"/>
  <c r="M177" i="13" s="1"/>
  <c r="I178" i="13"/>
  <c r="I177" i="13" s="1"/>
  <c r="K178" i="13"/>
  <c r="K177" i="13" s="1"/>
  <c r="O178" i="13"/>
  <c r="O177" i="13" s="1"/>
  <c r="Q178" i="13"/>
  <c r="Q177" i="13" s="1"/>
  <c r="V178" i="13"/>
  <c r="V177" i="13" s="1"/>
  <c r="G184" i="13"/>
  <c r="M184" i="13" s="1"/>
  <c r="I184" i="13"/>
  <c r="K184" i="13"/>
  <c r="O184" i="13"/>
  <c r="Q184" i="13"/>
  <c r="V184" i="13"/>
  <c r="G195" i="13"/>
  <c r="M195" i="13" s="1"/>
  <c r="I195" i="13"/>
  <c r="K195" i="13"/>
  <c r="O195" i="13"/>
  <c r="Q195" i="13"/>
  <c r="V195" i="13"/>
  <c r="G217" i="13"/>
  <c r="M217" i="13" s="1"/>
  <c r="I217" i="13"/>
  <c r="K217" i="13"/>
  <c r="O217" i="13"/>
  <c r="Q217" i="13"/>
  <c r="V217" i="13"/>
  <c r="G230" i="13"/>
  <c r="M230" i="13" s="1"/>
  <c r="I230" i="13"/>
  <c r="K230" i="13"/>
  <c r="O230" i="13"/>
  <c r="Q230" i="13"/>
  <c r="V230" i="13"/>
  <c r="G240" i="13"/>
  <c r="M240" i="13" s="1"/>
  <c r="I240" i="13"/>
  <c r="K240" i="13"/>
  <c r="O240" i="13"/>
  <c r="Q240" i="13"/>
  <c r="V240" i="13"/>
  <c r="G248" i="13"/>
  <c r="M248" i="13" s="1"/>
  <c r="I248" i="13"/>
  <c r="K248" i="13"/>
  <c r="O248" i="13"/>
  <c r="Q248" i="13"/>
  <c r="V248" i="13"/>
  <c r="G259" i="13"/>
  <c r="M259" i="13" s="1"/>
  <c r="I259" i="13"/>
  <c r="K259" i="13"/>
  <c r="O259" i="13"/>
  <c r="Q259" i="13"/>
  <c r="V259" i="13"/>
  <c r="G270" i="13"/>
  <c r="M270" i="13" s="1"/>
  <c r="I270" i="13"/>
  <c r="K270" i="13"/>
  <c r="O270" i="13"/>
  <c r="Q270" i="13"/>
  <c r="V270" i="13"/>
  <c r="G298" i="13"/>
  <c r="M298" i="13" s="1"/>
  <c r="I298" i="13"/>
  <c r="K298" i="13"/>
  <c r="O298" i="13"/>
  <c r="Q298" i="13"/>
  <c r="V298" i="13"/>
  <c r="G311" i="13"/>
  <c r="M311" i="13" s="1"/>
  <c r="I311" i="13"/>
  <c r="K311" i="13"/>
  <c r="O311" i="13"/>
  <c r="Q311" i="13"/>
  <c r="V311" i="13"/>
  <c r="G324" i="13"/>
  <c r="M324" i="13" s="1"/>
  <c r="I324" i="13"/>
  <c r="K324" i="13"/>
  <c r="O324" i="13"/>
  <c r="Q324" i="13"/>
  <c r="V324" i="13"/>
  <c r="G337" i="13"/>
  <c r="M337" i="13" s="1"/>
  <c r="I337" i="13"/>
  <c r="K337" i="13"/>
  <c r="O337" i="13"/>
  <c r="Q337" i="13"/>
  <c r="V337" i="13"/>
  <c r="G350" i="13"/>
  <c r="M350" i="13" s="1"/>
  <c r="I350" i="13"/>
  <c r="K350" i="13"/>
  <c r="O350" i="13"/>
  <c r="Q350" i="13"/>
  <c r="V350" i="13"/>
  <c r="G363" i="13"/>
  <c r="M363" i="13" s="1"/>
  <c r="I363" i="13"/>
  <c r="K363" i="13"/>
  <c r="O363" i="13"/>
  <c r="Q363" i="13"/>
  <c r="V363" i="13"/>
  <c r="G376" i="13"/>
  <c r="M376" i="13" s="1"/>
  <c r="I376" i="13"/>
  <c r="K376" i="13"/>
  <c r="O376" i="13"/>
  <c r="Q376" i="13"/>
  <c r="V376" i="13"/>
  <c r="G389" i="13"/>
  <c r="M389" i="13" s="1"/>
  <c r="I389" i="13"/>
  <c r="K389" i="13"/>
  <c r="O389" i="13"/>
  <c r="Q389" i="13"/>
  <c r="V389" i="13"/>
  <c r="G402" i="13"/>
  <c r="M402" i="13" s="1"/>
  <c r="I402" i="13"/>
  <c r="K402" i="13"/>
  <c r="O402" i="13"/>
  <c r="Q402" i="13"/>
  <c r="V402" i="13"/>
  <c r="G414" i="13"/>
  <c r="M414" i="13" s="1"/>
  <c r="I414" i="13"/>
  <c r="K414" i="13"/>
  <c r="O414" i="13"/>
  <c r="Q414" i="13"/>
  <c r="V414" i="13"/>
  <c r="G427" i="13"/>
  <c r="M427" i="13" s="1"/>
  <c r="I427" i="13"/>
  <c r="K427" i="13"/>
  <c r="O427" i="13"/>
  <c r="Q427" i="13"/>
  <c r="V427" i="13"/>
  <c r="G440" i="13"/>
  <c r="M440" i="13" s="1"/>
  <c r="I440" i="13"/>
  <c r="K440" i="13"/>
  <c r="O440" i="13"/>
  <c r="Q440" i="13"/>
  <c r="V440" i="13"/>
  <c r="G454" i="13"/>
  <c r="M454" i="13" s="1"/>
  <c r="I454" i="13"/>
  <c r="K454" i="13"/>
  <c r="O454" i="13"/>
  <c r="Q454" i="13"/>
  <c r="V454" i="13"/>
  <c r="G457" i="13"/>
  <c r="M457" i="13" s="1"/>
  <c r="I457" i="13"/>
  <c r="K457" i="13"/>
  <c r="O457" i="13"/>
  <c r="Q457" i="13"/>
  <c r="V457" i="13"/>
  <c r="G459" i="13"/>
  <c r="M459" i="13" s="1"/>
  <c r="I459" i="13"/>
  <c r="K459" i="13"/>
  <c r="O459" i="13"/>
  <c r="Q459" i="13"/>
  <c r="V459" i="13"/>
  <c r="G464" i="13"/>
  <c r="M464" i="13" s="1"/>
  <c r="I464" i="13"/>
  <c r="K464" i="13"/>
  <c r="O464" i="13"/>
  <c r="Q464" i="13"/>
  <c r="V464" i="13"/>
  <c r="G468" i="13"/>
  <c r="M468" i="13" s="1"/>
  <c r="I468" i="13"/>
  <c r="K468" i="13"/>
  <c r="O468" i="13"/>
  <c r="Q468" i="13"/>
  <c r="V468" i="13"/>
  <c r="G472" i="13"/>
  <c r="M472" i="13" s="1"/>
  <c r="I472" i="13"/>
  <c r="K472" i="13"/>
  <c r="O472" i="13"/>
  <c r="Q472" i="13"/>
  <c r="V472" i="13"/>
  <c r="AE477" i="13"/>
  <c r="F44" i="1" s="1"/>
  <c r="BA23" i="12"/>
  <c r="BA21" i="12"/>
  <c r="BA19" i="12"/>
  <c r="BA18" i="12"/>
  <c r="G9" i="12"/>
  <c r="M9" i="12" s="1"/>
  <c r="I9" i="12"/>
  <c r="K9" i="12"/>
  <c r="O9" i="12"/>
  <c r="Q9" i="12"/>
  <c r="V9" i="12"/>
  <c r="G10" i="12"/>
  <c r="I10" i="12"/>
  <c r="K10" i="12"/>
  <c r="K8" i="12" s="1"/>
  <c r="M10" i="12"/>
  <c r="O10" i="12"/>
  <c r="Q10" i="12"/>
  <c r="Q8" i="12" s="1"/>
  <c r="V10" i="12"/>
  <c r="G12" i="12"/>
  <c r="M12" i="12" s="1"/>
  <c r="I12" i="12"/>
  <c r="K12" i="12"/>
  <c r="O12" i="12"/>
  <c r="Q12" i="12"/>
  <c r="V12" i="12"/>
  <c r="G14" i="12"/>
  <c r="I139" i="1" s="1"/>
  <c r="I20" i="1" s="1"/>
  <c r="G15" i="12"/>
  <c r="M15" i="12" s="1"/>
  <c r="I15" i="12"/>
  <c r="K15" i="12"/>
  <c r="O15" i="12"/>
  <c r="Q15" i="12"/>
  <c r="V15" i="12"/>
  <c r="G17" i="12"/>
  <c r="M17" i="12" s="1"/>
  <c r="I17" i="12"/>
  <c r="K17" i="12"/>
  <c r="O17" i="12"/>
  <c r="Q17" i="12"/>
  <c r="V17" i="12"/>
  <c r="G20" i="12"/>
  <c r="M20" i="12" s="1"/>
  <c r="I20" i="12"/>
  <c r="K20" i="12"/>
  <c r="O20" i="12"/>
  <c r="Q20" i="12"/>
  <c r="V20" i="12"/>
  <c r="G22" i="12"/>
  <c r="M22" i="12" s="1"/>
  <c r="I22" i="12"/>
  <c r="K22" i="12"/>
  <c r="O22" i="12"/>
  <c r="O14" i="12" s="1"/>
  <c r="Q22" i="12"/>
  <c r="V22" i="12"/>
  <c r="G24" i="12"/>
  <c r="I24" i="12"/>
  <c r="K24" i="12"/>
  <c r="M24" i="12"/>
  <c r="O24" i="12"/>
  <c r="Q24" i="12"/>
  <c r="V24" i="12"/>
  <c r="G25" i="12"/>
  <c r="M25" i="12" s="1"/>
  <c r="I25" i="12"/>
  <c r="K25" i="12"/>
  <c r="O25" i="12"/>
  <c r="Q25" i="12"/>
  <c r="V25" i="12"/>
  <c r="AE27" i="12"/>
  <c r="F41" i="1" s="1"/>
  <c r="AZ107" i="1"/>
  <c r="AZ106" i="1"/>
  <c r="AZ105" i="1"/>
  <c r="AZ104" i="1"/>
  <c r="AZ103" i="1"/>
  <c r="AZ102" i="1"/>
  <c r="AZ101" i="1"/>
  <c r="AZ100" i="1"/>
  <c r="AZ99" i="1"/>
  <c r="AZ98" i="1"/>
  <c r="AZ96" i="1"/>
  <c r="AZ95" i="1"/>
  <c r="AZ94" i="1"/>
  <c r="AZ93" i="1"/>
  <c r="AZ92" i="1"/>
  <c r="AZ91" i="1"/>
  <c r="AZ90" i="1"/>
  <c r="AZ89" i="1"/>
  <c r="AZ88" i="1"/>
  <c r="AZ86" i="1"/>
  <c r="AZ85" i="1"/>
  <c r="AZ84" i="1"/>
  <c r="AZ83" i="1"/>
  <c r="AZ82" i="1"/>
  <c r="AZ81" i="1"/>
  <c r="AZ80" i="1"/>
  <c r="AZ79" i="1"/>
  <c r="AZ78" i="1"/>
  <c r="AZ74" i="1"/>
  <c r="AZ73" i="1"/>
  <c r="AZ72" i="1"/>
  <c r="AZ71" i="1"/>
  <c r="AZ70" i="1"/>
  <c r="AZ69" i="1"/>
  <c r="AZ68" i="1"/>
  <c r="AZ67" i="1"/>
  <c r="AZ66" i="1"/>
  <c r="AZ63" i="1"/>
  <c r="AZ62" i="1"/>
  <c r="AZ61" i="1"/>
  <c r="AZ60" i="1"/>
  <c r="AZ59" i="1"/>
  <c r="AZ58" i="1"/>
  <c r="AZ57" i="1"/>
  <c r="AZ56" i="1"/>
  <c r="AZ55" i="1"/>
  <c r="H42" i="1"/>
  <c r="J28" i="1"/>
  <c r="J26" i="1"/>
  <c r="G38" i="1"/>
  <c r="F38" i="1"/>
  <c r="J23" i="1"/>
  <c r="J24" i="1"/>
  <c r="J25" i="1"/>
  <c r="J27" i="1"/>
  <c r="E24" i="1"/>
  <c r="E26" i="1"/>
  <c r="I41" i="13" l="1"/>
  <c r="I8" i="13"/>
  <c r="G229" i="13"/>
  <c r="I134" i="1" s="1"/>
  <c r="I453" i="13"/>
  <c r="V41" i="13"/>
  <c r="K183" i="13"/>
  <c r="Q8" i="13"/>
  <c r="V229" i="13"/>
  <c r="O41" i="13"/>
  <c r="O183" i="13"/>
  <c r="V8" i="13"/>
  <c r="O8" i="13"/>
  <c r="Q90" i="13"/>
  <c r="Q183" i="13"/>
  <c r="K41" i="13"/>
  <c r="G8" i="13"/>
  <c r="I120" i="1" s="1"/>
  <c r="V53" i="13"/>
  <c r="I90" i="13"/>
  <c r="I114" i="1"/>
  <c r="V63" i="14"/>
  <c r="M11" i="15"/>
  <c r="G57" i="16"/>
  <c r="I124" i="1" s="1"/>
  <c r="M8" i="16"/>
  <c r="I100" i="17"/>
  <c r="G72" i="17"/>
  <c r="I125" i="1" s="1"/>
  <c r="K72" i="17"/>
  <c r="V63" i="17"/>
  <c r="K14" i="12"/>
  <c r="V183" i="13"/>
  <c r="Q63" i="14"/>
  <c r="Q36" i="14"/>
  <c r="V11" i="15"/>
  <c r="I22" i="16"/>
  <c r="I114" i="17"/>
  <c r="M100" i="17"/>
  <c r="I72" i="17"/>
  <c r="F39" i="1"/>
  <c r="F46" i="1"/>
  <c r="I14" i="12"/>
  <c r="O453" i="13"/>
  <c r="I53" i="13"/>
  <c r="G41" i="13"/>
  <c r="I123" i="1" s="1"/>
  <c r="M9" i="13"/>
  <c r="M8" i="13" s="1"/>
  <c r="V8" i="14"/>
  <c r="O11" i="15"/>
  <c r="Q11" i="15"/>
  <c r="V22" i="16"/>
  <c r="I8" i="16"/>
  <c r="M114" i="17"/>
  <c r="Q453" i="13"/>
  <c r="G53" i="13"/>
  <c r="I128" i="1" s="1"/>
  <c r="V453" i="13"/>
  <c r="K453" i="13"/>
  <c r="O63" i="14"/>
  <c r="O36" i="14"/>
  <c r="V72" i="17"/>
  <c r="I63" i="17"/>
  <c r="Q52" i="17"/>
  <c r="V8" i="17"/>
  <c r="F40" i="1"/>
  <c r="V14" i="12"/>
  <c r="V90" i="13"/>
  <c r="I63" i="14"/>
  <c r="K36" i="14"/>
  <c r="Q20" i="15"/>
  <c r="Q22" i="16"/>
  <c r="M15" i="16"/>
  <c r="O52" i="17"/>
  <c r="K100" i="17"/>
  <c r="M63" i="17"/>
  <c r="K52" i="17"/>
  <c r="Q14" i="12"/>
  <c r="Q229" i="13"/>
  <c r="I36" i="14"/>
  <c r="Q8" i="14"/>
  <c r="G453" i="13"/>
  <c r="I137" i="1" s="1"/>
  <c r="O229" i="13"/>
  <c r="I183" i="13"/>
  <c r="G177" i="13"/>
  <c r="I131" i="1" s="1"/>
  <c r="O8" i="14"/>
  <c r="I11" i="15"/>
  <c r="Q15" i="16"/>
  <c r="K114" i="17"/>
  <c r="Q63" i="17"/>
  <c r="I52" i="17"/>
  <c r="Q8" i="17"/>
  <c r="G183" i="13"/>
  <c r="I133" i="1" s="1"/>
  <c r="M41" i="13"/>
  <c r="V36" i="14"/>
  <c r="K20" i="15"/>
  <c r="G11" i="15"/>
  <c r="I116" i="1" s="1"/>
  <c r="K22" i="16"/>
  <c r="O15" i="16"/>
  <c r="O8" i="17"/>
  <c r="F43" i="1"/>
  <c r="I229" i="13"/>
  <c r="I8" i="12"/>
  <c r="K229" i="13"/>
  <c r="Q53" i="13"/>
  <c r="V8" i="12"/>
  <c r="M8" i="12"/>
  <c r="O90" i="13"/>
  <c r="O53" i="13"/>
  <c r="K8" i="13"/>
  <c r="K8" i="14"/>
  <c r="I20" i="15"/>
  <c r="O57" i="16"/>
  <c r="V100" i="17"/>
  <c r="V52" i="17"/>
  <c r="K53" i="13"/>
  <c r="Q41" i="13"/>
  <c r="K63" i="14"/>
  <c r="G8" i="14"/>
  <c r="I8" i="14"/>
  <c r="M58" i="16"/>
  <c r="M57" i="16" s="1"/>
  <c r="K15" i="16"/>
  <c r="Q100" i="17"/>
  <c r="K63" i="17"/>
  <c r="K8" i="17"/>
  <c r="O8" i="12"/>
  <c r="K90" i="13"/>
  <c r="I8" i="17"/>
  <c r="Q57" i="16"/>
  <c r="V57" i="16"/>
  <c r="I57" i="16"/>
  <c r="O114" i="17"/>
  <c r="O72" i="17"/>
  <c r="M72" i="17"/>
  <c r="AF119" i="17"/>
  <c r="G49" i="1" s="1"/>
  <c r="H49" i="1" s="1"/>
  <c r="I49" i="1" s="1"/>
  <c r="M54" i="17"/>
  <c r="M52" i="17" s="1"/>
  <c r="G100" i="17"/>
  <c r="I126" i="1" s="1"/>
  <c r="M79" i="17"/>
  <c r="G63" i="17"/>
  <c r="I122" i="1" s="1"/>
  <c r="M42" i="17"/>
  <c r="M8" i="17" s="1"/>
  <c r="M22" i="16"/>
  <c r="G22" i="16"/>
  <c r="I121" i="1" s="1"/>
  <c r="AF71" i="16"/>
  <c r="G48" i="1" s="1"/>
  <c r="H48" i="1" s="1"/>
  <c r="I48" i="1" s="1"/>
  <c r="AF32" i="15"/>
  <c r="M63" i="14"/>
  <c r="M36" i="14"/>
  <c r="AF154" i="14"/>
  <c r="G45" i="1" s="1"/>
  <c r="H45" i="1" s="1"/>
  <c r="I45" i="1" s="1"/>
  <c r="G63" i="14"/>
  <c r="I132" i="1" s="1"/>
  <c r="G36" i="14"/>
  <c r="I136" i="1" s="1"/>
  <c r="M30" i="14"/>
  <c r="M8" i="14" s="1"/>
  <c r="M183" i="13"/>
  <c r="M453" i="13"/>
  <c r="M229" i="13"/>
  <c r="M90" i="13"/>
  <c r="M53" i="13"/>
  <c r="G90" i="13"/>
  <c r="I130" i="1" s="1"/>
  <c r="G84" i="13"/>
  <c r="I129" i="1" s="1"/>
  <c r="AF477" i="13"/>
  <c r="M14" i="12"/>
  <c r="AF27" i="12"/>
  <c r="G8" i="12"/>
  <c r="I17" i="1" l="1"/>
  <c r="G154" i="14"/>
  <c r="I135" i="1"/>
  <c r="I18" i="1" s="1"/>
  <c r="G47" i="1"/>
  <c r="H47" i="1" s="1"/>
  <c r="I47" i="1" s="1"/>
  <c r="G46" i="1"/>
  <c r="G477" i="13"/>
  <c r="G119" i="17"/>
  <c r="H46" i="1"/>
  <c r="I46" i="1" s="1"/>
  <c r="F50" i="1"/>
  <c r="G44" i="1"/>
  <c r="H44" i="1" s="1"/>
  <c r="I44" i="1" s="1"/>
  <c r="G43" i="1"/>
  <c r="H43" i="1" s="1"/>
  <c r="I43" i="1" s="1"/>
  <c r="G71" i="16"/>
  <c r="G41" i="1"/>
  <c r="H41" i="1" s="1"/>
  <c r="I41" i="1" s="1"/>
  <c r="G40" i="1"/>
  <c r="H40" i="1" s="1"/>
  <c r="I40" i="1" s="1"/>
  <c r="G39" i="1"/>
  <c r="H39" i="1" s="1"/>
  <c r="H50" i="1" s="1"/>
  <c r="I138" i="1"/>
  <c r="I19" i="1" s="1"/>
  <c r="G27" i="12"/>
  <c r="I16" i="1"/>
  <c r="G32" i="15"/>
  <c r="I21" i="1" l="1"/>
  <c r="G50" i="1"/>
  <c r="G25" i="1" s="1"/>
  <c r="A25" i="1" s="1"/>
  <c r="A26" i="1" s="1"/>
  <c r="G26" i="1" s="1"/>
  <c r="I39" i="1"/>
  <c r="I50" i="1" s="1"/>
  <c r="G23" i="1"/>
  <c r="I140" i="1"/>
  <c r="G28" i="1" l="1"/>
  <c r="J138" i="1"/>
  <c r="J133" i="1"/>
  <c r="J128" i="1"/>
  <c r="J135" i="1"/>
  <c r="J126" i="1"/>
  <c r="J132" i="1"/>
  <c r="J137" i="1"/>
  <c r="J130" i="1"/>
  <c r="J114" i="1"/>
  <c r="J129" i="1"/>
  <c r="J125" i="1"/>
  <c r="J117" i="1"/>
  <c r="J115" i="1"/>
  <c r="J113" i="1"/>
  <c r="J134" i="1"/>
  <c r="J116" i="1"/>
  <c r="J127" i="1"/>
  <c r="J123" i="1"/>
  <c r="J131" i="1"/>
  <c r="J122" i="1"/>
  <c r="J124" i="1"/>
  <c r="J136" i="1"/>
  <c r="J121" i="1"/>
  <c r="J119" i="1"/>
  <c r="J139" i="1"/>
  <c r="J120" i="1"/>
  <c r="J118" i="1"/>
  <c r="A23" i="1"/>
  <c r="A24" i="1" s="1"/>
  <c r="G24" i="1" s="1"/>
  <c r="A27" i="1" s="1"/>
  <c r="A29" i="1" s="1"/>
  <c r="G29" i="1" s="1"/>
  <c r="G27" i="1" s="1"/>
  <c r="J45" i="1"/>
  <c r="J40" i="1"/>
  <c r="J44" i="1"/>
  <c r="J46" i="1"/>
  <c r="J48" i="1"/>
  <c r="J41" i="1"/>
  <c r="J39" i="1"/>
  <c r="J50" i="1" s="1"/>
  <c r="J47" i="1"/>
  <c r="J49" i="1"/>
  <c r="J43" i="1"/>
  <c r="J1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04BFAB74-22AD-4695-9944-EB03B0C61588}">
      <text>
        <r>
          <rPr>
            <sz val="9"/>
            <color indexed="81"/>
            <rFont val="Tahoma"/>
            <family val="2"/>
            <charset val="238"/>
          </rPr>
          <t>Jedná se o informaci, zda se jedná o položku, která je do rozpočtu zadána z cenové soustavy RTS, nebo vlastní.</t>
        </r>
      </text>
    </comment>
    <comment ref="T6" authorId="0" shapeId="0" xr:uid="{FCC32F8C-131E-4C2C-98A9-5F7D4276C5C1}">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E1BF739F-77DA-48E1-AB32-E61F571D9963}">
      <text>
        <r>
          <rPr>
            <sz val="9"/>
            <color indexed="81"/>
            <rFont val="Tahoma"/>
            <family val="2"/>
            <charset val="238"/>
          </rPr>
          <t>Jedná se o informaci, zda se jedná o položku, která je do rozpočtu zadána z cenové soustavy RTS, nebo vlastní.</t>
        </r>
      </text>
    </comment>
    <comment ref="T6" authorId="0" shapeId="0" xr:uid="{81075069-E2B9-442D-AD47-945D126B2B2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C52A8ABD-060F-45E7-8211-DE30D4D438E7}">
      <text>
        <r>
          <rPr>
            <sz val="9"/>
            <color indexed="81"/>
            <rFont val="Tahoma"/>
            <family val="2"/>
            <charset val="238"/>
          </rPr>
          <t>Jedná se o informaci, zda se jedná o položku, která je do rozpočtu zadána z cenové soustavy RTS, nebo vlastní.</t>
        </r>
      </text>
    </comment>
    <comment ref="T6" authorId="0" shapeId="0" xr:uid="{4A0F50F9-1DE3-4C4A-9400-0BF54D5F596E}">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5E093919-900E-48FB-B4E3-7DAA3CF38718}">
      <text>
        <r>
          <rPr>
            <sz val="9"/>
            <color indexed="81"/>
            <rFont val="Tahoma"/>
            <family val="2"/>
            <charset val="238"/>
          </rPr>
          <t>Jedná se o informaci, zda se jedná o položku, která je do rozpočtu zadána z cenové soustavy RTS, nebo vlastní.</t>
        </r>
      </text>
    </comment>
    <comment ref="T6" authorId="0" shapeId="0" xr:uid="{269F314E-5032-4431-9674-87BD702942A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A8FE9F03-1999-4913-9832-C778783EBFDA}">
      <text>
        <r>
          <rPr>
            <sz val="9"/>
            <color indexed="81"/>
            <rFont val="Tahoma"/>
            <family val="2"/>
            <charset val="238"/>
          </rPr>
          <t>Jedná se o informaci, zda se jedná o položku, která je do rozpočtu zadána z cenové soustavy RTS, nebo vlastní.</t>
        </r>
      </text>
    </comment>
    <comment ref="T6" authorId="0" shapeId="0" xr:uid="{BED03C5F-6D14-4247-AAD3-3692755B88DD}">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Boss</author>
  </authors>
  <commentList>
    <comment ref="S6" authorId="0" shapeId="0" xr:uid="{E290B378-0326-4367-8AB3-B2393A12A30A}">
      <text>
        <r>
          <rPr>
            <sz val="9"/>
            <color indexed="81"/>
            <rFont val="Tahoma"/>
            <family val="2"/>
            <charset val="238"/>
          </rPr>
          <t>Jedná se o informaci, zda se jedná o položku, která je do rozpočtu zadána z cenové soustavy RTS, nebo vlastní.</t>
        </r>
      </text>
    </comment>
    <comment ref="T6" authorId="0" shapeId="0" xr:uid="{644A0D2D-7BF3-4BAD-A2CD-0D3882345CC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<sst xmlns="http://schemas.openxmlformats.org/spreadsheetml/2006/main" count="3484" uniqueCount="836">
  <si>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</si>
  <si>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</si>
  <si>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</si>
  <si>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</si>
  <si>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</si>
  <si>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</si>
  <si>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</si>
  <si>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</si>
  <si>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</si>
  <si>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</si>
  <si>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</si>
  <si>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</si>
  <si>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</si>
  <si>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</si>
  <si>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</si>
  <si>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</si>
  <si>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</si>
  <si>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</si>
  <si>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</si>
  <si>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</si>
  <si>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</si>
  <si>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</si>
  <si>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</si>
  <si>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</si>
  <si>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</si>
  <si>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</si>
  <si>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</si>
  <si>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</si>
  <si>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</si>
  <si>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</si>
  <si>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</si>
  <si>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</si>
  <si>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</si>
  <si>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</si>
  <si>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</si>
  <si>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</si>
  <si>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</si>
  <si>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</si>
  <si>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</si>
  <si>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</si>
  <si>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</si>
  <si>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</si>
  <si>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</si>
  <si>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2023_0504</t>
  </si>
  <si>
    <t>Oprava plotu LDN Hradec Králové - PD</t>
  </si>
  <si>
    <t>Královehradecký kraj</t>
  </si>
  <si>
    <t>Pivovarské náměstí 1245/2</t>
  </si>
  <si>
    <t>Hradec Králové</t>
  </si>
  <si>
    <t>50003</t>
  </si>
  <si>
    <t>70889546</t>
  </si>
  <si>
    <t>CZ70889546</t>
  </si>
  <si>
    <t>Stavba</t>
  </si>
  <si>
    <t>Ostatní a vedlejší náklady</t>
  </si>
  <si>
    <t>1</t>
  </si>
  <si>
    <t>Stavební objekt</t>
  </si>
  <si>
    <t>SO 01</t>
  </si>
  <si>
    <t>Oprava plotu</t>
  </si>
  <si>
    <t>D.1.1</t>
  </si>
  <si>
    <t>Architektonicko-stavební řešení</t>
  </si>
  <si>
    <t>D.1.4</t>
  </si>
  <si>
    <t>Elektroinstalace</t>
  </si>
  <si>
    <t>SO 02</t>
  </si>
  <si>
    <t>Kácení stromů a náhradní výsadba</t>
  </si>
  <si>
    <t>Rostlinný materiál</t>
  </si>
  <si>
    <t>2</t>
  </si>
  <si>
    <t>Ostatní materiál</t>
  </si>
  <si>
    <t>3</t>
  </si>
  <si>
    <t>Zahradnické práce</t>
  </si>
  <si>
    <t>Celkem za stavbu</t>
  </si>
  <si>
    <t>CZK</t>
  </si>
  <si>
    <t>#POPS</t>
  </si>
  <si>
    <t>Popis stavby: 2023_0504 - Oprava plotu LDN Hradec Králové - PD</t>
  </si>
  <si>
    <t>#POPO</t>
  </si>
  <si>
    <t>Popis objektu: SO 00 - Ostatní a vedlejší náklady</t>
  </si>
  <si>
    <t>#POPR</t>
  </si>
  <si>
    <t>Popis rozpočtu: 1 - Ostatní a vedlejší náklady</t>
  </si>
  <si>
    <t>Položky nenavázané na cenovou soustavu (D+M) budou oceněny kompletně včetně přesunu hmot.</t>
  </si>
  <si>
    <t>Položky montáže nenavázané na cenovou soustavu budou oceněny kompletně včetně přesunu hmot.</t>
  </si>
  <si>
    <t>Dodávka materiálů (výrobků) nenavázaných na cenovou soustavu bude oceněna včetně přesunu hmot.</t>
  </si>
  <si>
    <t>Poznámka:</t>
  </si>
  <si>
    <t>PD znamená projektová dokumentace</t>
  </si>
  <si>
    <t>D+M znamená dodávka a montáž</t>
  </si>
  <si>
    <t>Jsou-li v soupisu prací uvedeny odkazy na obchodní firmy, názvy nebo specifická označení výrobků apod., jsou</t>
  </si>
  <si>
    <t>takové odkazy pouze informativní a zhotoviteli umožňují v souladu se zákonem č. 134/2016 Sb. a příslušných paragrafů</t>
  </si>
  <si>
    <t>použít i jiných kvalitativně a technicky obdobných, případně kvalitnějších řešení.</t>
  </si>
  <si>
    <t>Popis objektu: SO 01 - Oprava plotu</t>
  </si>
  <si>
    <t>Popis rozpočtu: D.1.1 - Architektonicko-stavební řešení</t>
  </si>
  <si>
    <t>Popis rozpočtu: D.1.4 - Elektroinstalace</t>
  </si>
  <si>
    <t>Popis objektu: SO 02 - Kácení stromů a náhradní výsadba</t>
  </si>
  <si>
    <t>Popis rozpočtu: 1 - Rostlinný materiál</t>
  </si>
  <si>
    <t>Popis rozpočtu: 2 - Ostatní materiál</t>
  </si>
  <si>
    <t>Popis rozpočtu: 3 - Zahradnické práce</t>
  </si>
  <si>
    <t>Všechny položky v soupisu jsou D+M.</t>
  </si>
  <si>
    <t>Rekapitulace dílů</t>
  </si>
  <si>
    <t>Typ dílu</t>
  </si>
  <si>
    <t>ASANACE</t>
  </si>
  <si>
    <t>Jehličnaté stromy</t>
  </si>
  <si>
    <t>PŘÍPRAVA STANOVIŠTĚ</t>
  </si>
  <si>
    <t>Listnaté stromy</t>
  </si>
  <si>
    <t>PŔÍPRAVA STANOVIŠTĚ</t>
  </si>
  <si>
    <t>ZALOŽENÍ TRÁVNÍKU</t>
  </si>
  <si>
    <t>Listnaté keře</t>
  </si>
  <si>
    <t>Svislé a kompletní konstrukce</t>
  </si>
  <si>
    <t>VÝSADBA STROMU</t>
  </si>
  <si>
    <t>4</t>
  </si>
  <si>
    <t>Vodorovné konstrukce</t>
  </si>
  <si>
    <t>VÝSADBA KEŘOVÝCH SKUPIN</t>
  </si>
  <si>
    <t>5</t>
  </si>
  <si>
    <t>VÝSADBY KEŘOVÝCH SKUPIN</t>
  </si>
  <si>
    <t>6</t>
  </si>
  <si>
    <t>OSTATNÍ A VEDLEJŠÍ NÁKLADY</t>
  </si>
  <si>
    <t>62</t>
  </si>
  <si>
    <t>Úpravy povrchů vnější</t>
  </si>
  <si>
    <t>94</t>
  </si>
  <si>
    <t>Lešení a stavební výtahy</t>
  </si>
  <si>
    <t>96</t>
  </si>
  <si>
    <t>Bourání konstrukcí</t>
  </si>
  <si>
    <t>99</t>
  </si>
  <si>
    <t>Staveništní přesun hmot</t>
  </si>
  <si>
    <t>M21_3</t>
  </si>
  <si>
    <t>Elektroinstalace napájení, uzemnění vrat, brány</t>
  </si>
  <si>
    <t>767</t>
  </si>
  <si>
    <t>Konstrukce zámečnické</t>
  </si>
  <si>
    <t>790</t>
  </si>
  <si>
    <t>Restaurační práce</t>
  </si>
  <si>
    <t>M21_1</t>
  </si>
  <si>
    <t>Rozvaděč RCL1</t>
  </si>
  <si>
    <t>M21_2</t>
  </si>
  <si>
    <t>Rozvaděč RSD1/PP</t>
  </si>
  <si>
    <t>D96</t>
  </si>
  <si>
    <t>Přesuny suti a vybouraných hmot</t>
  </si>
  <si>
    <t>PSU</t>
  </si>
  <si>
    <t>VN</t>
  </si>
  <si>
    <t>ON</t>
  </si>
  <si>
    <t>Soupis vedlejších a ostatních nákladů</t>
  </si>
  <si>
    <t>#TypZaznamu#</t>
  </si>
  <si>
    <t>STA</t>
  </si>
  <si>
    <t>SO 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</si>
  <si>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</si>
  <si>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</si>
  <si>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</si>
  <si>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</si>
  <si>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</si>
  <si>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</si>
  <si>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</si>
  <si>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</si>
  <si>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</si>
  <si>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</si>
  <si>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</si>
  <si>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</si>
  <si>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</si>
  <si>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</si>
  <si>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</si>
  <si>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</si>
  <si>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</si>
  <si>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</si>
  <si>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</si>
  <si>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</si>
  <si>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</si>
  <si>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</si>
  <si>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</si>
  <si>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</si>
  <si>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</si>
  <si>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</si>
  <si>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</si>
  <si>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</si>
  <si>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</si>
  <si>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</si>
  <si>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23/ I</t>
  </si>
  <si>
    <t>Indiv</t>
  </si>
  <si>
    <t>VRN</t>
  </si>
  <si>
    <t>Běžná</t>
  </si>
  <si>
    <t>POL99_2</t>
  </si>
  <si>
    <t>005121 R</t>
  </si>
  <si>
    <t>Zařízení staveniště</t>
  </si>
  <si>
    <t>Veškeré náklady spojené s vybudováním, provozem a odstraněním zařízení staveniště.</t>
  </si>
  <si>
    <t>POP</t>
  </si>
  <si>
    <t>005124010R</t>
  </si>
  <si>
    <t>Koordinační činnost</t>
  </si>
  <si>
    <t>Koordinace stavebních a technologických dodávek stavby.</t>
  </si>
  <si>
    <t>005211010R</t>
  </si>
  <si>
    <t>Předání a převzetí staveniště</t>
  </si>
  <si>
    <t>POL99_8</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</si>
  <si>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</si>
  <si>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</si>
  <si>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</si>
  <si>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</si>
  <si>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Provoz pro pěší bude zajištěn provizorními lávkami. Výkopy na volných a neohrazených pozemcích budou opatřeny ochranným zábradlím tak, aby bylo zabráněno pádu cizích osob do výkopu. Zábradlí bude zřetelně označeno případně osvíceno.</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</si>
  <si>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</si>
  <si>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</si>
  <si>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</si>
  <si>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</si>
  <si>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</si>
  <si>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</si>
  <si>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</si>
  <si>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</si>
  <si>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ONR001</t>
  </si>
  <si>
    <t>Vypracování dílenské dokumentace</t>
  </si>
  <si>
    <t>Vlastní</t>
  </si>
  <si>
    <t>SUM</t>
  </si>
  <si>
    <t>END</t>
  </si>
  <si>
    <t>Položkový soupis prací a dodávek</t>
  </si>
  <si>
    <t>331231116RT2</t>
  </si>
  <si>
    <t>Zdivo pilířů z cihel pálených plných  , délky 290 mm, pevnost v tlaku P 15 MPa, na maltu cementovou (MC) 10 MPa</t>
  </si>
  <si>
    <t>m3</t>
  </si>
  <si>
    <t>801-1</t>
  </si>
  <si>
    <t>Práce</t>
  </si>
  <si>
    <t>POL1_</t>
  </si>
  <si>
    <t>volně stojících čtyřhranných až osmihranných (průřezu čtverce, T, nebo kříže), pravoúhlých pod omítku anebo režné (bez spárování)</t>
  </si>
  <si>
    <t>SPI</t>
  </si>
  <si>
    <t xml:space="preserve">nové pilíře : </t>
  </si>
  <si>
    <t>VV</t>
  </si>
  <si>
    <t>pohled IV : 1,040*1,040*3,140</t>
  </si>
  <si>
    <t>pohled I : 1,040*1,040*3,290</t>
  </si>
  <si>
    <t>1,040*1,040*3,310</t>
  </si>
  <si>
    <t>3R001</t>
  </si>
  <si>
    <t>Zpětné dozdění vybouraných zděných částí plotu za použití očištěných původních cihel</t>
  </si>
  <si>
    <t>Vybouraný základ se přezdí, za použití původních cihel tak, aby niveleta temena stěny byla pokud možno co nejlépe zarovnaná.</t>
  </si>
  <si>
    <t>V místech, kde se v úrovni základu nachází klenba, bude klenba zachována a pouze zdivo nad ní bude zarovnáno.</t>
  </si>
  <si>
    <t>Objem nově vyzdívaného zdiva bude nepatrně vyšší a zároveň je zde předpoklad, že při bourání dojde k poškození některých cihel.</t>
  </si>
  <si>
    <t>Proto bude potřeba vybrat výrobce cihel plných pálených, jejichž cihly budou mít stejný vzhled jako stávající cihly.</t>
  </si>
  <si>
    <t>Stěny  tloušťky 450mm budou vyzděné na maltu cementovou, přičemž tloušťka maltového lože bude proměnlivá v návaznosti na stávající zachovávané zdivo. Obecně veškeré vodorovné spáry by měly být průběžné bez jakýchkoliv razantních výškových změn, ale je potřeba plynule napojit každý šár cihel na obou stranách okolo vybouraného pásu stěny.</t>
  </si>
  <si>
    <t/>
  </si>
  <si>
    <t>Poznámka - text níže je zde uveden, protože souvisí s provedením části zpětného dozdění, ale je vykázán v soupise samostatnou položkou:</t>
  </si>
  <si>
    <t>Do stěny u stromu č. 8, (viz výkresová část), bude podezdívka nově vyzděna s trojicí otvorů s klenbovým překladem pro prostup kořenového systému tohoto stromu.</t>
  </si>
  <si>
    <t>Klenby budou vyzděny rovněž z cihel plných pálených postavených na kant. Tloušťka kleneb bude rozšířená oproti regulerní skladbě stěny na 600mm. U paty každé z kleneb bude vybetonována betonová patka, do které bude klenba usazená. Šířka patky bude rovněž 600mm, stejně jako šár cihel pod ní. Cihly běžně skladby ve styku s klenbou budou zednicky upraveny na potřebný rozměr a veškeré volné prostory ve zdivu budou vyplněny cementovou maltou.</t>
  </si>
  <si>
    <t>Ložné spáry zdiva nad klenbovými prostupy budou vyztuženy trojicí ocelových prutů z betonářské oceli S235 o průměru 10mm rovnoměrně rozloženými po tloušťce podezdívky.</t>
  </si>
  <si>
    <t xml:space="preserve">viz pohledy - nový stav : </t>
  </si>
  <si>
    <t xml:space="preserve">poznámka 2 : </t>
  </si>
  <si>
    <t xml:space="preserve">pohled I : </t>
  </si>
  <si>
    <t>4,710*0,450</t>
  </si>
  <si>
    <t>0,480*0,450*2</t>
  </si>
  <si>
    <t xml:space="preserve">pohled II : </t>
  </si>
  <si>
    <t>7,270*0,450</t>
  </si>
  <si>
    <t>5,684*0,450</t>
  </si>
  <si>
    <t xml:space="preserve">pohled III : </t>
  </si>
  <si>
    <t>0,000</t>
  </si>
  <si>
    <t xml:space="preserve">pohled IV : </t>
  </si>
  <si>
    <t>11,496*0,450</t>
  </si>
  <si>
    <t xml:space="preserve">pohled V : </t>
  </si>
  <si>
    <t>2,945*0,450</t>
  </si>
  <si>
    <t>14,552*0,4560</t>
  </si>
  <si>
    <t>4R001</t>
  </si>
  <si>
    <t>Zpětné osazení pískovcové krycí desky plotu, na maltové lože, styčné plochy vyspárovány a povrch hydrofobizován</t>
  </si>
  <si>
    <t>m</t>
  </si>
  <si>
    <t xml:space="preserve">poznámka 1 : </t>
  </si>
  <si>
    <t>Odkaz na mn. položky pořadí 14 : 195,81000</t>
  </si>
  <si>
    <t>4R002</t>
  </si>
  <si>
    <t>D+M klenbový překlad z cihel plných pálenách postavených na kant šířky 600 mm</t>
  </si>
  <si>
    <t>U paty každé z kleneb bude vybetonována betonová patka, do které bude klenba usazená. Šířka patky bude rovněž 600mm, stejně jako šár cihel pod ní. Cihly běžně skladby ve styku s klenbou budou zednicky upraveny na potřebný rozměr a veškeré volné prostory ve zdivu budou vyplněny cementovou maltou.</t>
  </si>
  <si>
    <t>pohled I, detail H : 2,300</t>
  </si>
  <si>
    <t>1,200*2</t>
  </si>
  <si>
    <t>623421144R01</t>
  </si>
  <si>
    <t>Omítka vnější sloupů, s pl.rovnými, štuková sl. 5</t>
  </si>
  <si>
    <t>m2</t>
  </si>
  <si>
    <t>pohled IV : (1,040+0,750)*2*3,140</t>
  </si>
  <si>
    <t>-0,550*0,820</t>
  </si>
  <si>
    <t>pohled I : (1,040+0,750)*2*3,290</t>
  </si>
  <si>
    <t>-0,520*0,970</t>
  </si>
  <si>
    <t>(1,040+0,750)*2*3,310</t>
  </si>
  <si>
    <t>-0,520*0,990</t>
  </si>
  <si>
    <t xml:space="preserve">poznámka 4 : </t>
  </si>
  <si>
    <t>pohled II : (1,070+0,750)*2*3,100</t>
  </si>
  <si>
    <t>-0,730*0,690*2</t>
  </si>
  <si>
    <t xml:space="preserve">poznámka 3 : </t>
  </si>
  <si>
    <t>pohled V : (1,040+0,750)*2*3,220</t>
  </si>
  <si>
    <t>-0,470*0,890</t>
  </si>
  <si>
    <t>623471319R01</t>
  </si>
  <si>
    <t>Nátěr vnějších pilířů silikátovou fasádní barvou, složitost 5</t>
  </si>
  <si>
    <t>Penetrace + 2 x krycí nátěr.</t>
  </si>
  <si>
    <t>Odkaz na mn. položky pořadí 5 : 54,78490*1,1</t>
  </si>
  <si>
    <t>62R001</t>
  </si>
  <si>
    <t>D+M doplnění sloupů o hlavice pilastrů, pískovcocou římsu, rustiku, patky pilastrů,... viz detail B, podrobný popis viz PD</t>
  </si>
  <si>
    <t>kus</t>
  </si>
  <si>
    <t>Měrná jednotka je počet sloupů, na kterých bude úprava provedena.</t>
  </si>
  <si>
    <t>3,000</t>
  </si>
  <si>
    <t xml:space="preserve">stávající pilíř : </t>
  </si>
  <si>
    <t>1,000</t>
  </si>
  <si>
    <t>62R002</t>
  </si>
  <si>
    <t>D+M úprava u stávajícího sníženého pilíře, podrobný popis viz PD</t>
  </si>
  <si>
    <t>- dobetonování nové římsy</t>
  </si>
  <si>
    <t>- osazení dříve demontované a zrepasované pískovcové hlavice</t>
  </si>
  <si>
    <t>poznámka 6 : 1,000</t>
  </si>
  <si>
    <t>941955002R00</t>
  </si>
  <si>
    <t>Lešení lehké pracovní pomocné pomocné, o výšce lešeňové podlahy přes 1,2 do 1,9 m</t>
  </si>
  <si>
    <t>800-3</t>
  </si>
  <si>
    <t xml:space="preserve">pro pilíře : </t>
  </si>
  <si>
    <t>1,500*4*5</t>
  </si>
  <si>
    <t>4,000</t>
  </si>
  <si>
    <t>6,000</t>
  </si>
  <si>
    <t>962032314R00</t>
  </si>
  <si>
    <t>Bourání zdiva nadzákladového pilířů cihelných , na maltu vápenou nebo vápenocementovou</t>
  </si>
  <si>
    <t>801-3</t>
  </si>
  <si>
    <t>nebo vybourání otvorů průřezové plochy přes 4 m2 ve zdivu nadzákladovém, včetně pomocného lešení o výšce podlahy do 1900 mm a pro zatížení do 1,5 kPa  (150 kg/m2)</t>
  </si>
  <si>
    <t xml:space="preserve">viz pohledy - stávající stav/bourací práce : </t>
  </si>
  <si>
    <t xml:space="preserve">odkaz B/7 : </t>
  </si>
  <si>
    <t>0,450*0,450*2,380</t>
  </si>
  <si>
    <t xml:space="preserve">odkaz B/9 : </t>
  </si>
  <si>
    <t>pohled IV : 1,040*0,750*0,300</t>
  </si>
  <si>
    <t>962052314R00</t>
  </si>
  <si>
    <t>Bourání zdiva železobetonového piliřů</t>
  </si>
  <si>
    <t>nebo vybourání otvorů průřezové plochy přes 4 m2 ve zdivu železobetonovém, včetně pomocného lešení o výšce podlahy do 1900 mm a pro zatížení do 1,5 kPa  (150 kg/m2),</t>
  </si>
  <si>
    <t xml:space="preserve">odkaz B/6 : </t>
  </si>
  <si>
    <t>0,750*0,750*3,300*2</t>
  </si>
  <si>
    <t>978015391R00</t>
  </si>
  <si>
    <t>Otlučení omítek vápenných nebo vápenocementových vnějších s vyškrabáním spár, s očištěním zdiva  5. až 7. stupni složitosti, v rozsahu do 100 %</t>
  </si>
  <si>
    <t xml:space="preserve">odkaz B/8 : </t>
  </si>
  <si>
    <t>pohled IV : 3,580*3,000</t>
  </si>
  <si>
    <t>pohled II : 3,600*3,100</t>
  </si>
  <si>
    <t>96R001</t>
  </si>
  <si>
    <t>Rozebrání cihelné vyzdívky plotu včetně zděného základu pod stěnou, očištění cihel vysokotlakým čištěním a uschování pro zpětné použití</t>
  </si>
  <si>
    <t>Zdivo bude rozebráno ručním způsobem s co největší opatrností, aby nedošlo k poškození stávajících cihel.</t>
  </si>
  <si>
    <t xml:space="preserve">odkaz B/1 : </t>
  </si>
  <si>
    <t>5,796*0,450</t>
  </si>
  <si>
    <t>0,740*0,450</t>
  </si>
  <si>
    <t>0,750*0,450</t>
  </si>
  <si>
    <t>6,665*0,450</t>
  </si>
  <si>
    <t>11,415*0,450</t>
  </si>
  <si>
    <t>2,938*0,450</t>
  </si>
  <si>
    <t>0,608*0,450</t>
  </si>
  <si>
    <t>11,494*0,450</t>
  </si>
  <si>
    <t>96R002</t>
  </si>
  <si>
    <t>Demontáž pískovcové krycí desky plotu</t>
  </si>
  <si>
    <t>Veškeré demontované desky je potřeba před demontáží označit a zaznamenat jejich skutečnou pozici.</t>
  </si>
  <si>
    <t xml:space="preserve">odkaz B/2 : </t>
  </si>
  <si>
    <t>21,420+1,450</t>
  </si>
  <si>
    <t>12,550+8,460</t>
  </si>
  <si>
    <t>43,410</t>
  </si>
  <si>
    <t>34,950</t>
  </si>
  <si>
    <t>58,040+15,530</t>
  </si>
  <si>
    <t>96R003</t>
  </si>
  <si>
    <t>Demontáž ocelových částí plotu - plotních dílců včetně sloupků, výšky 1600 mm, uschování pro repasi a zpětné osazení</t>
  </si>
  <si>
    <t>Budou celoplošně zdemontovány veškeré ocelové výplně polí mezi jednotlivými sloupky. Každé z těchto polí je ke sloupku na každé straně připevněno přes šestici nýtových spojů. Tyto nýtové spoje budou zdeaktivovány za pomoci dláta a kladiva (destruktivní metoda).</t>
  </si>
  <si>
    <t xml:space="preserve">odkaz B/3 : </t>
  </si>
  <si>
    <t>96R004</t>
  </si>
  <si>
    <t>Demontáž dvoukřídlé brány 5570x2500 mm</t>
  </si>
  <si>
    <t xml:space="preserve">odkaz B/4 : </t>
  </si>
  <si>
    <t>96R005</t>
  </si>
  <si>
    <t>Demontáž dvoukřídlé brány 3670x2200 mm, včetně odvozu a likvidace</t>
  </si>
  <si>
    <t xml:space="preserve">odkaz B/5 : </t>
  </si>
  <si>
    <t>96R006</t>
  </si>
  <si>
    <t>Demontáž dvoukřídlé brány 3160x2400 mm, včetně odvozu a likvidace</t>
  </si>
  <si>
    <t>96R007</t>
  </si>
  <si>
    <t>Demontáž hlavy pilíře, repase, uschování a pozdější zpětná montáž</t>
  </si>
  <si>
    <t>999281105R00</t>
  </si>
  <si>
    <t xml:space="preserve">Přesun hmot pro opravy a údržbu objektů pro opravy a údržbu dosavadních objektů včetně vnějších plášťů  výšky do 6 m,  </t>
  </si>
  <si>
    <t>t</t>
  </si>
  <si>
    <t>801-4</t>
  </si>
  <si>
    <t>Přesun hmot</t>
  </si>
  <si>
    <t>POL7_</t>
  </si>
  <si>
    <t>oborů 801, 803, 811 a 812</t>
  </si>
  <si>
    <t xml:space="preserve">Hmotnosti z položek s pořadovými čísly: : </t>
  </si>
  <si>
    <t xml:space="preserve">1,5,6,9,10,11, : </t>
  </si>
  <si>
    <t>Součet: : 21,57250</t>
  </si>
  <si>
    <t>767R001</t>
  </si>
  <si>
    <t>Z/3 nová replika a montáž ocelového sloupku plotu bez voluty, podrobný popis viz PD</t>
  </si>
  <si>
    <t>ROZMĚR: DLE VÝKRESU PLOTNÍCH DÍLCŮ</t>
  </si>
  <si>
    <t>MATERIÁL: OCEL</t>
  </si>
  <si>
    <t>ODSTÍN: TMAVĚ ZELENÁ</t>
  </si>
  <si>
    <t>DODÁVKA V KOMPLETIZOVANÉM PROVEDENÍ VČ. KOTEVNÍCH PRVKŮ.</t>
  </si>
  <si>
    <t>BLIŽŠÍ POPIS ÚPRAV, VIZ. TECHNICKÁ ZPRÁVA D.1.1.</t>
  </si>
  <si>
    <t>ZPRACOVÁNÍ DÍLENSKÉ DOKUMENTACE.</t>
  </si>
  <si>
    <t>PŘED ZADÁNÍM DO VÝROBY NUTNO OVĚŘIT ROZMĚRY.</t>
  </si>
  <si>
    <t>Je vhodné věnovat zvýšenou pozornost ukotvení sloupků do kamenných desek, aby byl pečlivě maltovinou vyplněn kotevní otvor a bylo tak zamezeno vtékání srážkové vody.</t>
  </si>
  <si>
    <t xml:space="preserve">viz výpis zámečnických výrobků : </t>
  </si>
  <si>
    <t>Z/3 : 1,000</t>
  </si>
  <si>
    <t>767R002</t>
  </si>
  <si>
    <t>Z/5 nová replika a montáž ocelové dvoukřídlé vjezdové brány, šířka křídel 1765+1765 mm, výška křídel 2230 mm, podrobný popis viz PD</t>
  </si>
  <si>
    <t>ŠÍŘKY KŘÍDEL: 1765/1765mm</t>
  </si>
  <si>
    <t>VÝŠKY KŘÍDEL: 2230mm</t>
  </si>
  <si>
    <t>ODSTÍN: TMAVĚ ZELENÁ (RAL 6005)</t>
  </si>
  <si>
    <t>ELEKTRICKÉ OTEVÍRÁNÍ A ZAVÍRÁNÍ, VIZ. D.1.4.1 ELEKTRO</t>
  </si>
  <si>
    <t>VOLUTY NAD KŘÍDLEM PŘES 8 POLÍ</t>
  </si>
  <si>
    <t>ČTVRTKRUHOVÉ ZAVĚTROVÁNÍ</t>
  </si>
  <si>
    <t>ZDOBNÉ VEGETAČNÍ PRVKY Z OCELI V POLI NAD ZAVĚTROVÁNÍM.</t>
  </si>
  <si>
    <t>PŘI OTEVŘENÍ OBOU KŘÍDEL BRÁNY MUSÍ BÝT ZACHOVÁNA PRŮJEZDNÁ ŠÍŘKA 3500mm PRO PRŮJEZD HASIČSKÉHO AUTA.</t>
  </si>
  <si>
    <t>NÁKRES JE POUZE SCHEMATICKÝ A NENAHRAZUJE VÝROBNÍ DOKUMENTACI, KTERÁ BUDE ZHOTOVENA DODAVATELEM ZÁMEČNICKÉHO VÝROBKU</t>
  </si>
  <si>
    <t>A PŘEDLOŽENA ODBORU PAMÁTKOVÉ PÉČE K ODSOUHLASENÍ.</t>
  </si>
  <si>
    <t>KONSTRUKCE BRÁNY JE OBDOBNÁ S KONSTRUKCÍ PLOTNÍCH DÍLCŮ, VIZ. VÝKRES PODROBNÝCH DETAILŮ PLOTNÍCH DÍLCŮ V TÉTO PD.</t>
  </si>
  <si>
    <t>Z/5 : 1,000</t>
  </si>
  <si>
    <t>767R003</t>
  </si>
  <si>
    <t>Z/8 nová replika plotního dílce typu A - 2115x1600 mm, osazení a ukotvení plotních dílců, na původní místo, lokálně nátěrem ošetřit spojované části</t>
  </si>
  <si>
    <t>ROZMĚR (Š/V): 2115 / 1600</t>
  </si>
  <si>
    <t>ČLENĚNÍ DÍLCE JE BLÍŽE POPSÁNO V SAMOSTATNÉM VÝKRESE DETAILŮ PLOTNÍCH DÍLCŮ.</t>
  </si>
  <si>
    <t>Z/8 : 2,000</t>
  </si>
  <si>
    <t>790R001</t>
  </si>
  <si>
    <t>Zrestaurování pískovcové krycí desky plotu</t>
  </si>
  <si>
    <t>Desky budou zrestaurovány následujícím způsobem:</t>
  </si>
  <si>
    <t>1) Pískovec bude citlivě očištěn za pomoci měkkých kartáčů a proudu vody.</t>
  </si>
  <si>
    <t>2) Budou sejmuty druhotné vysprávky a nesourodé tmely.</t>
  </si>
  <si>
    <t>3) Kámen bude biocidně ošetřen.</t>
  </si>
  <si>
    <t>4) Po vyschnutí bude kámen konsolidován za pomoci roztoku organokřemičitanů.</t>
  </si>
  <si>
    <t>5) Prasklé a ulomené části budou bodově přilepeny epoxidovým lepidlem, k armování bude použita nerezová kulatina různých průměrů.</t>
  </si>
  <si>
    <t>6) Scházející hmota a poškozené části budou doplněny umělým pískovcem stejného charakteru, po vyzrání budou doplňky lokálně barevně a výrazově retušovány.</t>
  </si>
  <si>
    <t>7) Desky budou prezentovány ve výrazu přírodního kamene.</t>
  </si>
  <si>
    <t>790R002</t>
  </si>
  <si>
    <t>Zrestaurování kovových plotních dílců výšky 1600 mm</t>
  </si>
  <si>
    <t>Kovové plotní dílce budou zrepasovány následujícím způsobem:</t>
  </si>
  <si>
    <t>1) Kov bude kompletně očištěn od vrstev nátěrů a rzí opískováním.</t>
  </si>
  <si>
    <t>2) Budou opraveny deformace jednotlivých prvků a doplněny chybějící části (například ulámané píky, šprušle, atp.).</t>
  </si>
  <si>
    <t>3) Bude provedena revize a oprava spojových částí – s případným přenýtováním poškozených nýtů.</t>
  </si>
  <si>
    <t>4) Plot bude opatřen základním antikorozním nátěrem, přičemž se doporučuje patky sloupů vsazené do kamenných desek ošetřit zinkováním.</t>
  </si>
  <si>
    <t>Následně bude proveden 2-vrstvý vrchní nátěr v odstínu tmavě zelené.</t>
  </si>
  <si>
    <t>790R003</t>
  </si>
  <si>
    <t>Z/1 repase a zpětná montáž ocelového sloupku plotu bez voluty, podrobný popis viz PD</t>
  </si>
  <si>
    <t>Z/1 : 39,000</t>
  </si>
  <si>
    <t>790R004</t>
  </si>
  <si>
    <t>Z/2 repase a zpětná montáž ocelového sloupku plotu s volutou, podrobný popis viz PD</t>
  </si>
  <si>
    <t>Z/2 : 36,000</t>
  </si>
  <si>
    <t>790R005</t>
  </si>
  <si>
    <t>Z/4 repase a zpětná montáž kovové dvoukřídlé vjezdové brány, šířka křídel 2700+2700 mm</t>
  </si>
  <si>
    <t>Kovová brána bude zrepasována následujícím způsobem:</t>
  </si>
  <si>
    <t>4) Brána bude opatřena základním antikorozním nátěrem, přičemž se doporučuje patky sloupů vsazené do kamenných desek ošetřit zinkováním.</t>
  </si>
  <si>
    <t>ŠÍŘKY KŘÍDEL: 2700/2700mm</t>
  </si>
  <si>
    <t>VÝŠKY KŘÍDEL: 2330mm</t>
  </si>
  <si>
    <t>NOVÉ ČTVRTKRUHOVÉ ZAVĚTROVÁNÍ Z VÁLCOVANÉ PÁSKOVÉ OCELI 28x13.</t>
  </si>
  <si>
    <t>POLE KŘÍDLA BRÁNY NAD ZAVĚTROVÁNÍM DOPLNĚNO O ZDOBNÉ VEGETAČNÍ PRVKY Z OCELI.</t>
  </si>
  <si>
    <t>ZÁKRES JE POUZE SCHEMATICKÝ A NENAHRAZUJE VÝROBNÍ DOKUMENTACI, KTERÁ BUDE ZHOTOVENA DODAVATELEM ZÁMEČNICKÉHO VÝROBKU</t>
  </si>
  <si>
    <t>A PŘEDLOŽENA ODBORU PAMÁTKOVÉ PÉČE K ODSOUHLASENÍ .</t>
  </si>
  <si>
    <t>790R006</t>
  </si>
  <si>
    <t>Z/6 repase plotního dílce typu A - 580x1600 mm, osazení a ukotvení plotních dílců na původní místo, lokálně nátěrem ošetřit spojované části</t>
  </si>
  <si>
    <t>ROZMĚR (Š/V): DLE SITUAČNÍHO VÝKRESU / 1600</t>
  </si>
  <si>
    <t>NĚKTERÉ Z UVEDENÝCH DÍLCŮ JSOU ZKRÁCENÉ.</t>
  </si>
  <si>
    <t>Z/6 : 1,000</t>
  </si>
  <si>
    <t>790R007</t>
  </si>
  <si>
    <t>Z/6 repase plotního dílce typu A - 2170x1600 mm, osazení a ukotvení plotních dílců na původní místo, lokálně nátěrem ošetřit spojované části</t>
  </si>
  <si>
    <t>790R008</t>
  </si>
  <si>
    <t>Z/6 repase plotního dílce typu A - 2360x1600 mm, osazení a ukotvení plotních dílců na původní místo, lokálně nátěrem ošetřit spojované části</t>
  </si>
  <si>
    <t>790R009</t>
  </si>
  <si>
    <t>Z/6 repase plotního dílce typu A - 2430x1600 mm, osazení a ukotvení plotních dílců na původní místo, lokálně nátěrem ošetřit spojované části</t>
  </si>
  <si>
    <t>Z/6 : 21,000</t>
  </si>
  <si>
    <t>790R010</t>
  </si>
  <si>
    <t>Z/6 repase plotního dílce typu A - 2460x1600 mm, osazení a ukotvení plotních dílců na původní místo, lokálně nátěrem ošetřit spojované části</t>
  </si>
  <si>
    <t>Z/6 : 23,000</t>
  </si>
  <si>
    <t>790R011</t>
  </si>
  <si>
    <t>Z/6 repase plotního dílce typu A - 2470x1600 mm, osazení a ukotvení plotních dílců na původní místo, lokálně nátěrem ošetřit spojované části</t>
  </si>
  <si>
    <t>790R012</t>
  </si>
  <si>
    <t>Z/6 repase plotního dílce typu A - 2500x1600 mm, osazení a ukotvení plotních dílců na původní místo, lokálně nátěrem ošetřit spojované části</t>
  </si>
  <si>
    <t>Z/6 : 13,000</t>
  </si>
  <si>
    <t>790R013</t>
  </si>
  <si>
    <t>Z/6 repase plotního dílce typu A - 2520x1600 mm, osazení a ukotvení plotních dílců na původní místo, lokálně nátěrem ošetřit spojované části</t>
  </si>
  <si>
    <t>790R014</t>
  </si>
  <si>
    <t>Z/7 repase plotního dílce typu B - 2115x1600 mm, osazení a ukotvení plotních dílců na původní místo, lokálně nátěrem ošetřit spojované části</t>
  </si>
  <si>
    <t>Z/7 : 4,000</t>
  </si>
  <si>
    <t>790R015</t>
  </si>
  <si>
    <t>Z/9 seříznutí a repase plotního dílce typu A - 810x1600 mm, osazení a ukotvení plotních dílců, na původní místo, lokálně nátěrem ošetřit spojované části</t>
  </si>
  <si>
    <t>NĚKTERÉ Z UVEDENÝCH DÍLCŮ JSOU JIŽ ZKRÁCENÉ.</t>
  </si>
  <si>
    <t>Z/9 : 1,000</t>
  </si>
  <si>
    <t>790R016</t>
  </si>
  <si>
    <t>Z/9 seříznutí a repase plotního dílce typu A - 1160x1600 mm, osazení a ukotvení plotních dílců, na původní místo, lokálně nátěrem ošetřit spojované části</t>
  </si>
  <si>
    <t>790R017</t>
  </si>
  <si>
    <t>Z/9 seříznutí a repase plotního dílce typu A - 1930x1600 mm, osazení a ukotvení plotních dílců, na původní místo, lokálně nátěrem ošetřit spojované části</t>
  </si>
  <si>
    <t>979990105R00</t>
  </si>
  <si>
    <t>Poplatek za skládku za uložení, cihelné výrobky,  , skupina 17 01 02 z Katalogu odpadů</t>
  </si>
  <si>
    <t>Odkaz na dem. hmot. položky pořadí 10 : 1,28871</t>
  </si>
  <si>
    <t>Odkaz na dem. hmot. položky pořadí 12 : 2,01480</t>
  </si>
  <si>
    <t>979990108R00</t>
  </si>
  <si>
    <t>Poplatek za skládku za uložení, železobeton,  , skupina 17 01 01 z Katalogu odpadů</t>
  </si>
  <si>
    <t>Odkaz na dem. hmot. položky pořadí 11 : 8,91000</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</si>
  <si>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</si>
  <si>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</si>
  <si>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</si>
  <si>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</si>
  <si>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</si>
  <si>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</si>
  <si>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10,11,12, : </t>
  </si>
  <si>
    <t>Součet: : 12,21351</t>
  </si>
  <si>
    <t>979081121R00</t>
  </si>
  <si>
    <t>Odvoz suti a vybouraných hmot na skládku příplatek za každý další 1 km</t>
  </si>
  <si>
    <t>Součet: : 109,92159</t>
  </si>
  <si>
    <t>979082111R00</t>
  </si>
  <si>
    <t>Vnitrostaveništní doprava suti a vybouraných hmot do 10 m</t>
  </si>
  <si>
    <t>979082121R00</t>
  </si>
  <si>
    <t>Vnitrostaveništní doprava suti a vybouraných hmot příplatek k ceně za každých dalších 5 m</t>
  </si>
  <si>
    <t>Součet: : 85,49457</t>
  </si>
  <si>
    <t>- dozdívka cca 2 šárů cihel</t>
  </si>
  <si>
    <t>Demontáž stávajícího vývodu-rezervy</t>
  </si>
  <si>
    <t>hod.</t>
  </si>
  <si>
    <t>HODINOVE ZUCTOVACI SAZBY</t>
  </si>
  <si>
    <t>Uprava stavajiciho rozvadece</t>
  </si>
  <si>
    <t>hod</t>
  </si>
  <si>
    <t>Vyhledani pripojovaciho mista</t>
  </si>
  <si>
    <t>Napojeni na stavajici zarizeni</t>
  </si>
  <si>
    <t>Zabezpeceni pracoviste</t>
  </si>
  <si>
    <t>Spolupráce s investorem - vypínání rozvaděčů, koordinace</t>
  </si>
  <si>
    <t>7</t>
  </si>
  <si>
    <t>16-2-030AC -1x16A,30mA</t>
  </si>
  <si>
    <t>ks</t>
  </si>
  <si>
    <t>PROUD.CHRÁNIČ 2-PÓLOVÝ TYP AC</t>
  </si>
  <si>
    <t>8</t>
  </si>
  <si>
    <t>RSA 2,5 A Řadová svorka barevná</t>
  </si>
  <si>
    <t>9</t>
  </si>
  <si>
    <t>H07V-U 2,5  mm2 , pevně</t>
  </si>
  <si>
    <t>VODIČ JEDNOŽILOVÝ (CY)</t>
  </si>
  <si>
    <t>10</t>
  </si>
  <si>
    <t>Pg13.5</t>
  </si>
  <si>
    <t>UCPÁVKA PLASTOVÁ VČETNĚ MATICE - ZÁVIT Pg</t>
  </si>
  <si>
    <t>11</t>
  </si>
  <si>
    <t>Vodivé propoje rozvaděče RCL1</t>
  </si>
  <si>
    <t>sada</t>
  </si>
  <si>
    <t>12</t>
  </si>
  <si>
    <t>Popisky, štítky, označení</t>
  </si>
  <si>
    <t>13</t>
  </si>
  <si>
    <t>Skutečný stav rozvaděče RCL1 vývod pro EB1 - elektro</t>
  </si>
  <si>
    <t>14</t>
  </si>
  <si>
    <t>Spoluprace s reviz.technikem</t>
  </si>
  <si>
    <t>PROVEDENI REVIZNICH ZKOUSEK DLE ČSN 33 2000-6 ed.2</t>
  </si>
  <si>
    <t>15</t>
  </si>
  <si>
    <t>Revizni technik</t>
  </si>
  <si>
    <t>16</t>
  </si>
  <si>
    <t>17</t>
  </si>
  <si>
    <t>18</t>
  </si>
  <si>
    <t>19</t>
  </si>
  <si>
    <t>20</t>
  </si>
  <si>
    <t>21</t>
  </si>
  <si>
    <t>22</t>
  </si>
  <si>
    <t>23</t>
  </si>
  <si>
    <t>24</t>
  </si>
  <si>
    <t>25</t>
  </si>
  <si>
    <t>26</t>
  </si>
  <si>
    <t>Vodivé propoje rozvaděče RSD1/PP</t>
  </si>
  <si>
    <t>27</t>
  </si>
  <si>
    <t>28</t>
  </si>
  <si>
    <t>Skutečný stav rozvaděče RSD1/PP vývod pro EB1 - elektro</t>
  </si>
  <si>
    <t>29</t>
  </si>
  <si>
    <t>30</t>
  </si>
  <si>
    <t>31</t>
  </si>
  <si>
    <t>32</t>
  </si>
  <si>
    <t>33</t>
  </si>
  <si>
    <t>Spolupráce s investorem - zpřístupnění pracoviště, koordinace</t>
  </si>
  <si>
    <t>34</t>
  </si>
  <si>
    <t>LHD25x20 hranatá</t>
  </si>
  <si>
    <t>LIŠTA ELEKTROINSTALAČNÍ VČ. DÍLŮ A PŘÍSLUŠENSTVÍ</t>
  </si>
  <si>
    <t>35</t>
  </si>
  <si>
    <t>Příslušenství lišt - rohy, spojky atd.</t>
  </si>
  <si>
    <t>36</t>
  </si>
  <si>
    <t>Hmoždiny, vruty</t>
  </si>
  <si>
    <t>37</t>
  </si>
  <si>
    <t>Vrtání děr 8mm do zdiva cihelného</t>
  </si>
  <si>
    <t>38</t>
  </si>
  <si>
    <t>Stena do 800mm</t>
  </si>
  <si>
    <t>VYBOURANI OTVORU VE ZDIVU CIHELNEM DO PRUMERU 50mm</t>
  </si>
  <si>
    <t>39</t>
  </si>
  <si>
    <t>Stena do 150mm</t>
  </si>
  <si>
    <t>40</t>
  </si>
  <si>
    <t>Ošetření prostupu proti pronikání vlhkosti</t>
  </si>
  <si>
    <t>41</t>
  </si>
  <si>
    <t>Venkovní vedení nn v přehledném terénu</t>
  </si>
  <si>
    <t>km</t>
  </si>
  <si>
    <t>VYTÝČENÍ TRATI</t>
  </si>
  <si>
    <t>42</t>
  </si>
  <si>
    <t>Nářez drnu,naložení,odvoz</t>
  </si>
  <si>
    <t>SEJMUTÍ DRNU</t>
  </si>
  <si>
    <t>43</t>
  </si>
  <si>
    <t>Porost měkký, středně hustý</t>
  </si>
  <si>
    <t>ODSTRANĚNÍ DŘEVITÉHO POROSTU</t>
  </si>
  <si>
    <t>44</t>
  </si>
  <si>
    <t>Kostky drobné,spáry zalité</t>
  </si>
  <si>
    <t>VYTRHÁNÍ DLAŽBY</t>
  </si>
  <si>
    <t>45</t>
  </si>
  <si>
    <t>Síla vrstvy 3-5cm</t>
  </si>
  <si>
    <t>BOURANÍ ŽIVIČNÝCH POVRCHŮ</t>
  </si>
  <si>
    <t>46</t>
  </si>
  <si>
    <t>V asfaltu nebo betonu</t>
  </si>
  <si>
    <t>ŘEZÁNÍ SPÁRY</t>
  </si>
  <si>
    <t>47</t>
  </si>
  <si>
    <t>Stojaté kladené do písku</t>
  </si>
  <si>
    <t>VYTRHÁNÍ OBRUBY</t>
  </si>
  <si>
    <t>48</t>
  </si>
  <si>
    <t>Zemina třídy 5,ručně</t>
  </si>
  <si>
    <t>VÝKOP JÁMY PRO STOŽÁR,BETONOVÝ ZÁKLAD A JINÉ ZAŘÍZENÍ</t>
  </si>
  <si>
    <t>49</t>
  </si>
  <si>
    <t>Zemina třídy 4, šíře 300mm,hloubka 800mm</t>
  </si>
  <si>
    <t>HLOUBENÍ KABELOVÉ RÝHY</t>
  </si>
  <si>
    <t>50</t>
  </si>
  <si>
    <t>Z kopaného písku vrstvy 5cm se zakrytím kabelu cihlami-ve směru kabelu</t>
  </si>
  <si>
    <t>ZŘÍZENÍ KABELOVÉHO LOŽE</t>
  </si>
  <si>
    <t>51</t>
  </si>
  <si>
    <t>Do šířky 20cm</t>
  </si>
  <si>
    <t>FOLIE VÝSTRAŽNÁ Z PVC</t>
  </si>
  <si>
    <t>52</t>
  </si>
  <si>
    <t>Zemina třídy 4, šíře 300mm,hloubka 600mm</t>
  </si>
  <si>
    <t>ZÁHOZ KABELOVÉ RÝHY</t>
  </si>
  <si>
    <t>53</t>
  </si>
  <si>
    <t>Položeni drnu</t>
  </si>
  <si>
    <t>ÚPRAVA POVRCHU</t>
  </si>
  <si>
    <t>54</t>
  </si>
  <si>
    <t>Provizorní úprava terénu v zemina třídy 4</t>
  </si>
  <si>
    <t>55</t>
  </si>
  <si>
    <t>Z kameniva drceného vč. zhutnění</t>
  </si>
  <si>
    <t>PODKLADOVÁ VRSTVA TLOUŠŤKY DO 10 cm</t>
  </si>
  <si>
    <t>Pol__0056</t>
  </si>
  <si>
    <t>Vrstva betonu 10cm</t>
  </si>
  <si>
    <t>JEDNOVRSTVOVÁ VOZOVKA Z BETONU</t>
  </si>
  <si>
    <t>57</t>
  </si>
  <si>
    <t>Uvedení chodníku do původního stavu</t>
  </si>
  <si>
    <t>58</t>
  </si>
  <si>
    <t>Chránička kovová průměr 80mm vnitřní</t>
  </si>
  <si>
    <t>59</t>
  </si>
  <si>
    <t>1432 d 32  mm, pevně</t>
  </si>
  <si>
    <t>TRUBKA OHEBNÁ, NÍZKÁ MECHANICKÁ ODOLNOST</t>
  </si>
  <si>
    <t>60</t>
  </si>
  <si>
    <t>CYKY-J 3x2.5 mm2 , pevně</t>
  </si>
  <si>
    <t>KABEL SILOVÝ,IZOLACE PVC S VODIČEM PE</t>
  </si>
  <si>
    <t>61</t>
  </si>
  <si>
    <t>H07V-K 6  mm2 , pevně</t>
  </si>
  <si>
    <t>VODIČ JEDNOŽILOVÝ OHEBNÝ (CYA)</t>
  </si>
  <si>
    <t>Do   2,5 mm2</t>
  </si>
  <si>
    <t>UKONČENÍ  VODIČŮ V ROZVADĚČÍCH, PŘÍSTROJÍCH</t>
  </si>
  <si>
    <t>63</t>
  </si>
  <si>
    <t>FeZn-D10 (0,62kg/m), pevně</t>
  </si>
  <si>
    <t>OCELOVÝ DRÁT POZINKOVANÝ</t>
  </si>
  <si>
    <t>64</t>
  </si>
  <si>
    <t>SK křížová</t>
  </si>
  <si>
    <t>SVORKA FeZn</t>
  </si>
  <si>
    <t>65</t>
  </si>
  <si>
    <t>SU univerzální</t>
  </si>
  <si>
    <t>66</t>
  </si>
  <si>
    <t>Ošetření zemních spojů proti korozi</t>
  </si>
  <si>
    <t>67</t>
  </si>
  <si>
    <t>ZT1,5s tyč 1500x26 mm</t>
  </si>
  <si>
    <t>ZEMNIČE FeZn</t>
  </si>
  <si>
    <t>68</t>
  </si>
  <si>
    <t>Štítek pro označení svodu</t>
  </si>
  <si>
    <t>MONTÁŽNÍ PRÁCE</t>
  </si>
  <si>
    <t>69</t>
  </si>
  <si>
    <t>Tvarování mont.dílu</t>
  </si>
  <si>
    <t>70</t>
  </si>
  <si>
    <t>Bentonit pro zlepšení uzemnění</t>
  </si>
  <si>
    <t>71</t>
  </si>
  <si>
    <t>Zkusebni provoz</t>
  </si>
  <si>
    <t>72</t>
  </si>
  <si>
    <t>Zauceni obsluhy</t>
  </si>
  <si>
    <t>73</t>
  </si>
  <si>
    <t>Montaz jinde nespecifikovaná</t>
  </si>
  <si>
    <t>74</t>
  </si>
  <si>
    <t>Skutečný stav PD - elektro</t>
  </si>
  <si>
    <t>75</t>
  </si>
  <si>
    <t>76</t>
  </si>
  <si>
    <t>77</t>
  </si>
  <si>
    <t>úklid po montážních pracech elektro</t>
  </si>
  <si>
    <t>CISTENI BUDOV prostor ZAMETANIM</t>
  </si>
  <si>
    <t>78</t>
  </si>
  <si>
    <t>Podružný materiál</t>
  </si>
  <si>
    <t>kpl</t>
  </si>
  <si>
    <t>79</t>
  </si>
  <si>
    <t>PPV, GZS, provozní vlivy,…</t>
  </si>
  <si>
    <t>D+M Pseudotsuga menziesii</t>
  </si>
  <si>
    <t>200-250cm, bal</t>
  </si>
  <si>
    <t>D+M Gleditsia triacanthos Sunburst</t>
  </si>
  <si>
    <t>ok 14-16cm, bal, nasazení 2m</t>
  </si>
  <si>
    <t>D+M Magnolia Galaxy</t>
  </si>
  <si>
    <t>mnohokmen 250-300cm, bal</t>
  </si>
  <si>
    <t>D+M Tilia cordata Rancho</t>
  </si>
  <si>
    <t xml:space="preserve">1+1+1+1 : </t>
  </si>
  <si>
    <t>D+M Hydrangea paniculata Pinky Winky</t>
  </si>
  <si>
    <t>80-100cm, K5l</t>
  </si>
  <si>
    <t>D+M Prunus laurocerasus Caucasica</t>
  </si>
  <si>
    <t xml:space="preserve">5+5 : </t>
  </si>
  <si>
    <t>D+M Viburnum farrerii</t>
  </si>
  <si>
    <t xml:space="preserve">4+4 : </t>
  </si>
  <si>
    <t>D+M Ornice, tl.10cm</t>
  </si>
  <si>
    <t xml:space="preserve">163m2*0,1m : </t>
  </si>
  <si>
    <t>16,3</t>
  </si>
  <si>
    <t>D+M Herbicid před výsadbou - Glyfosát (např.:Roundup), 0,0005l/m2, opakování 2x</t>
  </si>
  <si>
    <t>l</t>
  </si>
  <si>
    <t xml:space="preserve">163m2*0,0005l*2 : </t>
  </si>
  <si>
    <t>0,163</t>
  </si>
  <si>
    <t>D+M Travní semeno, parková směs, 20g/m2</t>
  </si>
  <si>
    <t>kg</t>
  </si>
  <si>
    <t xml:space="preserve">125m2*0,02kg : </t>
  </si>
  <si>
    <t>2,5</t>
  </si>
  <si>
    <t>D+M Voda zálivková, zálivka trávníku, 40l/m2</t>
  </si>
  <si>
    <t xml:space="preserve">125m2*40l : </t>
  </si>
  <si>
    <t>5000</t>
  </si>
  <si>
    <t>D+M Zahradnický substrát pod stromy, 0,16m3/ks</t>
  </si>
  <si>
    <t xml:space="preserve">7ks*0,16m3 : </t>
  </si>
  <si>
    <t>1,12</t>
  </si>
  <si>
    <t>D+M Hydrogel, pod stromy, 0,3kg/ks</t>
  </si>
  <si>
    <t xml:space="preserve">7ks*0,3kg : </t>
  </si>
  <si>
    <t>2,1</t>
  </si>
  <si>
    <t>D+M Tabletové hnojivo ke dřevinám - Silvamix, 40g/ks</t>
  </si>
  <si>
    <t xml:space="preserve">7ks*0,04kg : </t>
  </si>
  <si>
    <t>0,28</t>
  </si>
  <si>
    <t>D+M Kůly dřevěné, kotvení listnáčů, 3 ks/ks, soustružené kůly s fazetou, průřez kruh, tl. 8cm, délka 2,, 5m</t>
  </si>
  <si>
    <t xml:space="preserve">5ks*3ks : </t>
  </si>
  <si>
    <t>D+M Kůly dřevěné kotvení jehličnanů a mnohokmenů, 1ks/ks, soustružené kůly s fazetou, průřez kruh,, tl., 8cm, délka 2,5m</t>
  </si>
  <si>
    <t xml:space="preserve">2ks*1ks : </t>
  </si>
  <si>
    <t>D+M Dřevěné příčky půlené - délka 60 cm, 3ks /listnáč</t>
  </si>
  <si>
    <t>D+M Úvazek 1,8 m á 1 strom, na průřezu plochý</t>
  </si>
  <si>
    <t>bm</t>
  </si>
  <si>
    <t xml:space="preserve">7ks*1,8m : </t>
  </si>
  <si>
    <t>12,6</t>
  </si>
  <si>
    <t>D+M Rákosová rohož výšky 1,8m, obal kmene listnatých stromů</t>
  </si>
  <si>
    <t xml:space="preserve">5ks*1ks : </t>
  </si>
  <si>
    <t>D+M Borka do stromových mís (vrstva 8 cm - jemná), 1 ks /0,08m3</t>
  </si>
  <si>
    <t xml:space="preserve">7ks*0,08m3 : </t>
  </si>
  <si>
    <t>0,56</t>
  </si>
  <si>
    <t>D+M Voda zálivková - zálivka stromů 100 l/ks</t>
  </si>
  <si>
    <t xml:space="preserve">7ks*100l : </t>
  </si>
  <si>
    <t>700</t>
  </si>
  <si>
    <t>D+M Závlahové vaky velikost 55l</t>
  </si>
  <si>
    <t>D+M Voda do závlahových vaků, 55l/ks</t>
  </si>
  <si>
    <t xml:space="preserve">7ks*55l : </t>
  </si>
  <si>
    <t>385</t>
  </si>
  <si>
    <t>D+M Zahradnický substrát pod keře, 10l/ks</t>
  </si>
  <si>
    <t xml:space="preserve">23ks*0,01l : </t>
  </si>
  <si>
    <t>0,23</t>
  </si>
  <si>
    <t>D+M Hnojivo ke keřovým výsadbám - NPK, 50g NPK/m2</t>
  </si>
  <si>
    <t xml:space="preserve">38m2*0,05kg : </t>
  </si>
  <si>
    <t>1,9</t>
  </si>
  <si>
    <t>D+M Borka do keřových záhonů (vrstva 8 cm - jemná)</t>
  </si>
  <si>
    <t xml:space="preserve">38m2*0,08m : </t>
  </si>
  <si>
    <t>3,04</t>
  </si>
  <si>
    <t>D+M Voda zálivková - zálivka keřových porostů, 40l/m2, opakování 2x</t>
  </si>
  <si>
    <t xml:space="preserve">38m2*40l*2 : </t>
  </si>
  <si>
    <t>3040</t>
  </si>
  <si>
    <t>112151112</t>
  </si>
  <si>
    <t>Směrové kácení stromů s rozřezáním a odvětvením D kmene nad 200 do 300 mm</t>
  </si>
  <si>
    <t>POL1_1</t>
  </si>
  <si>
    <t xml:space="preserve">SK1+č.7 : </t>
  </si>
  <si>
    <t>112151313</t>
  </si>
  <si>
    <t>Kácení stromu bez postupného spouštění koruny a kmene D nad 300 do 400mm</t>
  </si>
  <si>
    <t xml:space="preserve">č.4,6 : </t>
  </si>
  <si>
    <t>112151314</t>
  </si>
  <si>
    <t>Kácení stromu bez postupného spouštění koruny a kmene D nad 400 do 500 mm</t>
  </si>
  <si>
    <t xml:space="preserve">č.5 : </t>
  </si>
  <si>
    <t>112151356</t>
  </si>
  <si>
    <t>Kácení stromu s postupným spouštěním koruny a kmene D nad 600 do 700mm</t>
  </si>
  <si>
    <t xml:space="preserve">č.1,9 : </t>
  </si>
  <si>
    <t>112151357</t>
  </si>
  <si>
    <t>Kácení stromu s postupným spouštěním koruny a kmene D nad 700 do 800mm</t>
  </si>
  <si>
    <t xml:space="preserve">č.10,11 : </t>
  </si>
  <si>
    <t>112151358</t>
  </si>
  <si>
    <t>Kácení stromu s postupným spouštěním koruny a kmene D nad 800 do 900mm</t>
  </si>
  <si>
    <t xml:space="preserve">č.3,12 : </t>
  </si>
  <si>
    <t>112151359</t>
  </si>
  <si>
    <t>Kácení stromu s postupným spouštěním koruny a kmene D nad 900 do 1000 mm</t>
  </si>
  <si>
    <t xml:space="preserve">č.2 : </t>
  </si>
  <si>
    <t>112201112</t>
  </si>
  <si>
    <t>Odstranění pařezů D nad 200 do 300mm v rovině a svahu 1:5 s odklizením do 20 m a zasypáním jámy</t>
  </si>
  <si>
    <t>112201113</t>
  </si>
  <si>
    <t>Odstranění pařezů D nad 300 do 400 mm v rovině a svahu 1:5 s odklizením do 20 m a zasypáním jámy</t>
  </si>
  <si>
    <t>112201114</t>
  </si>
  <si>
    <t>Odstranění pařezů D nad 400 do 500 mm v rovině a svahu 1:5 s odklizením do 20 m a zasypáním jámy</t>
  </si>
  <si>
    <t>112201116</t>
  </si>
  <si>
    <t>Odstranění pařezů D nad 600 do 700 mm v rovině a svahu 1:5 s odklizením do 20 m a zasypáním jámy</t>
  </si>
  <si>
    <t>112201117</t>
  </si>
  <si>
    <t>Odstranění pařezů D nad 700 do 800 mm v rovině a svahu 1:5 s odklizením do 20 m a zasypáním jámy</t>
  </si>
  <si>
    <t>112201118</t>
  </si>
  <si>
    <t>Odstranění pařezů D nad 800 do 900 mm v rovině a svahu 1:5 s odklizením do 20 m a zasypáním jámy</t>
  </si>
  <si>
    <t>112201119</t>
  </si>
  <si>
    <t>Odstranění pařezů D nad 900 do 1000 mm v rovině a svahu 1:5 s odklizením do 20 m a zasypáním jámy</t>
  </si>
  <si>
    <t>R1</t>
  </si>
  <si>
    <t>Odstranění dřevní hmoty štěpkováním, včetně odvozu a likvidace štěpky</t>
  </si>
  <si>
    <t>suma</t>
  </si>
  <si>
    <t>181351103</t>
  </si>
  <si>
    <t>Rozprostření ornice tl vrstvy do 200 mm pl přes 100 do 500 m2 v rovině nebo ve svahu do 1:5 strojně</t>
  </si>
  <si>
    <t>181111111</t>
  </si>
  <si>
    <t>Plošná úprava terénu do 500 m2 zemina tř 1 až 4 nerovnosti do 100 mm v rovinně a svahu do 1:5</t>
  </si>
  <si>
    <t>184813511</t>
  </si>
  <si>
    <t>Chemické odplevelení před založením kultury postřikem na široko v rovině a svahu do 1:5 ručně</t>
  </si>
  <si>
    <t xml:space="preserve">163m2*2 : </t>
  </si>
  <si>
    <t>326</t>
  </si>
  <si>
    <t>183403114</t>
  </si>
  <si>
    <t>Obdělání půdy kultivátorováním v rovině a svahu do 1:5</t>
  </si>
  <si>
    <t>183403153</t>
  </si>
  <si>
    <t>Obdělání půdy hrabáním v rovině a svahu do 1:5, opakování 2x</t>
  </si>
  <si>
    <t>183403161</t>
  </si>
  <si>
    <t>Obdělání půdy válením v rovině a svahu do 1:5</t>
  </si>
  <si>
    <t>181411131</t>
  </si>
  <si>
    <t>Založení parkového trávníku výsevem plochy do 1000 m2 v rovině a ve svahu do 1:5</t>
  </si>
  <si>
    <t>185804312</t>
  </si>
  <si>
    <t>Zalití rostlin vodou plocha přes 20 m2</t>
  </si>
  <si>
    <t xml:space="preserve">125m2*40l/1000 : </t>
  </si>
  <si>
    <t>185851121</t>
  </si>
  <si>
    <t>Dovoz vody pro zálivku rostlin za vzdálenost do 1000 m</t>
  </si>
  <si>
    <t>119005151</t>
  </si>
  <si>
    <t>Vytyčení výsadeb s rozmístěním solitérních rostlin do 10 kusů</t>
  </si>
  <si>
    <t>183101221</t>
  </si>
  <si>
    <t>Hloubení Jamky pro výsadbu s výměnou 50 % půdy zeminy tř 1 až 4 objem do 1 m3 v rovině a svahu do, 1:5</t>
  </si>
  <si>
    <t>184102115</t>
  </si>
  <si>
    <t>Výsadba dřeviny s balem D do 0,6 m do jamky se zalitím v rovině a svahu do 1:5</t>
  </si>
  <si>
    <t>185802114</t>
  </si>
  <si>
    <t>Hnojení půdy umělým hnojivem k jednotlivým rostlinám v rovině a svahu do 1:5 - HNOJIVO</t>
  </si>
  <si>
    <t xml:space="preserve">7ks*0,04kg/1000 : </t>
  </si>
  <si>
    <t>0,00028</t>
  </si>
  <si>
    <t>1858021141</t>
  </si>
  <si>
    <t>Hnojení půdy umělým hnojivem k jednotlivým rostlinám v rovině a svahu do 1:5 - HYDROGEL</t>
  </si>
  <si>
    <t xml:space="preserve">7ks*0,3kg/1000 : </t>
  </si>
  <si>
    <t>0,0021</t>
  </si>
  <si>
    <t>184215133</t>
  </si>
  <si>
    <t>Ukotvení kmene dřevin třemi kůly D do 0,1 m délky do 3 m</t>
  </si>
  <si>
    <t>184215113</t>
  </si>
  <si>
    <t>Ukotvení kmene dřevin jedním kůlem D do 0,1 m délky do 3 m</t>
  </si>
  <si>
    <t>184501141</t>
  </si>
  <si>
    <t>Zhotovení obalu z rákosové nebo kokosové rohože v rovině a svahu do 1:5</t>
  </si>
  <si>
    <t>184215412</t>
  </si>
  <si>
    <t>Zhotovení závlahové mísy dřevin D do 1,0 m v rovině nebo na svahu do 1:5</t>
  </si>
  <si>
    <t>184911421</t>
  </si>
  <si>
    <t>Mulčování rostlin kůrou tl. do 0,1 m v rovině a svahu do 1:5</t>
  </si>
  <si>
    <t>1858043121</t>
  </si>
  <si>
    <t>Zalití rostlin vodou přes 20m2, 100l/ks</t>
  </si>
  <si>
    <t xml:space="preserve">7ks*100l/1000 : </t>
  </si>
  <si>
    <t>0,7</t>
  </si>
  <si>
    <t>1858511211</t>
  </si>
  <si>
    <t>Dovoz vody pro zálivku rostlin na vzdálenost do 1000 m</t>
  </si>
  <si>
    <t>R</t>
  </si>
  <si>
    <t>Instalace závlahových vaků</t>
  </si>
  <si>
    <t>1858043122</t>
  </si>
  <si>
    <t>Naplnění závlahových vaků, 55l/ks</t>
  </si>
  <si>
    <t xml:space="preserve">7ks*55l/1000 : </t>
  </si>
  <si>
    <t>0,385</t>
  </si>
  <si>
    <t>1858511213</t>
  </si>
  <si>
    <t>119005121</t>
  </si>
  <si>
    <t>Vytyčení výsadeb zapojených nebo v záhonu plochy do 100 m2 s rozmístěním rostlin ve sponu</t>
  </si>
  <si>
    <t>183111213</t>
  </si>
  <si>
    <t>Hloubení Jamky pro výsadbu s výměnou 50 % půdy zeminy tř 1 až 4 objem do 0,01 m3 v rovině a svahu do, 1:5</t>
  </si>
  <si>
    <t>184102111</t>
  </si>
  <si>
    <t>Výsadba dřeviny s balem D do 0,2 m do jamky se zalitím v rovině a svahu do 1:5</t>
  </si>
  <si>
    <t>185802113</t>
  </si>
  <si>
    <t>Hnojení půdy umělým hnojivem na široko v rovině a svahu do 1:5</t>
  </si>
  <si>
    <t xml:space="preserve">38m2*0,05kg/1000 : </t>
  </si>
  <si>
    <t>0,0019</t>
  </si>
  <si>
    <t>1858043124</t>
  </si>
  <si>
    <t>Zalití rostlin vodou přes 20m2, 40l/m2, opakování 2x</t>
  </si>
  <si>
    <t xml:space="preserve">38m2*40l*2/1000 : </t>
  </si>
  <si>
    <t>1858511215</t>
  </si>
  <si>
    <t>R2</t>
  </si>
  <si>
    <t>Doprava rostlin a materiálů</t>
  </si>
  <si>
    <t>R3</t>
  </si>
  <si>
    <t>Doprava osob</t>
  </si>
  <si>
    <t>R4</t>
  </si>
  <si>
    <t>Vytýčení nutných inženýrských sítí</t>
  </si>
  <si>
    <t>ELEKTRICKÉ POHONY BUDOU VYBAVENY ODBLOKOVACÍM ZAŘÍZENÍM, UMOŽŇUJÍCÍM MANUÁLNÍ OTEVÍRÁNÍ BRAN, NAPŘ. PRO PŘÍPAD VÝPADKU PROUDU.</t>
  </si>
  <si>
    <t>POHON BRAN: UMÍSTĚN V ZEMI, PŘÍKON 0,3 kW, RYCHLOST 1,4 rpm, ROZMĚRY 390x322x194,5 mm, SÍLA 250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</si>
</sst>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0" fontId="18" fillId="0" borderId="0" xfId="0" applyFont="1" applyAlignment="1">
      <alignment horizontal="center" vertical="top" shrinkToFit="1"/>
    </xf>
    <xf numFmtId="165" fontId="18" fillId="0" borderId="0" xfId="0" applyNumberFormat="1" applyFont="1" applyAlignment="1">
      <alignment vertical="top" shrinkToFit="1"/>
    </xf>
    <xf numFmtId="4" fontId="18" fillId="0" borderId="0" xfId="0" applyNumberFormat="1" applyFont="1" applyAlignment="1">
      <alignment vertical="top" shrinkToFit="1"/>
    </xf>
    <xf numFmtId="4" fontId="8" fillId="3" borderId="0" xfId="0" applyNumberFormat="1" applyFont="1" applyFill="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Font="1" applyAlignment="1">
      <alignment wrapTex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20" fillId="0" borderId="0" xfId="0" quotePrefix="1" applyNumberFormat="1" applyFont="1" applyAlignment="1">
      <alignment horizontal="left" vertical="top" wrapText="1"/>
    </xf>
    <xf numFmtId="49"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Alignment="1">
      <alignment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heetViews>
  <sheetFormatPr defaultRowHeight="12.75" x14ac:dyDescent="0.2"/>
  <sheetData>
    <row r="1" spans="1:7" x14ac:dyDescent="0.2">
      <c r="A1" s="21" t="s">
        <v>38</v>
      </c>
    </row>
    <row r="2" spans="1:7" ht="57.75" customHeight="1" x14ac:dyDescent="0.2">
      <c r="A2" s="198" t="s">
        <v>39</v>
      </c>
      <c r="B2" s="198"/>
      <c r="C2" s="198"/>
      <c r="D2" s="198"/>
      <c r="E2" s="198"/>
      <c r="F2" s="198"/>
      <c r="G2" s="198"/>
    </row>
  </sheetData>
  <sheetProtection algorithmName="SHA-512" hashValue="nCOOOcin3kkr6wVnD9CsS3xGMqqKErw1la/TKHmGKJhw0mWfsTo1u3R1fz5RJ9R2ZUL21aGwgECjcHgfmhioMg==" saltValue="7afEaNptu7OKbkQLxWGT5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43"/>
  <sheetViews>
    <sheetView showGridLines="0" topLeftCell="B1" zoomScaleNormal="100" zoomScaleSheetLayoutView="75" workbookViewId="0">
      <selection activeCell="H40" sqref="H40"/>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27" t="s">
        <v>41</v>
      </c>
      <c r="C1" s="228"/>
      <c r="D1" s="228"/>
      <c r="E1" s="228"/>
      <c r="F1" s="228"/>
      <c r="G1" s="228"/>
      <c r="H1" s="228"/>
      <c r="I1" s="228"/>
      <c r="J1" s="229"/>
    </row>
    <row r="2" spans="1:15" ht="36" customHeight="1" x14ac:dyDescent="0.2">
      <c r="A2" s="2"/>
      <c r="B2" s="76" t="s">
        <v>22</v>
      </c>
      <c r="C2" s="77"/>
      <c r="D2" s="78" t="s">
        <v>43</v>
      </c>
      <c r="E2" s="233" t="s">
        <v>44</v>
      </c>
      <c r="F2" s="234"/>
      <c r="G2" s="234"/>
      <c r="H2" s="234"/>
      <c r="I2" s="234"/>
      <c r="J2" s="235"/>
      <c r="O2" s="1"/>
    </row>
    <row r="3" spans="1:15" ht="27" hidden="1" customHeight="1" x14ac:dyDescent="0.2">
      <c r="A3" s="2"/>
      <c r="B3" s="79"/>
      <c r="C3" s="77"/>
      <c r="D3" s="80"/>
      <c r="E3" s="236"/>
      <c r="F3" s="237"/>
      <c r="G3" s="237"/>
      <c r="H3" s="237"/>
      <c r="I3" s="237"/>
      <c r="J3" s="238"/>
    </row>
    <row r="4" spans="1:15" ht="23.25" customHeight="1" x14ac:dyDescent="0.2">
      <c r="A4" s="2"/>
      <c r="B4" s="81"/>
      <c r="C4" s="82"/>
      <c r="D4" s="83"/>
      <c r="E4" s="245"/>
      <c r="F4" s="245"/>
      <c r="G4" s="245"/>
      <c r="H4" s="245"/>
      <c r="I4" s="245"/>
      <c r="J4" s="246"/>
    </row>
    <row r="5" spans="1:15" ht="24" customHeight="1" x14ac:dyDescent="0.2">
      <c r="A5" s="2"/>
      <c r="B5" s="31" t="s">
        <v>42</v>
      </c>
      <c r="D5" s="249" t="s">
        <v>45</v>
      </c>
      <c r="E5" s="250"/>
      <c r="F5" s="250"/>
      <c r="G5" s="250"/>
      <c r="H5" s="18" t="s">
        <v>40</v>
      </c>
      <c r="I5" s="85" t="s">
        <v>49</v>
      </c>
      <c r="J5" s="8"/>
    </row>
    <row r="6" spans="1:15" ht="15.75" customHeight="1" x14ac:dyDescent="0.2">
      <c r="A6" s="2"/>
      <c r="B6" s="28"/>
      <c r="C6" s="55"/>
      <c r="D6" s="207" t="s">
        <v>46</v>
      </c>
      <c r="E6" s="208"/>
      <c r="F6" s="208"/>
      <c r="G6" s="208"/>
      <c r="H6" s="18" t="s">
        <v>34</v>
      </c>
      <c r="I6" s="85" t="s">
        <v>50</v>
      </c>
      <c r="J6" s="8"/>
    </row>
    <row r="7" spans="1:15" ht="15.75" customHeight="1" x14ac:dyDescent="0.2">
      <c r="A7" s="2"/>
      <c r="B7" s="29"/>
      <c r="C7" s="56"/>
      <c r="D7" s="84" t="s">
        <v>48</v>
      </c>
      <c r="E7" s="209" t="s">
        <v>47</v>
      </c>
      <c r="F7" s="210"/>
      <c r="G7" s="210"/>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0"/>
      <c r="E11" s="240"/>
      <c r="F11" s="240"/>
      <c r="G11" s="240"/>
      <c r="H11" s="18" t="s">
        <v>40</v>
      </c>
      <c r="I11" s="86"/>
      <c r="J11" s="8"/>
    </row>
    <row r="12" spans="1:15" ht="15.75" customHeight="1" x14ac:dyDescent="0.2">
      <c r="A12" s="2"/>
      <c r="B12" s="28"/>
      <c r="C12" s="55"/>
      <c r="D12" s="244"/>
      <c r="E12" s="244"/>
      <c r="F12" s="244"/>
      <c r="G12" s="244"/>
      <c r="H12" s="18" t="s">
        <v>34</v>
      </c>
      <c r="I12" s="86"/>
      <c r="J12" s="8"/>
    </row>
    <row r="13" spans="1:15" ht="15.75" customHeight="1" x14ac:dyDescent="0.2">
      <c r="A13" s="2"/>
      <c r="B13" s="29"/>
      <c r="C13" s="56"/>
      <c r="D13" s="87"/>
      <c r="E13" s="247"/>
      <c r="F13" s="248"/>
      <c r="G13" s="248"/>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9"/>
      <c r="F15" s="239"/>
      <c r="G15" s="241"/>
      <c r="H15" s="241"/>
      <c r="I15" s="241" t="s">
        <v>29</v>
      </c>
      <c r="J15" s="242"/>
    </row>
    <row r="16" spans="1:15" ht="23.25" customHeight="1" x14ac:dyDescent="0.2">
      <c r="A16" s="141" t="s">
        <v>24</v>
      </c>
      <c r="B16" s="38" t="s">
        <v>24</v>
      </c>
      <c r="C16" s="62"/>
      <c r="D16" s="63"/>
      <c r="E16" s="216"/>
      <c r="F16" s="217"/>
      <c r="G16" s="216"/>
      <c r="H16" s="217"/>
      <c r="I16" s="216">
        <f>SUMIF(F113:F139,A16,I113:I139)+SUMIF(F113:F139,"PSU",I113:I139)</f>
        <v>0</v>
      </c>
      <c r="J16" s="218"/>
    </row>
    <row r="17" spans="1:10" ht="23.25" customHeight="1" x14ac:dyDescent="0.2">
      <c r="A17" s="141" t="s">
        <v>25</v>
      </c>
      <c r="B17" s="38" t="s">
        <v>25</v>
      </c>
      <c r="C17" s="62"/>
      <c r="D17" s="63"/>
      <c r="E17" s="216"/>
      <c r="F17" s="217"/>
      <c r="G17" s="216"/>
      <c r="H17" s="217"/>
      <c r="I17" s="216">
        <f>SUMIF(F113:F139,A17,I113:I139)</f>
        <v>0</v>
      </c>
      <c r="J17" s="218"/>
    </row>
    <row r="18" spans="1:10" ht="23.25" customHeight="1" x14ac:dyDescent="0.2">
      <c r="A18" s="141" t="s">
        <v>26</v>
      </c>
      <c r="B18" s="38" t="s">
        <v>26</v>
      </c>
      <c r="C18" s="62"/>
      <c r="D18" s="63"/>
      <c r="E18" s="216"/>
      <c r="F18" s="217"/>
      <c r="G18" s="216"/>
      <c r="H18" s="217"/>
      <c r="I18" s="216">
        <f>SUMIF(F113:F139,A18,I113:I139)</f>
        <v>0</v>
      </c>
      <c r="J18" s="218"/>
    </row>
    <row r="19" spans="1:10" ht="23.25" customHeight="1" x14ac:dyDescent="0.2">
      <c r="A19" s="141" t="s">
        <v>132</v>
      </c>
      <c r="B19" s="38" t="s">
        <v>27</v>
      </c>
      <c r="C19" s="62"/>
      <c r="D19" s="63"/>
      <c r="E19" s="216"/>
      <c r="F19" s="217"/>
      <c r="G19" s="216"/>
      <c r="H19" s="217"/>
      <c r="I19" s="216">
        <f>SUMIF(F113:F139,A19,I113:I139)</f>
        <v>0</v>
      </c>
      <c r="J19" s="218"/>
    </row>
    <row r="20" spans="1:10" ht="23.25" customHeight="1" x14ac:dyDescent="0.2">
      <c r="A20" s="141" t="s">
        <v>133</v>
      </c>
      <c r="B20" s="38" t="s">
        <v>28</v>
      </c>
      <c r="C20" s="62"/>
      <c r="D20" s="63"/>
      <c r="E20" s="216"/>
      <c r="F20" s="217"/>
      <c r="G20" s="216"/>
      <c r="H20" s="217"/>
      <c r="I20" s="216">
        <f>SUMIF(F113:F139,A20,I113:I139)</f>
        <v>0</v>
      </c>
      <c r="J20" s="218"/>
    </row>
    <row r="21" spans="1:10" ht="23.25" customHeight="1" x14ac:dyDescent="0.2">
      <c r="A21" s="2"/>
      <c r="B21" s="48" t="s">
        <v>29</v>
      </c>
      <c r="C21" s="64"/>
      <c r="D21" s="65"/>
      <c r="E21" s="219"/>
      <c r="F21" s="243"/>
      <c r="G21" s="219"/>
      <c r="H21" s="243"/>
      <c r="I21" s="219">
        <f>SUM(I16:J20)</f>
        <v>0</v>
      </c>
      <c r="J21" s="220"/>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4">
        <f>ZakladDPHSniVypocet</f>
        <v>0</v>
      </c>
      <c r="H23" s="215"/>
      <c r="I23" s="215"/>
      <c r="J23" s="40" t="str">
        <f t="shared" ref="J23:J28" si="0">Mena</f>
        <v>CZK</v>
      </c>
    </row>
    <row r="24" spans="1:10" ht="23.25" customHeight="1" x14ac:dyDescent="0.2">
      <c r="A24" s="2">
        <f>(A23-INT(A23))*100</f>
        <v>0</v>
      </c>
      <c r="B24" s="38" t="s">
        <v>13</v>
      </c>
      <c r="C24" s="62"/>
      <c r="D24" s="63"/>
      <c r="E24" s="67">
        <f>SazbaDPH1</f>
        <v>15</v>
      </c>
      <c r="F24" s="39" t="s">
        <v>0</v>
      </c>
      <c r="G24" s="212">
        <f>IF(A24&gt;50, ROUNDUP(A23, 0), ROUNDDOWN(A23, 0))</f>
        <v>0</v>
      </c>
      <c r="H24" s="213"/>
      <c r="I24" s="213"/>
      <c r="J24" s="40" t="str">
        <f t="shared" si="0"/>
        <v>CZK</v>
      </c>
    </row>
    <row r="25" spans="1:10" ht="23.25" customHeight="1" x14ac:dyDescent="0.2">
      <c r="A25" s="2">
        <f>ZakladDPHZakl*SazbaDPH2/100</f>
        <v>0</v>
      </c>
      <c r="B25" s="38" t="s">
        <v>14</v>
      </c>
      <c r="C25" s="62"/>
      <c r="D25" s="63"/>
      <c r="E25" s="67">
        <v>21</v>
      </c>
      <c r="F25" s="39" t="s">
        <v>0</v>
      </c>
      <c r="G25" s="214">
        <f>ZakladDPHZaklVypocet</f>
        <v>0</v>
      </c>
      <c r="H25" s="215"/>
      <c r="I25" s="215"/>
      <c r="J25" s="40" t="str">
        <f t="shared" si="0"/>
        <v>CZK</v>
      </c>
    </row>
    <row r="26" spans="1:10" ht="23.25" customHeight="1" x14ac:dyDescent="0.2">
      <c r="A26" s="2">
        <f>(A25-INT(A25))*100</f>
        <v>0</v>
      </c>
      <c r="B26" s="32" t="s">
        <v>15</v>
      </c>
      <c r="C26" s="68"/>
      <c r="D26" s="54"/>
      <c r="E26" s="69">
        <f>SazbaDPH2</f>
        <v>21</v>
      </c>
      <c r="F26" s="30" t="s">
        <v>0</v>
      </c>
      <c r="G26" s="230">
        <f>IF(A26&gt;50, ROUNDUP(A25, 0), ROUNDDOWN(A25, 0))</f>
        <v>0</v>
      </c>
      <c r="H26" s="231"/>
      <c r="I26" s="231"/>
      <c r="J26" s="37" t="str">
        <f t="shared" si="0"/>
        <v>CZK</v>
      </c>
    </row>
    <row r="27" spans="1:10" ht="23.25" customHeight="1" thickBot="1" x14ac:dyDescent="0.25">
      <c r="A27" s="2">
        <f>ZakladDPHSni+DPHSni+ZakladDPHZakl+DPHZakl</f>
        <v>0</v>
      </c>
      <c r="B27" s="31" t="s">
        <v>4</v>
      </c>
      <c r="C27" s="70"/>
      <c r="D27" s="71"/>
      <c r="E27" s="70"/>
      <c r="F27" s="16"/>
      <c r="G27" s="232">
        <f>CenaCelkem-(ZakladDPHSni+DPHSni+ZakladDPHZakl+DPHZakl)</f>
        <v>0</v>
      </c>
      <c r="H27" s="232"/>
      <c r="I27" s="232"/>
      <c r="J27" s="41" t="str">
        <f t="shared" si="0"/>
        <v>CZK</v>
      </c>
    </row>
    <row r="28" spans="1:10" ht="27.75" hidden="1" customHeight="1" thickBot="1" x14ac:dyDescent="0.25">
      <c r="A28" s="2"/>
      <c r="B28" s="113" t="s">
        <v>23</v>
      </c>
      <c r="C28" s="114"/>
      <c r="D28" s="114"/>
      <c r="E28" s="115"/>
      <c r="F28" s="116"/>
      <c r="G28" s="222">
        <f>ZakladDPHSniVypocet+ZakladDPHZaklVypocet</f>
        <v>0</v>
      </c>
      <c r="H28" s="222"/>
      <c r="I28" s="222"/>
      <c r="J28" s="117" t="str">
        <f t="shared" si="0"/>
        <v>CZK</v>
      </c>
    </row>
    <row r="29" spans="1:10" ht="27.75" customHeight="1" thickBot="1" x14ac:dyDescent="0.25">
      <c r="A29" s="2">
        <f>(A27-INT(A27))*100</f>
        <v>0</v>
      </c>
      <c r="B29" s="113" t="s">
        <v>35</v>
      </c>
      <c r="C29" s="118"/>
      <c r="D29" s="118"/>
      <c r="E29" s="118"/>
      <c r="F29" s="119"/>
      <c r="G29" s="221">
        <f>IF(A29&gt;50, ROUNDUP(A27, 0), ROUNDDOWN(A27, 0))</f>
        <v>0</v>
      </c>
      <c r="H29" s="221"/>
      <c r="I29" s="221"/>
      <c r="J29" s="120" t="s">
        <v>69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23"/>
      <c r="E34" s="224"/>
      <c r="G34" s="225"/>
      <c r="H34" s="226"/>
      <c r="I34" s="226"/>
      <c r="J34" s="25"/>
    </row>
    <row r="35" spans="1:10" ht="12.75" customHeight="1" x14ac:dyDescent="0.2">
      <c r="A35" s="2"/>
      <c r="B35" s="2"/>
      <c r="D35" s="211" t="s">
        <v>2</v>
      </c>
      <c r="E35" s="211"/>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02"/>
      <c r="D39" s="202"/>
      <c r="E39" s="202"/>
      <c r="F39" s="100">
        <f>'SO 00 1 Naklady'!AE27+'SO 01 D.1.1 Pol'!AE477+'SO 01 D.1.4 Pol'!AE154+'SO 02 1 Pol'!AE32+'SO 02 2 Pol'!AE71+'SO 02 3 Pol'!AE119</f>
        <v>0</v>
      </c>
      <c r="G39" s="101">
        <f>'SO 00 1 Naklady'!AF27+'SO 01 D.1.1 Pol'!AF477+'SO 01 D.1.4 Pol'!AF154+'SO 02 1 Pol'!AF32+'SO 02 2 Pol'!AF71+'SO 02 3 Pol'!AF119</f>
        <v>0</v>
      </c>
      <c r="H39" s="102">
        <f t="shared" ref="H39:H49" si="1">(F39*SazbaDPH1/100)+(G39*SazbaDPH2/100)</f>
        <v>0</v>
      </c>
      <c r="I39" s="102">
        <f>F39+G39+H39</f>
        <v>0</v>
      </c>
      <c r="J39" s="103" t="str">
        <f>IF(CenaCelkemVypocet=0,"",I39/CenaCelkemVypocet*100)</f>
        <v/>
      </c>
    </row>
    <row r="40" spans="1:10" ht="25.5" customHeight="1" x14ac:dyDescent="0.2">
      <c r="A40" s="89">
        <v>2</v>
      </c>
      <c r="B40" s="104"/>
      <c r="C40" s="206" t="s">
        <v>52</v>
      </c>
      <c r="D40" s="206"/>
      <c r="E40" s="206"/>
      <c r="F40" s="105">
        <f>'SO 00 1 Naklady'!AE27</f>
        <v>0</v>
      </c>
      <c r="G40" s="106">
        <f>'SO 00 1 Naklady'!AF27</f>
        <v>0</v>
      </c>
      <c r="H40" s="106">
        <f t="shared" si="1"/>
        <v>0</v>
      </c>
      <c r="I40" s="106">
        <f>F40+G40+H40</f>
        <v>0</v>
      </c>
      <c r="J40" s="107" t="str">
        <f>IF(CenaCelkemVypocet=0,"",I40/CenaCelkemVypocet*100)</f>
        <v/>
      </c>
    </row>
    <row r="41" spans="1:10" ht="25.5" customHeight="1" x14ac:dyDescent="0.2">
      <c r="A41" s="89">
        <v>3</v>
      </c>
      <c r="B41" s="108" t="s">
        <v>53</v>
      </c>
      <c r="C41" s="202" t="s">
        <v>52</v>
      </c>
      <c r="D41" s="202"/>
      <c r="E41" s="202"/>
      <c r="F41" s="109">
        <f>'SO 00 1 Naklady'!AE27</f>
        <v>0</v>
      </c>
      <c r="G41" s="102">
        <f>'SO 00 1 Naklady'!AF27</f>
        <v>0</v>
      </c>
      <c r="H41" s="102">
        <f t="shared" si="1"/>
        <v>0</v>
      </c>
      <c r="I41" s="102">
        <f>F41+G41+H41</f>
        <v>0</v>
      </c>
      <c r="J41" s="103" t="str">
        <f>IF(CenaCelkemVypocet=0,"",I41/CenaCelkemVypocet*100)</f>
        <v/>
      </c>
    </row>
    <row r="42" spans="1:10" ht="25.5" customHeight="1" x14ac:dyDescent="0.2">
      <c r="A42" s="89">
        <v>2</v>
      </c>
      <c r="B42" s="104"/>
      <c r="C42" s="206" t="s">
        <v>54</v>
      </c>
      <c r="D42" s="206"/>
      <c r="E42" s="206"/>
      <c r="F42" s="105"/>
      <c r="G42" s="106"/>
      <c r="H42" s="106">
        <f t="shared" si="1"/>
        <v>0</v>
      </c>
      <c r="I42" s="106"/>
      <c r="J42" s="107"/>
    </row>
    <row r="43" spans="1:10" ht="25.5" customHeight="1" x14ac:dyDescent="0.2">
      <c r="A43" s="89">
        <v>2</v>
      </c>
      <c r="B43" s="104" t="s">
        <v>55</v>
      </c>
      <c r="C43" s="206" t="s">
        <v>56</v>
      </c>
      <c r="D43" s="206"/>
      <c r="E43" s="206"/>
      <c r="F43" s="105">
        <f>'SO 01 D.1.1 Pol'!AE477+'SO 01 D.1.4 Pol'!AE154</f>
        <v>0</v>
      </c>
      <c r="G43" s="106">
        <f>'SO 01 D.1.1 Pol'!AF477+'SO 01 D.1.4 Pol'!AF154</f>
        <v>0</v>
      </c>
      <c r="H43" s="106">
        <f t="shared" si="1"/>
        <v>0</v>
      </c>
      <c r="I43" s="106">
        <f t="shared" ref="I43:I49" si="2">F43+G43+H43</f>
        <v>0</v>
      </c>
      <c r="J43" s="107" t="str">
        <f t="shared" ref="J43:J49" si="3">IF(CenaCelkemVypocet=0,"",I43/CenaCelkemVypocet*100)</f>
        <v/>
      </c>
    </row>
    <row r="44" spans="1:10" ht="25.5" customHeight="1" x14ac:dyDescent="0.2">
      <c r="A44" s="89">
        <v>3</v>
      </c>
      <c r="B44" s="108" t="s">
        <v>57</v>
      </c>
      <c r="C44" s="202" t="s">
        <v>58</v>
      </c>
      <c r="D44" s="202"/>
      <c r="E44" s="202"/>
      <c r="F44" s="109">
        <f>'SO 01 D.1.1 Pol'!AE477</f>
        <v>0</v>
      </c>
      <c r="G44" s="102">
        <f>'SO 01 D.1.1 Pol'!AF477</f>
        <v>0</v>
      </c>
      <c r="H44" s="102">
        <f t="shared" si="1"/>
        <v>0</v>
      </c>
      <c r="I44" s="102">
        <f t="shared" si="2"/>
        <v>0</v>
      </c>
      <c r="J44" s="103" t="str">
        <f t="shared" si="3"/>
        <v/>
      </c>
    </row>
    <row r="45" spans="1:10" ht="25.5" customHeight="1" x14ac:dyDescent="0.2">
      <c r="A45" s="89">
        <v>3</v>
      </c>
      <c r="B45" s="108" t="s">
        <v>59</v>
      </c>
      <c r="C45" s="202" t="s">
        <v>60</v>
      </c>
      <c r="D45" s="202"/>
      <c r="E45" s="202"/>
      <c r="F45" s="109">
        <f>'SO 01 D.1.4 Pol'!AE154</f>
        <v>0</v>
      </c>
      <c r="G45" s="102">
        <f>'SO 01 D.1.4 Pol'!AF154</f>
        <v>0</v>
      </c>
      <c r="H45" s="102">
        <f t="shared" si="1"/>
        <v>0</v>
      </c>
      <c r="I45" s="102">
        <f t="shared" si="2"/>
        <v>0</v>
      </c>
      <c r="J45" s="103" t="str">
        <f t="shared" si="3"/>
        <v/>
      </c>
    </row>
    <row r="46" spans="1:10" ht="25.5" customHeight="1" x14ac:dyDescent="0.2">
      <c r="A46" s="89">
        <v>2</v>
      </c>
      <c r="B46" s="104" t="s">
        <v>61</v>
      </c>
      <c r="C46" s="206" t="s">
        <v>62</v>
      </c>
      <c r="D46" s="206"/>
      <c r="E46" s="206"/>
      <c r="F46" s="105">
        <f>'SO 02 1 Pol'!AE32+'SO 02 2 Pol'!AE71+'SO 02 3 Pol'!AE119</f>
        <v>0</v>
      </c>
      <c r="G46" s="106">
        <f>'SO 02 1 Pol'!AF32+'SO 02 2 Pol'!AF71+'SO 02 3 Pol'!AF119</f>
        <v>0</v>
      </c>
      <c r="H46" s="106">
        <f t="shared" si="1"/>
        <v>0</v>
      </c>
      <c r="I46" s="106">
        <f t="shared" si="2"/>
        <v>0</v>
      </c>
      <c r="J46" s="107" t="str">
        <f t="shared" si="3"/>
        <v/>
      </c>
    </row>
    <row r="47" spans="1:10" ht="25.5" customHeight="1" x14ac:dyDescent="0.2">
      <c r="A47" s="89">
        <v>3</v>
      </c>
      <c r="B47" s="108" t="s">
        <v>53</v>
      </c>
      <c r="C47" s="202" t="s">
        <v>63</v>
      </c>
      <c r="D47" s="202"/>
      <c r="E47" s="202"/>
      <c r="F47" s="109">
        <f>'SO 02 1 Pol'!AE32</f>
        <v>0</v>
      </c>
      <c r="G47" s="102">
        <f>'SO 02 1 Pol'!AF32</f>
        <v>0</v>
      </c>
      <c r="H47" s="102">
        <f t="shared" si="1"/>
        <v>0</v>
      </c>
      <c r="I47" s="102">
        <f t="shared" si="2"/>
        <v>0</v>
      </c>
      <c r="J47" s="103" t="str">
        <f t="shared" si="3"/>
        <v/>
      </c>
    </row>
    <row r="48" spans="1:10" ht="25.5" customHeight="1" x14ac:dyDescent="0.2">
      <c r="A48" s="89">
        <v>3</v>
      </c>
      <c r="B48" s="108" t="s">
        <v>64</v>
      </c>
      <c r="C48" s="202" t="s">
        <v>65</v>
      </c>
      <c r="D48" s="202"/>
      <c r="E48" s="202"/>
      <c r="F48" s="109">
        <f>'SO 02 2 Pol'!AE71</f>
        <v>0</v>
      </c>
      <c r="G48" s="102">
        <f>'SO 02 2 Pol'!AF71</f>
        <v>0</v>
      </c>
      <c r="H48" s="102">
        <f t="shared" si="1"/>
        <v>0</v>
      </c>
      <c r="I48" s="102">
        <f t="shared" si="2"/>
        <v>0</v>
      </c>
      <c r="J48" s="103" t="str">
        <f t="shared" si="3"/>
        <v/>
      </c>
    </row>
    <row r="49" spans="1:52" ht="25.5" customHeight="1" x14ac:dyDescent="0.2">
      <c r="A49" s="89">
        <v>3</v>
      </c>
      <c r="B49" s="108" t="s">
        <v>66</v>
      </c>
      <c r="C49" s="202" t="s">
        <v>67</v>
      </c>
      <c r="D49" s="202"/>
      <c r="E49" s="202"/>
      <c r="F49" s="109">
        <f>'SO 02 3 Pol'!AE119</f>
        <v>0</v>
      </c>
      <c r="G49" s="102">
        <f>'SO 02 3 Pol'!AF119</f>
        <v>0</v>
      </c>
      <c r="H49" s="102">
        <f t="shared" si="1"/>
        <v>0</v>
      </c>
      <c r="I49" s="102">
        <f t="shared" si="2"/>
        <v>0</v>
      </c>
      <c r="J49" s="103" t="str">
        <f t="shared" si="3"/>
        <v/>
      </c>
    </row>
    <row r="50" spans="1:52" ht="25.5" customHeight="1" x14ac:dyDescent="0.2">
      <c r="A50" s="89"/>
      <c r="B50" s="203" t="s">
        <v>68</v>
      </c>
      <c r="C50" s="204"/>
      <c r="D50" s="204"/>
      <c r="E50" s="205"/>
      <c r="F50" s="110">
        <f>SUMIF(A39:A49,"=1",F39:F49)</f>
        <v>0</v>
      </c>
      <c r="G50" s="111">
        <f>SUMIF(A39:A49,"=1",G39:G49)</f>
        <v>0</v>
      </c>
      <c r="H50" s="111">
        <f>SUMIF(A39:A49,"=1",H39:H49)</f>
        <v>0</v>
      </c>
      <c r="I50" s="111">
        <f>SUMIF(A39:A49,"=1",I39:I49)</f>
        <v>0</v>
      </c>
      <c r="J50" s="112">
        <f>SUMIF(A39:A49,"=1",J39:J49)</f>
        <v>0</v>
      </c>
    </row>
    <row r="52" spans="1:52" x14ac:dyDescent="0.2">
      <c r="A52" t="s">
        <v>70</v>
      </c>
      <c r="B52" t="s">
        <v>71</v>
      </c>
    </row>
    <row r="53" spans="1:52" x14ac:dyDescent="0.2">
      <c r="A53" t="s">
        <v>72</v>
      </c>
      <c r="B53" t="s">
        <v>73</v>
      </c>
    </row>
    <row r="54" spans="1:52" x14ac:dyDescent="0.2">
      <c r="A54" t="s">
        <v>74</v>
      </c>
      <c r="B54" t="s">
        <v>75</v>
      </c>
    </row>
    <row r="55" spans="1:52" x14ac:dyDescent="0.2">
      <c r="B55" s="201" t="s">
        <v>76</v>
      </c>
      <c r="C55" s="201"/>
      <c r="D55" s="201"/>
      <c r="E55" s="201"/>
      <c r="F55" s="201"/>
      <c r="G55" s="201"/>
      <c r="H55" s="201"/>
      <c r="I55" s="201"/>
      <c r="J55" s="201"/>
      <c r="AZ55" s="121" t="str">
        <f t="shared" ref="AZ55:AZ63" si="4">B55</f>
        <v>Položky nenavázané na cenovou soustavu (D+M) budou oceněny kompletně včetně přesunu hmot.</v>
      </c>
    </row>
    <row r="56" spans="1:52" x14ac:dyDescent="0.2">
      <c r="B56" s="201" t="s">
        <v>77</v>
      </c>
      <c r="C56" s="201"/>
      <c r="D56" s="201"/>
      <c r="E56" s="201"/>
      <c r="F56" s="201"/>
      <c r="G56" s="201"/>
      <c r="H56" s="201"/>
      <c r="I56" s="201"/>
      <c r="J56" s="201"/>
      <c r="AZ56" s="121" t="str">
        <f t="shared" si="4"/>
        <v>Položky montáže nenavázané na cenovou soustavu budou oceněny kompletně včetně přesunu hmot.</v>
      </c>
    </row>
    <row r="57" spans="1:52" x14ac:dyDescent="0.2">
      <c r="B57" s="201" t="s">
        <v>78</v>
      </c>
      <c r="C57" s="201"/>
      <c r="D57" s="201"/>
      <c r="E57" s="201"/>
      <c r="F57" s="201"/>
      <c r="G57" s="201"/>
      <c r="H57" s="201"/>
      <c r="I57" s="201"/>
      <c r="J57" s="201"/>
      <c r="AZ57" s="121" t="str">
        <f t="shared" si="4"/>
        <v>Dodávka materiálů (výrobků) nenavázaných na cenovou soustavu bude oceněna včetně přesunu hmot.</v>
      </c>
    </row>
    <row r="58" spans="1:52" x14ac:dyDescent="0.2">
      <c r="B58" s="201" t="s">
        <v>79</v>
      </c>
      <c r="C58" s="201"/>
      <c r="D58" s="201"/>
      <c r="E58" s="201"/>
      <c r="F58" s="201"/>
      <c r="G58" s="201"/>
      <c r="H58" s="201"/>
      <c r="I58" s="201"/>
      <c r="J58" s="201"/>
      <c r="AZ58" s="121" t="str">
        <f t="shared" si="4"/>
        <v>Poznámka:</v>
      </c>
    </row>
    <row r="59" spans="1:52" x14ac:dyDescent="0.2">
      <c r="B59" s="201" t="s">
        <v>80</v>
      </c>
      <c r="C59" s="201"/>
      <c r="D59" s="201"/>
      <c r="E59" s="201"/>
      <c r="F59" s="201"/>
      <c r="G59" s="201"/>
      <c r="H59" s="201"/>
      <c r="I59" s="201"/>
      <c r="J59" s="201"/>
      <c r="AZ59" s="121" t="str">
        <f t="shared" si="4"/>
        <v>PD znamená projektová dokumentace</v>
      </c>
    </row>
    <row r="60" spans="1:52" x14ac:dyDescent="0.2">
      <c r="B60" s="201" t="s">
        <v>81</v>
      </c>
      <c r="C60" s="201"/>
      <c r="D60" s="201"/>
      <c r="E60" s="201"/>
      <c r="F60" s="201"/>
      <c r="G60" s="201"/>
      <c r="H60" s="201"/>
      <c r="I60" s="201"/>
      <c r="J60" s="201"/>
      <c r="AZ60" s="121" t="str">
        <f t="shared" si="4"/>
        <v>D+M znamená dodávka a montáž</v>
      </c>
    </row>
    <row r="61" spans="1:52" ht="25.5" x14ac:dyDescent="0.2">
      <c r="B61" s="201" t="s">
        <v>82</v>
      </c>
      <c r="C61" s="201"/>
      <c r="D61" s="201"/>
      <c r="E61" s="201"/>
      <c r="F61" s="201"/>
      <c r="G61" s="201"/>
      <c r="H61" s="201"/>
      <c r="I61" s="201"/>
      <c r="J61" s="201"/>
      <c r="AZ61" s="121" t="str">
        <f t="shared" si="4"/>
        <v>Jsou-li v soupisu prací uvedeny odkazy na obchodní firmy, názvy nebo specifická označení výrobků apod., jsou</v>
      </c>
    </row>
    <row r="62" spans="1:52" ht="25.5" x14ac:dyDescent="0.2">
      <c r="B62" s="201" t="s">
        <v>83</v>
      </c>
      <c r="C62" s="201"/>
      <c r="D62" s="201"/>
      <c r="E62" s="201"/>
      <c r="F62" s="201"/>
      <c r="G62" s="201"/>
      <c r="H62" s="201"/>
      <c r="I62" s="201"/>
      <c r="J62" s="201"/>
      <c r="AZ62" s="121" t="str">
        <f t="shared" si="4"/>
        <v>takové odkazy pouze informativní a zhotoviteli umožňují v souladu se zákonem č. 134/2016 Sb. a příslušných paragrafů</v>
      </c>
    </row>
    <row r="63" spans="1:52" x14ac:dyDescent="0.2">
      <c r="B63" s="201" t="s">
        <v>84</v>
      </c>
      <c r="C63" s="201"/>
      <c r="D63" s="201"/>
      <c r="E63" s="201"/>
      <c r="F63" s="201"/>
      <c r="G63" s="201"/>
      <c r="H63" s="201"/>
      <c r="I63" s="201"/>
      <c r="J63" s="201"/>
      <c r="AZ63" s="121" t="str">
        <f t="shared" si="4"/>
        <v>použít i jiných kvalitativně a technicky obdobných, případně kvalitnějších řešení.</v>
      </c>
    </row>
    <row r="64" spans="1:52" x14ac:dyDescent="0.2">
      <c r="A64" t="s">
        <v>72</v>
      </c>
      <c r="B64" t="s">
        <v>85</v>
      </c>
    </row>
    <row r="65" spans="1:52" x14ac:dyDescent="0.2">
      <c r="A65" t="s">
        <v>74</v>
      </c>
      <c r="B65" t="s">
        <v>86</v>
      </c>
    </row>
    <row r="66" spans="1:52" x14ac:dyDescent="0.2">
      <c r="B66" s="201" t="s">
        <v>76</v>
      </c>
      <c r="C66" s="201"/>
      <c r="D66" s="201"/>
      <c r="E66" s="201"/>
      <c r="F66" s="201"/>
      <c r="G66" s="201"/>
      <c r="H66" s="201"/>
      <c r="I66" s="201"/>
      <c r="J66" s="201"/>
      <c r="AZ66" s="121" t="str">
        <f t="shared" ref="AZ66:AZ74" si="5">B66</f>
        <v>Položky nenavázané na cenovou soustavu (D+M) budou oceněny kompletně včetně přesunu hmot.</v>
      </c>
    </row>
    <row r="67" spans="1:52" x14ac:dyDescent="0.2">
      <c r="B67" s="201" t="s">
        <v>77</v>
      </c>
      <c r="C67" s="201"/>
      <c r="D67" s="201"/>
      <c r="E67" s="201"/>
      <c r="F67" s="201"/>
      <c r="G67" s="201"/>
      <c r="H67" s="201"/>
      <c r="I67" s="201"/>
      <c r="J67" s="201"/>
      <c r="AZ67" s="121" t="str">
        <f t="shared" si="5"/>
        <v>Položky montáže nenavázané na cenovou soustavu budou oceněny kompletně včetně přesunu hmot.</v>
      </c>
    </row>
    <row r="68" spans="1:52" x14ac:dyDescent="0.2">
      <c r="B68" s="201" t="s">
        <v>78</v>
      </c>
      <c r="C68" s="201"/>
      <c r="D68" s="201"/>
      <c r="E68" s="201"/>
      <c r="F68" s="201"/>
      <c r="G68" s="201"/>
      <c r="H68" s="201"/>
      <c r="I68" s="201"/>
      <c r="J68" s="201"/>
      <c r="AZ68" s="121" t="str">
        <f t="shared" si="5"/>
        <v>Dodávka materiálů (výrobků) nenavázaných na cenovou soustavu bude oceněna včetně přesunu hmot.</v>
      </c>
    </row>
    <row r="69" spans="1:52" x14ac:dyDescent="0.2">
      <c r="B69" s="201" t="s">
        <v>79</v>
      </c>
      <c r="C69" s="201"/>
      <c r="D69" s="201"/>
      <c r="E69" s="201"/>
      <c r="F69" s="201"/>
      <c r="G69" s="201"/>
      <c r="H69" s="201"/>
      <c r="I69" s="201"/>
      <c r="J69" s="201"/>
      <c r="AZ69" s="121" t="str">
        <f t="shared" si="5"/>
        <v>Poznámka:</v>
      </c>
    </row>
    <row r="70" spans="1:52" x14ac:dyDescent="0.2">
      <c r="B70" s="201" t="s">
        <v>80</v>
      </c>
      <c r="C70" s="201"/>
      <c r="D70" s="201"/>
      <c r="E70" s="201"/>
      <c r="F70" s="201"/>
      <c r="G70" s="201"/>
      <c r="H70" s="201"/>
      <c r="I70" s="201"/>
      <c r="J70" s="201"/>
      <c r="AZ70" s="121" t="str">
        <f t="shared" si="5"/>
        <v>PD znamená projektová dokumentace</v>
      </c>
    </row>
    <row r="71" spans="1:52" x14ac:dyDescent="0.2">
      <c r="B71" s="201" t="s">
        <v>81</v>
      </c>
      <c r="C71" s="201"/>
      <c r="D71" s="201"/>
      <c r="E71" s="201"/>
      <c r="F71" s="201"/>
      <c r="G71" s="201"/>
      <c r="H71" s="201"/>
      <c r="I71" s="201"/>
      <c r="J71" s="201"/>
      <c r="AZ71" s="121" t="str">
        <f t="shared" si="5"/>
        <v>D+M znamená dodávka a montáž</v>
      </c>
    </row>
    <row r="72" spans="1:52" ht="25.5" x14ac:dyDescent="0.2">
      <c r="B72" s="201" t="s">
        <v>82</v>
      </c>
      <c r="C72" s="201"/>
      <c r="D72" s="201"/>
      <c r="E72" s="201"/>
      <c r="F72" s="201"/>
      <c r="G72" s="201"/>
      <c r="H72" s="201"/>
      <c r="I72" s="201"/>
      <c r="J72" s="201"/>
      <c r="AZ72" s="121" t="str">
        <f t="shared" si="5"/>
        <v>Jsou-li v soupisu prací uvedeny odkazy na obchodní firmy, názvy nebo specifická označení výrobků apod., jsou</v>
      </c>
    </row>
    <row r="73" spans="1:52" ht="25.5" x14ac:dyDescent="0.2">
      <c r="B73" s="201" t="s">
        <v>83</v>
      </c>
      <c r="C73" s="201"/>
      <c r="D73" s="201"/>
      <c r="E73" s="201"/>
      <c r="F73" s="201"/>
      <c r="G73" s="201"/>
      <c r="H73" s="201"/>
      <c r="I73" s="201"/>
      <c r="J73" s="201"/>
      <c r="AZ73" s="121" t="str">
        <f t="shared" si="5"/>
        <v>takové odkazy pouze informativní a zhotoviteli umožňují v souladu se zákonem č. 134/2016 Sb. a příslušných paragrafů</v>
      </c>
    </row>
    <row r="74" spans="1:52" x14ac:dyDescent="0.2">
      <c r="B74" s="201" t="s">
        <v>84</v>
      </c>
      <c r="C74" s="201"/>
      <c r="D74" s="201"/>
      <c r="E74" s="201"/>
      <c r="F74" s="201"/>
      <c r="G74" s="201"/>
      <c r="H74" s="201"/>
      <c r="I74" s="201"/>
      <c r="J74" s="201"/>
      <c r="AZ74" s="121" t="str">
        <f t="shared" si="5"/>
        <v>použít i jiných kvalitativně a technicky obdobných, případně kvalitnějších řešení.</v>
      </c>
    </row>
    <row r="75" spans="1:52" x14ac:dyDescent="0.2">
      <c r="A75" t="s">
        <v>74</v>
      </c>
      <c r="B75" t="s">
        <v>87</v>
      </c>
    </row>
    <row r="76" spans="1:52" x14ac:dyDescent="0.2">
      <c r="A76" t="s">
        <v>72</v>
      </c>
      <c r="B76" t="s">
        <v>88</v>
      </c>
    </row>
    <row r="77" spans="1:52" x14ac:dyDescent="0.2">
      <c r="A77" t="s">
        <v>74</v>
      </c>
      <c r="B77" t="s">
        <v>89</v>
      </c>
    </row>
    <row r="78" spans="1:52" x14ac:dyDescent="0.2">
      <c r="B78" s="201" t="s">
        <v>76</v>
      </c>
      <c r="C78" s="201"/>
      <c r="D78" s="201"/>
      <c r="E78" s="201"/>
      <c r="F78" s="201"/>
      <c r="G78" s="201"/>
      <c r="H78" s="201"/>
      <c r="I78" s="201"/>
      <c r="J78" s="201"/>
      <c r="AZ78" s="121" t="str">
        <f t="shared" ref="AZ78:AZ86" si="6">B78</f>
        <v>Položky nenavázané na cenovou soustavu (D+M) budou oceněny kompletně včetně přesunu hmot.</v>
      </c>
    </row>
    <row r="79" spans="1:52" x14ac:dyDescent="0.2">
      <c r="B79" s="201" t="s">
        <v>77</v>
      </c>
      <c r="C79" s="201"/>
      <c r="D79" s="201"/>
      <c r="E79" s="201"/>
      <c r="F79" s="201"/>
      <c r="G79" s="201"/>
      <c r="H79" s="201"/>
      <c r="I79" s="201"/>
      <c r="J79" s="201"/>
      <c r="AZ79" s="121" t="str">
        <f t="shared" si="6"/>
        <v>Položky montáže nenavázané na cenovou soustavu budou oceněny kompletně včetně přesunu hmot.</v>
      </c>
    </row>
    <row r="80" spans="1:52" x14ac:dyDescent="0.2">
      <c r="B80" s="201" t="s">
        <v>78</v>
      </c>
      <c r="C80" s="201"/>
      <c r="D80" s="201"/>
      <c r="E80" s="201"/>
      <c r="F80" s="201"/>
      <c r="G80" s="201"/>
      <c r="H80" s="201"/>
      <c r="I80" s="201"/>
      <c r="J80" s="201"/>
      <c r="AZ80" s="121" t="str">
        <f t="shared" si="6"/>
        <v>Dodávka materiálů (výrobků) nenavázaných na cenovou soustavu bude oceněna včetně přesunu hmot.</v>
      </c>
    </row>
    <row r="81" spans="1:52" x14ac:dyDescent="0.2">
      <c r="B81" s="201" t="s">
        <v>79</v>
      </c>
      <c r="C81" s="201"/>
      <c r="D81" s="201"/>
      <c r="E81" s="201"/>
      <c r="F81" s="201"/>
      <c r="G81" s="201"/>
      <c r="H81" s="201"/>
      <c r="I81" s="201"/>
      <c r="J81" s="201"/>
      <c r="AZ81" s="121" t="str">
        <f t="shared" si="6"/>
        <v>Poznámka:</v>
      </c>
    </row>
    <row r="82" spans="1:52" x14ac:dyDescent="0.2">
      <c r="B82" s="201" t="s">
        <v>80</v>
      </c>
      <c r="C82" s="201"/>
      <c r="D82" s="201"/>
      <c r="E82" s="201"/>
      <c r="F82" s="201"/>
      <c r="G82" s="201"/>
      <c r="H82" s="201"/>
      <c r="I82" s="201"/>
      <c r="J82" s="201"/>
      <c r="AZ82" s="121" t="str">
        <f t="shared" si="6"/>
        <v>PD znamená projektová dokumentace</v>
      </c>
    </row>
    <row r="83" spans="1:52" x14ac:dyDescent="0.2">
      <c r="B83" s="201" t="s">
        <v>81</v>
      </c>
      <c r="C83" s="201"/>
      <c r="D83" s="201"/>
      <c r="E83" s="201"/>
      <c r="F83" s="201"/>
      <c r="G83" s="201"/>
      <c r="H83" s="201"/>
      <c r="I83" s="201"/>
      <c r="J83" s="201"/>
      <c r="AZ83" s="121" t="str">
        <f t="shared" si="6"/>
        <v>D+M znamená dodávka a montáž</v>
      </c>
    </row>
    <row r="84" spans="1:52" ht="25.5" x14ac:dyDescent="0.2">
      <c r="B84" s="201" t="s">
        <v>82</v>
      </c>
      <c r="C84" s="201"/>
      <c r="D84" s="201"/>
      <c r="E84" s="201"/>
      <c r="F84" s="201"/>
      <c r="G84" s="201"/>
      <c r="H84" s="201"/>
      <c r="I84" s="201"/>
      <c r="J84" s="201"/>
      <c r="AZ84" s="121" t="str">
        <f t="shared" si="6"/>
        <v>Jsou-li v soupisu prací uvedeny odkazy na obchodní firmy, názvy nebo specifická označení výrobků apod., jsou</v>
      </c>
    </row>
    <row r="85" spans="1:52" ht="25.5" x14ac:dyDescent="0.2">
      <c r="B85" s="201" t="s">
        <v>83</v>
      </c>
      <c r="C85" s="201"/>
      <c r="D85" s="201"/>
      <c r="E85" s="201"/>
      <c r="F85" s="201"/>
      <c r="G85" s="201"/>
      <c r="H85" s="201"/>
      <c r="I85" s="201"/>
      <c r="J85" s="201"/>
      <c r="AZ85" s="121" t="str">
        <f t="shared" si="6"/>
        <v>takové odkazy pouze informativní a zhotoviteli umožňují v souladu se zákonem č. 134/2016 Sb. a příslušných paragrafů</v>
      </c>
    </row>
    <row r="86" spans="1:52" x14ac:dyDescent="0.2">
      <c r="B86" s="201" t="s">
        <v>84</v>
      </c>
      <c r="C86" s="201"/>
      <c r="D86" s="201"/>
      <c r="E86" s="201"/>
      <c r="F86" s="201"/>
      <c r="G86" s="201"/>
      <c r="H86" s="201"/>
      <c r="I86" s="201"/>
      <c r="J86" s="201"/>
      <c r="AZ86" s="121" t="str">
        <f t="shared" si="6"/>
        <v>použít i jiných kvalitativně a technicky obdobných, případně kvalitnějších řešení.</v>
      </c>
    </row>
    <row r="87" spans="1:52" x14ac:dyDescent="0.2">
      <c r="A87" t="s">
        <v>74</v>
      </c>
      <c r="B87" t="s">
        <v>90</v>
      </c>
    </row>
    <row r="88" spans="1:52" x14ac:dyDescent="0.2">
      <c r="B88" s="201" t="s">
        <v>76</v>
      </c>
      <c r="C88" s="201"/>
      <c r="D88" s="201"/>
      <c r="E88" s="201"/>
      <c r="F88" s="201"/>
      <c r="G88" s="201"/>
      <c r="H88" s="201"/>
      <c r="I88" s="201"/>
      <c r="J88" s="201"/>
      <c r="AZ88" s="121" t="str">
        <f t="shared" ref="AZ88:AZ96" si="7">B88</f>
        <v>Položky nenavázané na cenovou soustavu (D+M) budou oceněny kompletně včetně přesunu hmot.</v>
      </c>
    </row>
    <row r="89" spans="1:52" x14ac:dyDescent="0.2">
      <c r="B89" s="201" t="s">
        <v>77</v>
      </c>
      <c r="C89" s="201"/>
      <c r="D89" s="201"/>
      <c r="E89" s="201"/>
      <c r="F89" s="201"/>
      <c r="G89" s="201"/>
      <c r="H89" s="201"/>
      <c r="I89" s="201"/>
      <c r="J89" s="201"/>
      <c r="AZ89" s="121" t="str">
        <f t="shared" si="7"/>
        <v>Položky montáže nenavázané na cenovou soustavu budou oceněny kompletně včetně přesunu hmot.</v>
      </c>
    </row>
    <row r="90" spans="1:52" x14ac:dyDescent="0.2">
      <c r="B90" s="201" t="s">
        <v>78</v>
      </c>
      <c r="C90" s="201"/>
      <c r="D90" s="201"/>
      <c r="E90" s="201"/>
      <c r="F90" s="201"/>
      <c r="G90" s="201"/>
      <c r="H90" s="201"/>
      <c r="I90" s="201"/>
      <c r="J90" s="201"/>
      <c r="AZ90" s="121" t="str">
        <f t="shared" si="7"/>
        <v>Dodávka materiálů (výrobků) nenavázaných na cenovou soustavu bude oceněna včetně přesunu hmot.</v>
      </c>
    </row>
    <row r="91" spans="1:52" x14ac:dyDescent="0.2">
      <c r="B91" s="201" t="s">
        <v>79</v>
      </c>
      <c r="C91" s="201"/>
      <c r="D91" s="201"/>
      <c r="E91" s="201"/>
      <c r="F91" s="201"/>
      <c r="G91" s="201"/>
      <c r="H91" s="201"/>
      <c r="I91" s="201"/>
      <c r="J91" s="201"/>
      <c r="AZ91" s="121" t="str">
        <f t="shared" si="7"/>
        <v>Poznámka:</v>
      </c>
    </row>
    <row r="92" spans="1:52" x14ac:dyDescent="0.2">
      <c r="B92" s="201" t="s">
        <v>80</v>
      </c>
      <c r="C92" s="201"/>
      <c r="D92" s="201"/>
      <c r="E92" s="201"/>
      <c r="F92" s="201"/>
      <c r="G92" s="201"/>
      <c r="H92" s="201"/>
      <c r="I92" s="201"/>
      <c r="J92" s="201"/>
      <c r="AZ92" s="121" t="str">
        <f t="shared" si="7"/>
        <v>PD znamená projektová dokumentace</v>
      </c>
    </row>
    <row r="93" spans="1:52" x14ac:dyDescent="0.2">
      <c r="B93" s="201" t="s">
        <v>81</v>
      </c>
      <c r="C93" s="201"/>
      <c r="D93" s="201"/>
      <c r="E93" s="201"/>
      <c r="F93" s="201"/>
      <c r="G93" s="201"/>
      <c r="H93" s="201"/>
      <c r="I93" s="201"/>
      <c r="J93" s="201"/>
      <c r="AZ93" s="121" t="str">
        <f t="shared" si="7"/>
        <v>D+M znamená dodávka a montáž</v>
      </c>
    </row>
    <row r="94" spans="1:52" ht="25.5" x14ac:dyDescent="0.2">
      <c r="B94" s="201" t="s">
        <v>82</v>
      </c>
      <c r="C94" s="201"/>
      <c r="D94" s="201"/>
      <c r="E94" s="201"/>
      <c r="F94" s="201"/>
      <c r="G94" s="201"/>
      <c r="H94" s="201"/>
      <c r="I94" s="201"/>
      <c r="J94" s="201"/>
      <c r="AZ94" s="121" t="str">
        <f t="shared" si="7"/>
        <v>Jsou-li v soupisu prací uvedeny odkazy na obchodní firmy, názvy nebo specifická označení výrobků apod., jsou</v>
      </c>
    </row>
    <row r="95" spans="1:52" ht="25.5" x14ac:dyDescent="0.2">
      <c r="B95" s="201" t="s">
        <v>83</v>
      </c>
      <c r="C95" s="201"/>
      <c r="D95" s="201"/>
      <c r="E95" s="201"/>
      <c r="F95" s="201"/>
      <c r="G95" s="201"/>
      <c r="H95" s="201"/>
      <c r="I95" s="201"/>
      <c r="J95" s="201"/>
      <c r="AZ95" s="121" t="str">
        <f t="shared" si="7"/>
        <v>takové odkazy pouze informativní a zhotoviteli umožňují v souladu se zákonem č. 134/2016 Sb. a příslušných paragrafů</v>
      </c>
    </row>
    <row r="96" spans="1:52" x14ac:dyDescent="0.2">
      <c r="B96" s="201" t="s">
        <v>84</v>
      </c>
      <c r="C96" s="201"/>
      <c r="D96" s="201"/>
      <c r="E96" s="201"/>
      <c r="F96" s="201"/>
      <c r="G96" s="201"/>
      <c r="H96" s="201"/>
      <c r="I96" s="201"/>
      <c r="J96" s="201"/>
      <c r="AZ96" s="121" t="str">
        <f t="shared" si="7"/>
        <v>použít i jiných kvalitativně a technicky obdobných, případně kvalitnějších řešení.</v>
      </c>
    </row>
    <row r="97" spans="1:52" x14ac:dyDescent="0.2">
      <c r="A97" t="s">
        <v>74</v>
      </c>
      <c r="B97" t="s">
        <v>91</v>
      </c>
    </row>
    <row r="98" spans="1:52" x14ac:dyDescent="0.2">
      <c r="B98" s="201" t="s">
        <v>76</v>
      </c>
      <c r="C98" s="201"/>
      <c r="D98" s="201"/>
      <c r="E98" s="201"/>
      <c r="F98" s="201"/>
      <c r="G98" s="201"/>
      <c r="H98" s="201"/>
      <c r="I98" s="201"/>
      <c r="J98" s="201"/>
      <c r="AZ98" s="121" t="str">
        <f t="shared" ref="AZ98:AZ107" si="8">B98</f>
        <v>Položky nenavázané na cenovou soustavu (D+M) budou oceněny kompletně včetně přesunu hmot.</v>
      </c>
    </row>
    <row r="99" spans="1:52" x14ac:dyDescent="0.2">
      <c r="B99" s="201" t="s">
        <v>77</v>
      </c>
      <c r="C99" s="201"/>
      <c r="D99" s="201"/>
      <c r="E99" s="201"/>
      <c r="F99" s="201"/>
      <c r="G99" s="201"/>
      <c r="H99" s="201"/>
      <c r="I99" s="201"/>
      <c r="J99" s="201"/>
      <c r="AZ99" s="121" t="str">
        <f t="shared" si="8"/>
        <v>Položky montáže nenavázané na cenovou soustavu budou oceněny kompletně včetně přesunu hmot.</v>
      </c>
    </row>
    <row r="100" spans="1:52" x14ac:dyDescent="0.2">
      <c r="B100" s="201" t="s">
        <v>78</v>
      </c>
      <c r="C100" s="201"/>
      <c r="D100" s="201"/>
      <c r="E100" s="201"/>
      <c r="F100" s="201"/>
      <c r="G100" s="201"/>
      <c r="H100" s="201"/>
      <c r="I100" s="201"/>
      <c r="J100" s="201"/>
      <c r="AZ100" s="121" t="str">
        <f t="shared" si="8"/>
        <v>Dodávka materiálů (výrobků) nenavázaných na cenovou soustavu bude oceněna včetně přesunu hmot.</v>
      </c>
    </row>
    <row r="101" spans="1:52" x14ac:dyDescent="0.2">
      <c r="B101" s="201" t="s">
        <v>79</v>
      </c>
      <c r="C101" s="201"/>
      <c r="D101" s="201"/>
      <c r="E101" s="201"/>
      <c r="F101" s="201"/>
      <c r="G101" s="201"/>
      <c r="H101" s="201"/>
      <c r="I101" s="201"/>
      <c r="J101" s="201"/>
      <c r="AZ101" s="121" t="str">
        <f t="shared" si="8"/>
        <v>Poznámka:</v>
      </c>
    </row>
    <row r="102" spans="1:52" x14ac:dyDescent="0.2">
      <c r="B102" s="201" t="s">
        <v>80</v>
      </c>
      <c r="C102" s="201"/>
      <c r="D102" s="201"/>
      <c r="E102" s="201"/>
      <c r="F102" s="201"/>
      <c r="G102" s="201"/>
      <c r="H102" s="201"/>
      <c r="I102" s="201"/>
      <c r="J102" s="201"/>
      <c r="AZ102" s="121" t="str">
        <f t="shared" si="8"/>
        <v>PD znamená projektová dokumentace</v>
      </c>
    </row>
    <row r="103" spans="1:52" x14ac:dyDescent="0.2">
      <c r="B103" s="201" t="s">
        <v>81</v>
      </c>
      <c r="C103" s="201"/>
      <c r="D103" s="201"/>
      <c r="E103" s="201"/>
      <c r="F103" s="201"/>
      <c r="G103" s="201"/>
      <c r="H103" s="201"/>
      <c r="I103" s="201"/>
      <c r="J103" s="201"/>
      <c r="AZ103" s="121" t="str">
        <f t="shared" si="8"/>
        <v>D+M znamená dodávka a montáž</v>
      </c>
    </row>
    <row r="104" spans="1:52" ht="25.5" x14ac:dyDescent="0.2">
      <c r="B104" s="201" t="s">
        <v>82</v>
      </c>
      <c r="C104" s="201"/>
      <c r="D104" s="201"/>
      <c r="E104" s="201"/>
      <c r="F104" s="201"/>
      <c r="G104" s="201"/>
      <c r="H104" s="201"/>
      <c r="I104" s="201"/>
      <c r="J104" s="201"/>
      <c r="AZ104" s="121" t="str">
        <f t="shared" si="8"/>
        <v>Jsou-li v soupisu prací uvedeny odkazy na obchodní firmy, názvy nebo specifická označení výrobků apod., jsou</v>
      </c>
    </row>
    <row r="105" spans="1:52" ht="25.5" x14ac:dyDescent="0.2">
      <c r="B105" s="201" t="s">
        <v>83</v>
      </c>
      <c r="C105" s="201"/>
      <c r="D105" s="201"/>
      <c r="E105" s="201"/>
      <c r="F105" s="201"/>
      <c r="G105" s="201"/>
      <c r="H105" s="201"/>
      <c r="I105" s="201"/>
      <c r="J105" s="201"/>
      <c r="AZ105" s="121" t="str">
        <f t="shared" si="8"/>
        <v>takové odkazy pouze informativní a zhotoviteli umožňují v souladu se zákonem č. 134/2016 Sb. a příslušných paragrafů</v>
      </c>
    </row>
    <row r="106" spans="1:52" x14ac:dyDescent="0.2">
      <c r="B106" s="201" t="s">
        <v>84</v>
      </c>
      <c r="C106" s="201"/>
      <c r="D106" s="201"/>
      <c r="E106" s="201"/>
      <c r="F106" s="201"/>
      <c r="G106" s="201"/>
      <c r="H106" s="201"/>
      <c r="I106" s="201"/>
      <c r="J106" s="201"/>
      <c r="AZ106" s="121" t="str">
        <f t="shared" si="8"/>
        <v>použít i jiných kvalitativně a technicky obdobných, případně kvalitnějších řešení.</v>
      </c>
    </row>
    <row r="107" spans="1:52" x14ac:dyDescent="0.2">
      <c r="B107" s="201" t="s">
        <v>92</v>
      </c>
      <c r="C107" s="201"/>
      <c r="D107" s="201"/>
      <c r="E107" s="201"/>
      <c r="F107" s="201"/>
      <c r="G107" s="201"/>
      <c r="H107" s="201"/>
      <c r="I107" s="201"/>
      <c r="J107" s="201"/>
      <c r="AZ107" s="121" t="str">
        <f t="shared" si="8"/>
        <v>Všechny položky v soupisu jsou D+M.</v>
      </c>
    </row>
    <row r="110" spans="1:52" ht="15.75" x14ac:dyDescent="0.25">
      <c r="B110" s="122" t="s">
        <v>93</v>
      </c>
    </row>
    <row r="112" spans="1:52" ht="25.5" customHeight="1" x14ac:dyDescent="0.2">
      <c r="A112" s="124"/>
      <c r="B112" s="127" t="s">
        <v>17</v>
      </c>
      <c r="C112" s="127" t="s">
        <v>5</v>
      </c>
      <c r="D112" s="128"/>
      <c r="E112" s="128"/>
      <c r="F112" s="129" t="s">
        <v>94</v>
      </c>
      <c r="G112" s="129"/>
      <c r="H112" s="129"/>
      <c r="I112" s="129" t="s">
        <v>29</v>
      </c>
      <c r="J112" s="129" t="s">
        <v>0</v>
      </c>
    </row>
    <row r="113" spans="1:10" ht="36.75" customHeight="1" x14ac:dyDescent="0.2">
      <c r="A113" s="125"/>
      <c r="B113" s="130" t="s">
        <v>53</v>
      </c>
      <c r="C113" s="199" t="s">
        <v>95</v>
      </c>
      <c r="D113" s="200"/>
      <c r="E113" s="200"/>
      <c r="F113" s="137" t="s">
        <v>24</v>
      </c>
      <c r="G113" s="138"/>
      <c r="H113" s="138"/>
      <c r="I113" s="138">
        <f>'SO 02 3 Pol'!G8</f>
        <v>0</v>
      </c>
      <c r="J113" s="134" t="str">
        <f>IF(I140=0,"",I113/I140*100)</f>
        <v/>
      </c>
    </row>
    <row r="114" spans="1:10" ht="36.75" customHeight="1" x14ac:dyDescent="0.2">
      <c r="A114" s="125"/>
      <c r="B114" s="130" t="s">
        <v>53</v>
      </c>
      <c r="C114" s="199" t="s">
        <v>96</v>
      </c>
      <c r="D114" s="200"/>
      <c r="E114" s="200"/>
      <c r="F114" s="137" t="s">
        <v>24</v>
      </c>
      <c r="G114" s="138"/>
      <c r="H114" s="138"/>
      <c r="I114" s="138">
        <f>'SO 02 1 Pol'!G8</f>
        <v>0</v>
      </c>
      <c r="J114" s="134" t="str">
        <f>IF(I140=0,"",I114/I140*100)</f>
        <v/>
      </c>
    </row>
    <row r="115" spans="1:10" ht="36.75" customHeight="1" x14ac:dyDescent="0.2">
      <c r="A115" s="125"/>
      <c r="B115" s="130" t="s">
        <v>53</v>
      </c>
      <c r="C115" s="199" t="s">
        <v>97</v>
      </c>
      <c r="D115" s="200"/>
      <c r="E115" s="200"/>
      <c r="F115" s="137" t="s">
        <v>24</v>
      </c>
      <c r="G115" s="138"/>
      <c r="H115" s="138"/>
      <c r="I115" s="138">
        <f>'SO 02 2 Pol'!G8</f>
        <v>0</v>
      </c>
      <c r="J115" s="134" t="str">
        <f>IF(I140=0,"",I115/I140*100)</f>
        <v/>
      </c>
    </row>
    <row r="116" spans="1:10" ht="36.75" customHeight="1" x14ac:dyDescent="0.2">
      <c r="A116" s="125"/>
      <c r="B116" s="130" t="s">
        <v>64</v>
      </c>
      <c r="C116" s="199" t="s">
        <v>98</v>
      </c>
      <c r="D116" s="200"/>
      <c r="E116" s="200"/>
      <c r="F116" s="137" t="s">
        <v>24</v>
      </c>
      <c r="G116" s="138"/>
      <c r="H116" s="138"/>
      <c r="I116" s="138">
        <f>'SO 02 1 Pol'!G11</f>
        <v>0</v>
      </c>
      <c r="J116" s="134" t="str">
        <f>IF(I140=0,"",I116/I140*100)</f>
        <v/>
      </c>
    </row>
    <row r="117" spans="1:10" ht="36.75" customHeight="1" x14ac:dyDescent="0.2">
      <c r="A117" s="125"/>
      <c r="B117" s="130" t="s">
        <v>64</v>
      </c>
      <c r="C117" s="199" t="s">
        <v>99</v>
      </c>
      <c r="D117" s="200"/>
      <c r="E117" s="200"/>
      <c r="F117" s="137" t="s">
        <v>24</v>
      </c>
      <c r="G117" s="138"/>
      <c r="H117" s="138"/>
      <c r="I117" s="138">
        <f>'SO 02 3 Pol'!G52</f>
        <v>0</v>
      </c>
      <c r="J117" s="134" t="str">
        <f>IF(I140=0,"",I117/I140*100)</f>
        <v/>
      </c>
    </row>
    <row r="118" spans="1:10" ht="36.75" customHeight="1" x14ac:dyDescent="0.2">
      <c r="A118" s="125"/>
      <c r="B118" s="130" t="s">
        <v>64</v>
      </c>
      <c r="C118" s="199" t="s">
        <v>100</v>
      </c>
      <c r="D118" s="200"/>
      <c r="E118" s="200"/>
      <c r="F118" s="137" t="s">
        <v>24</v>
      </c>
      <c r="G118" s="138"/>
      <c r="H118" s="138"/>
      <c r="I118" s="138">
        <f>'SO 02 2 Pol'!G15</f>
        <v>0</v>
      </c>
      <c r="J118" s="134" t="str">
        <f>IF(I140=0,"",I118/I140*100)</f>
        <v/>
      </c>
    </row>
    <row r="119" spans="1:10" ht="36.75" customHeight="1" x14ac:dyDescent="0.2">
      <c r="A119" s="125"/>
      <c r="B119" s="130" t="s">
        <v>66</v>
      </c>
      <c r="C119" s="199" t="s">
        <v>101</v>
      </c>
      <c r="D119" s="200"/>
      <c r="E119" s="200"/>
      <c r="F119" s="137" t="s">
        <v>24</v>
      </c>
      <c r="G119" s="138"/>
      <c r="H119" s="138"/>
      <c r="I119" s="138">
        <f>'SO 02 1 Pol'!G20</f>
        <v>0</v>
      </c>
      <c r="J119" s="134" t="str">
        <f>IF(I140=0,"",I119/I140*100)</f>
        <v/>
      </c>
    </row>
    <row r="120" spans="1:10" ht="36.75" customHeight="1" x14ac:dyDescent="0.2">
      <c r="A120" s="125"/>
      <c r="B120" s="130" t="s">
        <v>66</v>
      </c>
      <c r="C120" s="199" t="s">
        <v>102</v>
      </c>
      <c r="D120" s="200"/>
      <c r="E120" s="200"/>
      <c r="F120" s="137" t="s">
        <v>24</v>
      </c>
      <c r="G120" s="138"/>
      <c r="H120" s="138"/>
      <c r="I120" s="138">
        <f>'SO 01 D.1.1 Pol'!G8</f>
        <v>0</v>
      </c>
      <c r="J120" s="134" t="str">
        <f>IF(I140=0,"",I120/I140*100)</f>
        <v/>
      </c>
    </row>
    <row r="121" spans="1:10" ht="36.75" customHeight="1" x14ac:dyDescent="0.2">
      <c r="A121" s="125"/>
      <c r="B121" s="130" t="s">
        <v>66</v>
      </c>
      <c r="C121" s="199" t="s">
        <v>103</v>
      </c>
      <c r="D121" s="200"/>
      <c r="E121" s="200"/>
      <c r="F121" s="137" t="s">
        <v>24</v>
      </c>
      <c r="G121" s="138"/>
      <c r="H121" s="138"/>
      <c r="I121" s="138">
        <f>'SO 02 2 Pol'!G22</f>
        <v>0</v>
      </c>
      <c r="J121" s="134" t="str">
        <f>IF(I140=0,"",I121/I140*100)</f>
        <v/>
      </c>
    </row>
    <row r="122" spans="1:10" ht="36.75" customHeight="1" x14ac:dyDescent="0.2">
      <c r="A122" s="125"/>
      <c r="B122" s="130" t="s">
        <v>66</v>
      </c>
      <c r="C122" s="199" t="s">
        <v>100</v>
      </c>
      <c r="D122" s="200"/>
      <c r="E122" s="200"/>
      <c r="F122" s="137" t="s">
        <v>24</v>
      </c>
      <c r="G122" s="138"/>
      <c r="H122" s="138"/>
      <c r="I122" s="138">
        <f>'SO 02 3 Pol'!G63</f>
        <v>0</v>
      </c>
      <c r="J122" s="134" t="str">
        <f>IF(I140=0,"",I122/I140*100)</f>
        <v/>
      </c>
    </row>
    <row r="123" spans="1:10" ht="36.75" customHeight="1" x14ac:dyDescent="0.2">
      <c r="A123" s="125"/>
      <c r="B123" s="130" t="s">
        <v>104</v>
      </c>
      <c r="C123" s="199" t="s">
        <v>105</v>
      </c>
      <c r="D123" s="200"/>
      <c r="E123" s="200"/>
      <c r="F123" s="137" t="s">
        <v>24</v>
      </c>
      <c r="G123" s="138"/>
      <c r="H123" s="138"/>
      <c r="I123" s="138">
        <f>'SO 01 D.1.1 Pol'!G41</f>
        <v>0</v>
      </c>
      <c r="J123" s="134" t="str">
        <f>IF(I140=0,"",I123/I140*100)</f>
        <v/>
      </c>
    </row>
    <row r="124" spans="1:10" ht="36.75" customHeight="1" x14ac:dyDescent="0.2">
      <c r="A124" s="125"/>
      <c r="B124" s="130" t="s">
        <v>104</v>
      </c>
      <c r="C124" s="199" t="s">
        <v>106</v>
      </c>
      <c r="D124" s="200"/>
      <c r="E124" s="200"/>
      <c r="F124" s="137" t="s">
        <v>24</v>
      </c>
      <c r="G124" s="138"/>
      <c r="H124" s="138"/>
      <c r="I124" s="138">
        <f>'SO 02 2 Pol'!G57</f>
        <v>0</v>
      </c>
      <c r="J124" s="134" t="str">
        <f>IF(I140=0,"",I124/I140*100)</f>
        <v/>
      </c>
    </row>
    <row r="125" spans="1:10" ht="36.75" customHeight="1" x14ac:dyDescent="0.2">
      <c r="A125" s="125"/>
      <c r="B125" s="130" t="s">
        <v>104</v>
      </c>
      <c r="C125" s="199" t="s">
        <v>103</v>
      </c>
      <c r="D125" s="200"/>
      <c r="E125" s="200"/>
      <c r="F125" s="137" t="s">
        <v>24</v>
      </c>
      <c r="G125" s="138"/>
      <c r="H125" s="138"/>
      <c r="I125" s="138">
        <f>'SO 02 3 Pol'!G72</f>
        <v>0</v>
      </c>
      <c r="J125" s="134" t="str">
        <f>IF(I140=0,"",I125/I140*100)</f>
        <v/>
      </c>
    </row>
    <row r="126" spans="1:10" ht="36.75" customHeight="1" x14ac:dyDescent="0.2">
      <c r="A126" s="125"/>
      <c r="B126" s="130" t="s">
        <v>107</v>
      </c>
      <c r="C126" s="199" t="s">
        <v>108</v>
      </c>
      <c r="D126" s="200"/>
      <c r="E126" s="200"/>
      <c r="F126" s="137" t="s">
        <v>24</v>
      </c>
      <c r="G126" s="138"/>
      <c r="H126" s="138"/>
      <c r="I126" s="138">
        <f>'SO 02 3 Pol'!G100</f>
        <v>0</v>
      </c>
      <c r="J126" s="134" t="str">
        <f>IF(I140=0,"",I126/I140*100)</f>
        <v/>
      </c>
    </row>
    <row r="127" spans="1:10" ht="36.75" customHeight="1" x14ac:dyDescent="0.2">
      <c r="A127" s="125"/>
      <c r="B127" s="130" t="s">
        <v>109</v>
      </c>
      <c r="C127" s="199" t="s">
        <v>110</v>
      </c>
      <c r="D127" s="200"/>
      <c r="E127" s="200"/>
      <c r="F127" s="137" t="s">
        <v>24</v>
      </c>
      <c r="G127" s="138"/>
      <c r="H127" s="138"/>
      <c r="I127" s="138">
        <f>'SO 02 3 Pol'!G114</f>
        <v>0</v>
      </c>
      <c r="J127" s="134" t="str">
        <f>IF(I140=0,"",I127/I140*100)</f>
        <v/>
      </c>
    </row>
    <row r="128" spans="1:10" ht="36.75" customHeight="1" x14ac:dyDescent="0.2">
      <c r="A128" s="125"/>
      <c r="B128" s="130" t="s">
        <v>111</v>
      </c>
      <c r="C128" s="199" t="s">
        <v>112</v>
      </c>
      <c r="D128" s="200"/>
      <c r="E128" s="200"/>
      <c r="F128" s="137" t="s">
        <v>24</v>
      </c>
      <c r="G128" s="138"/>
      <c r="H128" s="138"/>
      <c r="I128" s="138">
        <f>'SO 01 D.1.1 Pol'!G53</f>
        <v>0</v>
      </c>
      <c r="J128" s="134" t="str">
        <f>IF(I140=0,"",I128/I140*100)</f>
        <v/>
      </c>
    </row>
    <row r="129" spans="1:10" ht="36.75" customHeight="1" x14ac:dyDescent="0.2">
      <c r="A129" s="125"/>
      <c r="B129" s="130" t="s">
        <v>113</v>
      </c>
      <c r="C129" s="199" t="s">
        <v>114</v>
      </c>
      <c r="D129" s="200"/>
      <c r="E129" s="200"/>
      <c r="F129" s="137" t="s">
        <v>24</v>
      </c>
      <c r="G129" s="138"/>
      <c r="H129" s="138"/>
      <c r="I129" s="138">
        <f>'SO 01 D.1.1 Pol'!G84</f>
        <v>0</v>
      </c>
      <c r="J129" s="134" t="str">
        <f>IF(I140=0,"",I129/I140*100)</f>
        <v/>
      </c>
    </row>
    <row r="130" spans="1:10" ht="36.75" customHeight="1" x14ac:dyDescent="0.2">
      <c r="A130" s="125"/>
      <c r="B130" s="130" t="s">
        <v>115</v>
      </c>
      <c r="C130" s="199" t="s">
        <v>116</v>
      </c>
      <c r="D130" s="200"/>
      <c r="E130" s="200"/>
      <c r="F130" s="137" t="s">
        <v>24</v>
      </c>
      <c r="G130" s="138"/>
      <c r="H130" s="138"/>
      <c r="I130" s="138">
        <f>'SO 01 D.1.1 Pol'!G90</f>
        <v>0</v>
      </c>
      <c r="J130" s="134" t="str">
        <f>IF(I140=0,"",I130/I140*100)</f>
        <v/>
      </c>
    </row>
    <row r="131" spans="1:10" ht="36.75" customHeight="1" x14ac:dyDescent="0.2">
      <c r="A131" s="125"/>
      <c r="B131" s="130" t="s">
        <v>117</v>
      </c>
      <c r="C131" s="199" t="s">
        <v>118</v>
      </c>
      <c r="D131" s="200"/>
      <c r="E131" s="200"/>
      <c r="F131" s="137" t="s">
        <v>24</v>
      </c>
      <c r="G131" s="138"/>
      <c r="H131" s="138"/>
      <c r="I131" s="138">
        <f>'SO 01 D.1.1 Pol'!G177</f>
        <v>0</v>
      </c>
      <c r="J131" s="134" t="str">
        <f>IF(I140=0,"",I131/I140*100)</f>
        <v/>
      </c>
    </row>
    <row r="132" spans="1:10" ht="36.75" customHeight="1" x14ac:dyDescent="0.2">
      <c r="A132" s="125"/>
      <c r="B132" s="130" t="s">
        <v>119</v>
      </c>
      <c r="C132" s="199" t="s">
        <v>120</v>
      </c>
      <c r="D132" s="200"/>
      <c r="E132" s="200"/>
      <c r="F132" s="137" t="s">
        <v>24</v>
      </c>
      <c r="G132" s="138"/>
      <c r="H132" s="138"/>
      <c r="I132" s="138">
        <f>'SO 01 D.1.4 Pol'!G63</f>
        <v>0</v>
      </c>
      <c r="J132" s="134" t="str">
        <f>IF(I140=0,"",I132/I140*100)</f>
        <v/>
      </c>
    </row>
    <row r="133" spans="1:10" ht="36.75" customHeight="1" x14ac:dyDescent="0.2">
      <c r="A133" s="125"/>
      <c r="B133" s="130" t="s">
        <v>121</v>
      </c>
      <c r="C133" s="199" t="s">
        <v>122</v>
      </c>
      <c r="D133" s="200"/>
      <c r="E133" s="200"/>
      <c r="F133" s="137" t="s">
        <v>25</v>
      </c>
      <c r="G133" s="138"/>
      <c r="H133" s="138"/>
      <c r="I133" s="138">
        <f>'SO 01 D.1.1 Pol'!G183</f>
        <v>0</v>
      </c>
      <c r="J133" s="134" t="str">
        <f>IF(I140=0,"",I133/I140*100)</f>
        <v/>
      </c>
    </row>
    <row r="134" spans="1:10" ht="36.75" customHeight="1" x14ac:dyDescent="0.2">
      <c r="A134" s="125"/>
      <c r="B134" s="130" t="s">
        <v>123</v>
      </c>
      <c r="C134" s="199" t="s">
        <v>124</v>
      </c>
      <c r="D134" s="200"/>
      <c r="E134" s="200"/>
      <c r="F134" s="137" t="s">
        <v>25</v>
      </c>
      <c r="G134" s="138"/>
      <c r="H134" s="138"/>
      <c r="I134" s="138">
        <f>'SO 01 D.1.1 Pol'!G229</f>
        <v>0</v>
      </c>
      <c r="J134" s="134" t="str">
        <f>IF(I140=0,"",I134/I140*100)</f>
        <v/>
      </c>
    </row>
    <row r="135" spans="1:10" ht="36.75" customHeight="1" x14ac:dyDescent="0.2">
      <c r="A135" s="125"/>
      <c r="B135" s="130" t="s">
        <v>125</v>
      </c>
      <c r="C135" s="199" t="s">
        <v>126</v>
      </c>
      <c r="D135" s="200"/>
      <c r="E135" s="200"/>
      <c r="F135" s="137" t="s">
        <v>26</v>
      </c>
      <c r="G135" s="138"/>
      <c r="H135" s="138"/>
      <c r="I135" s="138">
        <f>'SO 01 D.1.4 Pol'!G8</f>
        <v>0</v>
      </c>
      <c r="J135" s="134" t="str">
        <f>IF(I140=0,"",I135/I140*100)</f>
        <v/>
      </c>
    </row>
    <row r="136" spans="1:10" ht="36.75" customHeight="1" x14ac:dyDescent="0.2">
      <c r="A136" s="125"/>
      <c r="B136" s="130" t="s">
        <v>127</v>
      </c>
      <c r="C136" s="199" t="s">
        <v>128</v>
      </c>
      <c r="D136" s="200"/>
      <c r="E136" s="200"/>
      <c r="F136" s="137" t="s">
        <v>26</v>
      </c>
      <c r="G136" s="138"/>
      <c r="H136" s="138"/>
      <c r="I136" s="138">
        <f>'SO 01 D.1.4 Pol'!G36</f>
        <v>0</v>
      </c>
      <c r="J136" s="134" t="str">
        <f>IF(I140=0,"",I136/I140*100)</f>
        <v/>
      </c>
    </row>
    <row r="137" spans="1:10" ht="36.75" customHeight="1" x14ac:dyDescent="0.2">
      <c r="A137" s="125"/>
      <c r="B137" s="130" t="s">
        <v>129</v>
      </c>
      <c r="C137" s="199" t="s">
        <v>130</v>
      </c>
      <c r="D137" s="200"/>
      <c r="E137" s="200"/>
      <c r="F137" s="137" t="s">
        <v>131</v>
      </c>
      <c r="G137" s="138"/>
      <c r="H137" s="138"/>
      <c r="I137" s="138">
        <f>'SO 01 D.1.1 Pol'!G453</f>
        <v>0</v>
      </c>
      <c r="J137" s="134" t="str">
        <f>IF(I140=0,"",I137/I140*100)</f>
        <v/>
      </c>
    </row>
    <row r="138" spans="1:10" ht="36.75" customHeight="1" x14ac:dyDescent="0.2">
      <c r="A138" s="125"/>
      <c r="B138" s="130" t="s">
        <v>132</v>
      </c>
      <c r="C138" s="199" t="s">
        <v>27</v>
      </c>
      <c r="D138" s="200"/>
      <c r="E138" s="200"/>
      <c r="F138" s="137" t="s">
        <v>132</v>
      </c>
      <c r="G138" s="138"/>
      <c r="H138" s="138"/>
      <c r="I138" s="138">
        <f>'SO 00 1 Naklady'!G8</f>
        <v>0</v>
      </c>
      <c r="J138" s="134" t="str">
        <f>IF(I140=0,"",I138/I140*100)</f>
        <v/>
      </c>
    </row>
    <row r="139" spans="1:10" ht="36.75" customHeight="1" x14ac:dyDescent="0.2">
      <c r="A139" s="125"/>
      <c r="B139" s="130" t="s">
        <v>133</v>
      </c>
      <c r="C139" s="199" t="s">
        <v>28</v>
      </c>
      <c r="D139" s="200"/>
      <c r="E139" s="200"/>
      <c r="F139" s="137" t="s">
        <v>133</v>
      </c>
      <c r="G139" s="138"/>
      <c r="H139" s="138"/>
      <c r="I139" s="138">
        <f>'SO 00 1 Naklady'!G14</f>
        <v>0</v>
      </c>
      <c r="J139" s="134" t="str">
        <f>IF(I140=0,"",I139/I140*100)</f>
        <v/>
      </c>
    </row>
    <row r="140" spans="1:10" ht="25.5" customHeight="1" x14ac:dyDescent="0.2">
      <c r="A140" s="126"/>
      <c r="B140" s="131" t="s">
        <v>1</v>
      </c>
      <c r="C140" s="132"/>
      <c r="D140" s="133"/>
      <c r="E140" s="133"/>
      <c r="F140" s="139"/>
      <c r="G140" s="140"/>
      <c r="H140" s="140"/>
      <c r="I140" s="140">
        <f>SUM(I113:I139)</f>
        <v>0</v>
      </c>
      <c r="J140" s="135">
        <f>SUM(J113:J139)</f>
        <v>0</v>
      </c>
    </row>
    <row r="141" spans="1:10" x14ac:dyDescent="0.2">
      <c r="F141" s="88"/>
      <c r="G141" s="88"/>
      <c r="H141" s="88"/>
      <c r="I141" s="88"/>
      <c r="J141" s="136"/>
    </row>
    <row r="142" spans="1:10" x14ac:dyDescent="0.2">
      <c r="F142" s="88"/>
      <c r="G142" s="88"/>
      <c r="H142" s="88"/>
      <c r="I142" s="88"/>
      <c r="J142" s="136"/>
    </row>
    <row r="143" spans="1:10" x14ac:dyDescent="0.2">
      <c r="F143" s="88"/>
      <c r="G143" s="88"/>
      <c r="H143" s="88"/>
      <c r="I143" s="88"/>
      <c r="J143" s="136"/>
    </row>
  </sheetData>
  <sheetProtection algorithmName="SHA-512" hashValue="W4SPNHt6iWuycdPU2W4eZuMRl1QeXx3qxKui28sNCrV6H/6mVg446yIa286s+7yxYrM0jGmuO4U0HG1aGMiVpg==" saltValue="fFhzJmfeP5hVUeEuNfcAe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6">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9:E49"/>
    <mergeCell ref="B50:E50"/>
    <mergeCell ref="B55:J55"/>
    <mergeCell ref="B56:J56"/>
    <mergeCell ref="B57:J57"/>
    <mergeCell ref="C44:E44"/>
    <mergeCell ref="C45:E45"/>
    <mergeCell ref="C46:E46"/>
    <mergeCell ref="C47:E47"/>
    <mergeCell ref="C48:E48"/>
    <mergeCell ref="B63:J63"/>
    <mergeCell ref="B66:J66"/>
    <mergeCell ref="B67:J67"/>
    <mergeCell ref="B68:J68"/>
    <mergeCell ref="B69:J69"/>
    <mergeCell ref="B58:J58"/>
    <mergeCell ref="B59:J59"/>
    <mergeCell ref="B60:J60"/>
    <mergeCell ref="B61:J61"/>
    <mergeCell ref="B62:J62"/>
    <mergeCell ref="B78:J78"/>
    <mergeCell ref="B79:J79"/>
    <mergeCell ref="B80:J80"/>
    <mergeCell ref="B81:J81"/>
    <mergeCell ref="B82:J82"/>
    <mergeCell ref="B70:J70"/>
    <mergeCell ref="B71:J71"/>
    <mergeCell ref="B72:J72"/>
    <mergeCell ref="B73:J73"/>
    <mergeCell ref="B74:J74"/>
    <mergeCell ref="B89:J89"/>
    <mergeCell ref="B90:J90"/>
    <mergeCell ref="B91:J91"/>
    <mergeCell ref="B92:J92"/>
    <mergeCell ref="B93:J93"/>
    <mergeCell ref="B83:J83"/>
    <mergeCell ref="B84:J84"/>
    <mergeCell ref="B85:J85"/>
    <mergeCell ref="B86:J86"/>
    <mergeCell ref="B88:J88"/>
    <mergeCell ref="B100:J100"/>
    <mergeCell ref="B101:J101"/>
    <mergeCell ref="B102:J102"/>
    <mergeCell ref="B103:J103"/>
    <mergeCell ref="B104:J104"/>
    <mergeCell ref="B94:J94"/>
    <mergeCell ref="B95:J95"/>
    <mergeCell ref="B96:J96"/>
    <mergeCell ref="B98:J98"/>
    <mergeCell ref="B99:J99"/>
    <mergeCell ref="C115:E115"/>
    <mergeCell ref="C116:E116"/>
    <mergeCell ref="C117:E117"/>
    <mergeCell ref="C118:E118"/>
    <mergeCell ref="C119:E119"/>
    <mergeCell ref="B105:J105"/>
    <mergeCell ref="B106:J106"/>
    <mergeCell ref="B107:J107"/>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0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U75ybBt1iTOwtD1tOXzIVGQwpDTyk9Zw0QQ2RB6Kcy3tsvwXKZQznGf90oVhYRBKxaSYr3tdgiCqoyf9sqhEdQ==" saltValue="31XmkiKUgv3F62MkGL2WG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8B97-B6BA-45B3-8F87-82BA19DDD603}">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134</v>
      </c>
      <c r="B1" s="259"/>
      <c r="C1" s="259"/>
      <c r="D1" s="259"/>
      <c r="E1" s="259"/>
      <c r="F1" s="259"/>
      <c r="G1" s="259"/>
      <c r="AG1" t="s">
        <v>135</v>
      </c>
    </row>
    <row r="2" spans="1:60" ht="24.95" customHeight="1" x14ac:dyDescent="0.2">
      <c r="A2" s="50" t="s">
        <v>7</v>
      </c>
      <c r="B2" s="49" t="s">
        <v>43</v>
      </c>
      <c r="C2" s="260" t="s">
        <v>44</v>
      </c>
      <c r="D2" s="261"/>
      <c r="E2" s="261"/>
      <c r="F2" s="261"/>
      <c r="G2" s="262"/>
      <c r="AG2" t="s">
        <v>136</v>
      </c>
    </row>
    <row r="3" spans="1:60" ht="24.95" customHeight="1" x14ac:dyDescent="0.2">
      <c r="A3" s="50" t="s">
        <v>8</v>
      </c>
      <c r="B3" s="49" t="s">
        <v>137</v>
      </c>
      <c r="C3" s="260" t="s">
        <v>52</v>
      </c>
      <c r="D3" s="261"/>
      <c r="E3" s="261"/>
      <c r="F3" s="261"/>
      <c r="G3" s="262"/>
      <c r="AC3" s="123" t="s">
        <v>138</v>
      </c>
      <c r="AG3" t="s">
        <v>139</v>
      </c>
    </row>
    <row r="4" spans="1:60" ht="24.95" customHeight="1" x14ac:dyDescent="0.2">
      <c r="A4" s="142" t="s">
        <v>9</v>
      </c>
      <c r="B4" s="143" t="s">
        <v>53</v>
      </c>
      <c r="C4" s="263" t="s">
        <v>52</v>
      </c>
      <c r="D4" s="264"/>
      <c r="E4" s="264"/>
      <c r="F4" s="264"/>
      <c r="G4" s="265"/>
      <c r="AG4" t="s">
        <v>140</v>
      </c>
    </row>
    <row r="5" spans="1:60" x14ac:dyDescent="0.2">
      <c r="D5" s="10"/>
    </row>
    <row r="6" spans="1:60" ht="38.25" x14ac:dyDescent="0.2">
      <c r="A6" s="145" t="s">
        <v>141</v>
      </c>
      <c r="B6" s="147" t="s">
        <v>142</v>
      </c>
      <c r="C6" s="147" t="s">
        <v>143</v>
      </c>
      <c r="D6" s="146" t="s">
        <v>144</v>
      </c>
      <c r="E6" s="145" t="s">
        <v>145</v>
      </c>
      <c r="F6" s="144" t="s">
        <v>146</v>
      </c>
      <c r="G6" s="145" t="s">
        <v>29</v>
      </c>
      <c r="H6" s="148" t="s">
        <v>30</v>
      </c>
      <c r="I6" s="148" t="s">
        <v>147</v>
      </c>
      <c r="J6" s="148" t="s">
        <v>31</v>
      </c>
      <c r="K6" s="148" t="s">
        <v>148</v>
      </c>
      <c r="L6" s="148" t="s">
        <v>149</v>
      </c>
      <c r="M6" s="148" t="s">
        <v>150</v>
      </c>
      <c r="N6" s="148" t="s">
        <v>151</v>
      </c>
      <c r="O6" s="148" t="s">
        <v>152</v>
      </c>
      <c r="P6" s="148" t="s">
        <v>153</v>
      </c>
      <c r="Q6" s="148" t="s">
        <v>154</v>
      </c>
      <c r="R6" s="148" t="s">
        <v>155</v>
      </c>
      <c r="S6" s="148" t="s">
        <v>156</v>
      </c>
      <c r="T6" s="148" t="s">
        <v>157</v>
      </c>
      <c r="U6" s="148" t="s">
        <v>158</v>
      </c>
      <c r="V6" s="148" t="s">
        <v>159</v>
      </c>
      <c r="W6" s="148" t="s">
        <v>160</v>
      </c>
      <c r="X6" s="148" t="s">
        <v>161</v>
      </c>
      <c r="Y6" s="148" t="s">
        <v>162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4" t="s">
        <v>163</v>
      </c>
      <c r="B8" s="165" t="s">
        <v>132</v>
      </c>
      <c r="C8" s="186" t="s">
        <v>27</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Y8" s="163"/>
      <c r="AG8" t="s">
        <v>164</v>
      </c>
    </row>
    <row r="9" spans="1:60" outlineLevel="1" x14ac:dyDescent="0.2">
      <c r="A9" s="178">
        <v>1</v>
      </c>
      <c r="B9" s="179" t="s">
        <v>165</v>
      </c>
      <c r="C9" s="187" t="s">
        <v>166</v>
      </c>
      <c r="D9" s="180" t="s">
        <v>167</v>
      </c>
      <c r="E9" s="181">
        <v>1</v>
      </c>
      <c r="F9" s="182"/>
      <c r="G9" s="183">
        <f>ROUND(E9*F9,2)</f>
        <v>0</v>
      </c>
      <c r="H9" s="182"/>
      <c r="I9" s="183">
        <f>ROUND(E9*H9,2)</f>
        <v>0</v>
      </c>
      <c r="J9" s="182"/>
      <c r="K9" s="183">
        <f>ROUND(E9*J9,2)</f>
        <v>0</v>
      </c>
      <c r="L9" s="183">
        <v>21</v>
      </c>
      <c r="M9" s="183">
        <f>G9*(1+L9/100)</f>
        <v>0</v>
      </c>
      <c r="N9" s="181">
        <v>0</v>
      </c>
      <c r="O9" s="181">
        <f>ROUND(E9*N9,2)</f>
        <v>0</v>
      </c>
      <c r="P9" s="181">
        <v>0</v>
      </c>
      <c r="Q9" s="181">
        <f>ROUND(E9*P9,2)</f>
        <v>0</v>
      </c>
      <c r="R9" s="183"/>
      <c r="S9" s="183" t="s">
        <v>168</v>
      </c>
      <c r="T9" s="184" t="s">
        <v>169</v>
      </c>
      <c r="U9" s="159">
        <v>0</v>
      </c>
      <c r="V9" s="159">
        <f>ROUND(E9*U9,2)</f>
        <v>0</v>
      </c>
      <c r="W9" s="159"/>
      <c r="X9" s="159" t="s">
        <v>170</v>
      </c>
      <c r="Y9" s="159" t="s">
        <v>171</v>
      </c>
      <c r="Z9" s="149"/>
      <c r="AA9" s="149"/>
      <c r="AB9" s="149"/>
      <c r="AC9" s="149"/>
      <c r="AD9" s="149"/>
      <c r="AE9" s="149"/>
      <c r="AF9" s="149"/>
      <c r="AG9" s="149" t="s">
        <v>172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1">
        <v>2</v>
      </c>
      <c r="B10" s="172" t="s">
        <v>173</v>
      </c>
      <c r="C10" s="188" t="s">
        <v>174</v>
      </c>
      <c r="D10" s="173" t="s">
        <v>167</v>
      </c>
      <c r="E10" s="174">
        <v>1</v>
      </c>
      <c r="F10" s="175"/>
      <c r="G10" s="176">
        <f>ROUND(E10*F10,2)</f>
        <v>0</v>
      </c>
      <c r="H10" s="175"/>
      <c r="I10" s="176">
        <f>ROUND(E10*H10,2)</f>
        <v>0</v>
      </c>
      <c r="J10" s="175"/>
      <c r="K10" s="176">
        <f>ROUND(E10*J10,2)</f>
        <v>0</v>
      </c>
      <c r="L10" s="176">
        <v>21</v>
      </c>
      <c r="M10" s="176">
        <f>G10*(1+L10/100)</f>
        <v>0</v>
      </c>
      <c r="N10" s="174">
        <v>0</v>
      </c>
      <c r="O10" s="174">
        <f>ROUND(E10*N10,2)</f>
        <v>0</v>
      </c>
      <c r="P10" s="174">
        <v>0</v>
      </c>
      <c r="Q10" s="174">
        <f>ROUND(E10*P10,2)</f>
        <v>0</v>
      </c>
      <c r="R10" s="176"/>
      <c r="S10" s="176" t="s">
        <v>168</v>
      </c>
      <c r="T10" s="177" t="s">
        <v>169</v>
      </c>
      <c r="U10" s="159">
        <v>0</v>
      </c>
      <c r="V10" s="159">
        <f>ROUND(E10*U10,2)</f>
        <v>0</v>
      </c>
      <c r="W10" s="159"/>
      <c r="X10" s="159" t="s">
        <v>170</v>
      </c>
      <c r="Y10" s="159" t="s">
        <v>171</v>
      </c>
      <c r="Z10" s="149"/>
      <c r="AA10" s="149"/>
      <c r="AB10" s="149"/>
      <c r="AC10" s="149"/>
      <c r="AD10" s="149"/>
      <c r="AE10" s="149"/>
      <c r="AF10" s="149"/>
      <c r="AG10" s="149" t="s">
        <v>172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255" t="s">
        <v>175</v>
      </c>
      <c r="D11" s="256"/>
      <c r="E11" s="256"/>
      <c r="F11" s="256"/>
      <c r="G11" s="256"/>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176</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1">
        <v>3</v>
      </c>
      <c r="B12" s="172" t="s">
        <v>177</v>
      </c>
      <c r="C12" s="188" t="s">
        <v>178</v>
      </c>
      <c r="D12" s="173" t="s">
        <v>167</v>
      </c>
      <c r="E12" s="174">
        <v>1</v>
      </c>
      <c r="F12" s="175"/>
      <c r="G12" s="176">
        <f>ROUND(E12*F12,2)</f>
        <v>0</v>
      </c>
      <c r="H12" s="175"/>
      <c r="I12" s="176">
        <f>ROUND(E12*H12,2)</f>
        <v>0</v>
      </c>
      <c r="J12" s="175"/>
      <c r="K12" s="176">
        <f>ROUND(E12*J12,2)</f>
        <v>0</v>
      </c>
      <c r="L12" s="176">
        <v>21</v>
      </c>
      <c r="M12" s="176">
        <f>G12*(1+L12/100)</f>
        <v>0</v>
      </c>
      <c r="N12" s="174">
        <v>0</v>
      </c>
      <c r="O12" s="174">
        <f>ROUND(E12*N12,2)</f>
        <v>0</v>
      </c>
      <c r="P12" s="174">
        <v>0</v>
      </c>
      <c r="Q12" s="174">
        <f>ROUND(E12*P12,2)</f>
        <v>0</v>
      </c>
      <c r="R12" s="176"/>
      <c r="S12" s="176" t="s">
        <v>168</v>
      </c>
      <c r="T12" s="177" t="s">
        <v>169</v>
      </c>
      <c r="U12" s="159">
        <v>0</v>
      </c>
      <c r="V12" s="159">
        <f>ROUND(E12*U12,2)</f>
        <v>0</v>
      </c>
      <c r="W12" s="159"/>
      <c r="X12" s="159" t="s">
        <v>170</v>
      </c>
      <c r="Y12" s="159" t="s">
        <v>171</v>
      </c>
      <c r="Z12" s="149"/>
      <c r="AA12" s="149"/>
      <c r="AB12" s="149"/>
      <c r="AC12" s="149"/>
      <c r="AD12" s="149"/>
      <c r="AE12" s="149"/>
      <c r="AF12" s="149"/>
      <c r="AG12" s="149" t="s">
        <v>172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55" t="s">
        <v>179</v>
      </c>
      <c r="D13" s="256"/>
      <c r="E13" s="256"/>
      <c r="F13" s="256"/>
      <c r="G13" s="256"/>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176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x14ac:dyDescent="0.2">
      <c r="A14" s="164" t="s">
        <v>163</v>
      </c>
      <c r="B14" s="165" t="s">
        <v>133</v>
      </c>
      <c r="C14" s="186" t="s">
        <v>28</v>
      </c>
      <c r="D14" s="166"/>
      <c r="E14" s="167"/>
      <c r="F14" s="168"/>
      <c r="G14" s="168">
        <f>SUMIF(AG15:AG25,"&lt;&gt;NOR",G15:G25)</f>
        <v>0</v>
      </c>
      <c r="H14" s="168"/>
      <c r="I14" s="168">
        <f>SUM(I15:I25)</f>
        <v>0</v>
      </c>
      <c r="J14" s="168"/>
      <c r="K14" s="168">
        <f>SUM(K15:K25)</f>
        <v>0</v>
      </c>
      <c r="L14" s="168"/>
      <c r="M14" s="168">
        <f>SUM(M15:M25)</f>
        <v>0</v>
      </c>
      <c r="N14" s="167"/>
      <c r="O14" s="167">
        <f>SUM(O15:O25)</f>
        <v>0</v>
      </c>
      <c r="P14" s="167"/>
      <c r="Q14" s="167">
        <f>SUM(Q15:Q25)</f>
        <v>0</v>
      </c>
      <c r="R14" s="168"/>
      <c r="S14" s="168"/>
      <c r="T14" s="169"/>
      <c r="U14" s="163"/>
      <c r="V14" s="163">
        <f>SUM(V15:V25)</f>
        <v>0</v>
      </c>
      <c r="W14" s="163"/>
      <c r="X14" s="163"/>
      <c r="Y14" s="163"/>
      <c r="AG14" t="s">
        <v>164</v>
      </c>
    </row>
    <row r="15" spans="1:60" outlineLevel="1" x14ac:dyDescent="0.2">
      <c r="A15" s="171">
        <v>4</v>
      </c>
      <c r="B15" s="172" t="s">
        <v>180</v>
      </c>
      <c r="C15" s="188" t="s">
        <v>181</v>
      </c>
      <c r="D15" s="173" t="s">
        <v>167</v>
      </c>
      <c r="E15" s="174">
        <v>1</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168</v>
      </c>
      <c r="T15" s="177" t="s">
        <v>169</v>
      </c>
      <c r="U15" s="159">
        <v>0</v>
      </c>
      <c r="V15" s="159">
        <f>ROUND(E15*U15,2)</f>
        <v>0</v>
      </c>
      <c r="W15" s="159"/>
      <c r="X15" s="159" t="s">
        <v>170</v>
      </c>
      <c r="Y15" s="159" t="s">
        <v>171</v>
      </c>
      <c r="Z15" s="149"/>
      <c r="AA15" s="149"/>
      <c r="AB15" s="149"/>
      <c r="AC15" s="149"/>
      <c r="AD15" s="149"/>
      <c r="AE15" s="149"/>
      <c r="AF15" s="149"/>
      <c r="AG15" s="149" t="s">
        <v>182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55" t="s">
        <v>183</v>
      </c>
      <c r="D16" s="256"/>
      <c r="E16" s="256"/>
      <c r="F16" s="256"/>
      <c r="G16" s="25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176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1">
        <v>5</v>
      </c>
      <c r="B17" s="172" t="s">
        <v>184</v>
      </c>
      <c r="C17" s="188" t="s">
        <v>185</v>
      </c>
      <c r="D17" s="173" t="s">
        <v>167</v>
      </c>
      <c r="E17" s="174">
        <v>1</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168</v>
      </c>
      <c r="T17" s="177" t="s">
        <v>169</v>
      </c>
      <c r="U17" s="159">
        <v>0</v>
      </c>
      <c r="V17" s="159">
        <f>ROUND(E17*U17,2)</f>
        <v>0</v>
      </c>
      <c r="W17" s="159"/>
      <c r="X17" s="159" t="s">
        <v>170</v>
      </c>
      <c r="Y17" s="159" t="s">
        <v>171</v>
      </c>
      <c r="Z17" s="149"/>
      <c r="AA17" s="149"/>
      <c r="AB17" s="149"/>
      <c r="AC17" s="149"/>
      <c r="AD17" s="149"/>
      <c r="AE17" s="149"/>
      <c r="AF17" s="149"/>
      <c r="AG17" s="149" t="s">
        <v>182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33.75" outlineLevel="2" x14ac:dyDescent="0.2">
      <c r="A18" s="156"/>
      <c r="B18" s="157"/>
      <c r="C18" s="255" t="s">
        <v>186</v>
      </c>
      <c r="D18" s="256"/>
      <c r="E18" s="256"/>
      <c r="F18" s="256"/>
      <c r="G18" s="25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176</v>
      </c>
      <c r="AH18" s="149"/>
      <c r="AI18" s="149"/>
      <c r="AJ18" s="149"/>
      <c r="AK18" s="149"/>
      <c r="AL18" s="149"/>
      <c r="AM18" s="149"/>
      <c r="AN18" s="149"/>
      <c r="AO18" s="149"/>
      <c r="AP18" s="149"/>
      <c r="AQ18" s="149"/>
      <c r="AR18" s="149"/>
      <c r="AS18" s="149"/>
      <c r="AT18" s="149"/>
      <c r="AU18" s="149"/>
      <c r="AV18" s="149"/>
      <c r="AW18" s="149"/>
      <c r="AX18" s="149"/>
      <c r="AY18" s="149"/>
      <c r="AZ18" s="149"/>
      <c r="BA18" s="185" t="str">
        <f>C18</f>
        <v>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v>
      </c>
      <c r="BB18" s="149"/>
      <c r="BC18" s="149"/>
      <c r="BD18" s="149"/>
      <c r="BE18" s="149"/>
      <c r="BF18" s="149"/>
      <c r="BG18" s="149"/>
      <c r="BH18" s="149"/>
    </row>
    <row r="19" spans="1:60" ht="22.5" outlineLevel="3" x14ac:dyDescent="0.2">
      <c r="A19" s="156"/>
      <c r="B19" s="157"/>
      <c r="C19" s="257" t="s">
        <v>187</v>
      </c>
      <c r="D19" s="258"/>
      <c r="E19" s="258"/>
      <c r="F19" s="258"/>
      <c r="G19" s="258"/>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176</v>
      </c>
      <c r="AH19" s="149"/>
      <c r="AI19" s="149"/>
      <c r="AJ19" s="149"/>
      <c r="AK19" s="149"/>
      <c r="AL19" s="149"/>
      <c r="AM19" s="149"/>
      <c r="AN19" s="149"/>
      <c r="AO19" s="149"/>
      <c r="AP19" s="149"/>
      <c r="AQ19" s="149"/>
      <c r="AR19" s="149"/>
      <c r="AS19" s="149"/>
      <c r="AT19" s="149"/>
      <c r="AU19" s="149"/>
      <c r="AV19" s="149"/>
      <c r="AW19" s="149"/>
      <c r="AX19" s="149"/>
      <c r="AY19" s="149"/>
      <c r="AZ19" s="149"/>
      <c r="BA19" s="185" t="str">
        <f>C19</f>
        <v>Provoz pro pěší bude zajištěn provizorními lávkami. Výkopy na volných a neohrazených pozemcích budou opatřeny ochranným zábradlím tak, aby bylo zabráněno pádu cizích osob do výkopu. Zábradlí bude zřetelně označeno případně osvíceno.</v>
      </c>
      <c r="BB19" s="149"/>
      <c r="BC19" s="149"/>
      <c r="BD19" s="149"/>
      <c r="BE19" s="149"/>
      <c r="BF19" s="149"/>
      <c r="BG19" s="149"/>
      <c r="BH19" s="149"/>
    </row>
    <row r="20" spans="1:60" outlineLevel="1" x14ac:dyDescent="0.2">
      <c r="A20" s="171">
        <v>6</v>
      </c>
      <c r="B20" s="172" t="s">
        <v>188</v>
      </c>
      <c r="C20" s="188" t="s">
        <v>189</v>
      </c>
      <c r="D20" s="173" t="s">
        <v>167</v>
      </c>
      <c r="E20" s="174">
        <v>1</v>
      </c>
      <c r="F20" s="175"/>
      <c r="G20" s="176">
        <f>ROUND(E20*F20,2)</f>
        <v>0</v>
      </c>
      <c r="H20" s="175"/>
      <c r="I20" s="176">
        <f>ROUND(E20*H20,2)</f>
        <v>0</v>
      </c>
      <c r="J20" s="175"/>
      <c r="K20" s="176">
        <f>ROUND(E20*J20,2)</f>
        <v>0</v>
      </c>
      <c r="L20" s="176">
        <v>21</v>
      </c>
      <c r="M20" s="176">
        <f>G20*(1+L20/100)</f>
        <v>0</v>
      </c>
      <c r="N20" s="174">
        <v>0</v>
      </c>
      <c r="O20" s="174">
        <f>ROUND(E20*N20,2)</f>
        <v>0</v>
      </c>
      <c r="P20" s="174">
        <v>0</v>
      </c>
      <c r="Q20" s="174">
        <f>ROUND(E20*P20,2)</f>
        <v>0</v>
      </c>
      <c r="R20" s="176"/>
      <c r="S20" s="176" t="s">
        <v>168</v>
      </c>
      <c r="T20" s="177" t="s">
        <v>169</v>
      </c>
      <c r="U20" s="159">
        <v>0</v>
      </c>
      <c r="V20" s="159">
        <f>ROUND(E20*U20,2)</f>
        <v>0</v>
      </c>
      <c r="W20" s="159"/>
      <c r="X20" s="159" t="s">
        <v>170</v>
      </c>
      <c r="Y20" s="159" t="s">
        <v>171</v>
      </c>
      <c r="Z20" s="149"/>
      <c r="AA20" s="149"/>
      <c r="AB20" s="149"/>
      <c r="AC20" s="149"/>
      <c r="AD20" s="149"/>
      <c r="AE20" s="149"/>
      <c r="AF20" s="149"/>
      <c r="AG20" s="149" t="s">
        <v>182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2" x14ac:dyDescent="0.2">
      <c r="A21" s="156"/>
      <c r="B21" s="157"/>
      <c r="C21" s="255" t="s">
        <v>190</v>
      </c>
      <c r="D21" s="256"/>
      <c r="E21" s="256"/>
      <c r="F21" s="256"/>
      <c r="G21" s="256"/>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85" t="str">
        <f>C21</f>
        <v>Náklady zhotovitele, které vzniknou v souvislosti s povinnostmi zhotovitele při předání a převzetí díla.</v>
      </c>
      <c r="BB21" s="149"/>
      <c r="BC21" s="149"/>
      <c r="BD21" s="149"/>
      <c r="BE21" s="149"/>
      <c r="BF21" s="149"/>
      <c r="BG21" s="149"/>
      <c r="BH21" s="149"/>
    </row>
    <row r="22" spans="1:60" outlineLevel="1" x14ac:dyDescent="0.2">
      <c r="A22" s="171">
        <v>7</v>
      </c>
      <c r="B22" s="172" t="s">
        <v>191</v>
      </c>
      <c r="C22" s="188" t="s">
        <v>192</v>
      </c>
      <c r="D22" s="173" t="s">
        <v>167</v>
      </c>
      <c r="E22" s="174">
        <v>1</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168</v>
      </c>
      <c r="T22" s="177" t="s">
        <v>169</v>
      </c>
      <c r="U22" s="159">
        <v>0</v>
      </c>
      <c r="V22" s="159">
        <f>ROUND(E22*U22,2)</f>
        <v>0</v>
      </c>
      <c r="W22" s="159"/>
      <c r="X22" s="159" t="s">
        <v>170</v>
      </c>
      <c r="Y22" s="159" t="s">
        <v>171</v>
      </c>
      <c r="Z22" s="149"/>
      <c r="AA22" s="149"/>
      <c r="AB22" s="149"/>
      <c r="AC22" s="149"/>
      <c r="AD22" s="149"/>
      <c r="AE22" s="149"/>
      <c r="AF22" s="149"/>
      <c r="AG22" s="149" t="s">
        <v>182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255" t="s">
        <v>193</v>
      </c>
      <c r="D23" s="256"/>
      <c r="E23" s="256"/>
      <c r="F23" s="256"/>
      <c r="G23" s="256"/>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176</v>
      </c>
      <c r="AH23" s="149"/>
      <c r="AI23" s="149"/>
      <c r="AJ23" s="149"/>
      <c r="AK23" s="149"/>
      <c r="AL23" s="149"/>
      <c r="AM23" s="149"/>
      <c r="AN23" s="149"/>
      <c r="AO23" s="149"/>
      <c r="AP23" s="149"/>
      <c r="AQ23" s="149"/>
      <c r="AR23" s="149"/>
      <c r="AS23" s="149"/>
      <c r="AT23" s="149"/>
      <c r="AU23" s="149"/>
      <c r="AV23" s="149"/>
      <c r="AW23" s="149"/>
      <c r="AX23" s="149"/>
      <c r="AY23" s="149"/>
      <c r="AZ23" s="149"/>
      <c r="BA23" s="185" t="str">
        <f>C23</f>
        <v>Náklady na vyhotovení dokumentace skutečného provedení stavby a její předání objednateli v požadované formě a požadovaném počtu.</v>
      </c>
      <c r="BB23" s="149"/>
      <c r="BC23" s="149"/>
      <c r="BD23" s="149"/>
      <c r="BE23" s="149"/>
      <c r="BF23" s="149"/>
      <c r="BG23" s="149"/>
      <c r="BH23" s="149"/>
    </row>
    <row r="24" spans="1:60" outlineLevel="1" x14ac:dyDescent="0.2">
      <c r="A24" s="178">
        <v>8</v>
      </c>
      <c r="B24" s="179" t="s">
        <v>194</v>
      </c>
      <c r="C24" s="187" t="s">
        <v>195</v>
      </c>
      <c r="D24" s="180" t="s">
        <v>167</v>
      </c>
      <c r="E24" s="181">
        <v>1</v>
      </c>
      <c r="F24" s="182"/>
      <c r="G24" s="183">
        <f>ROUND(E24*F24,2)</f>
        <v>0</v>
      </c>
      <c r="H24" s="182"/>
      <c r="I24" s="183">
        <f>ROUND(E24*H24,2)</f>
        <v>0</v>
      </c>
      <c r="J24" s="182"/>
      <c r="K24" s="183">
        <f>ROUND(E24*J24,2)</f>
        <v>0</v>
      </c>
      <c r="L24" s="183">
        <v>21</v>
      </c>
      <c r="M24" s="183">
        <f>G24*(1+L24/100)</f>
        <v>0</v>
      </c>
      <c r="N24" s="181">
        <v>0</v>
      </c>
      <c r="O24" s="181">
        <f>ROUND(E24*N24,2)</f>
        <v>0</v>
      </c>
      <c r="P24" s="181">
        <v>0</v>
      </c>
      <c r="Q24" s="181">
        <f>ROUND(E24*P24,2)</f>
        <v>0</v>
      </c>
      <c r="R24" s="183"/>
      <c r="S24" s="183" t="s">
        <v>168</v>
      </c>
      <c r="T24" s="184" t="s">
        <v>169</v>
      </c>
      <c r="U24" s="159">
        <v>0</v>
      </c>
      <c r="V24" s="159">
        <f>ROUND(E24*U24,2)</f>
        <v>0</v>
      </c>
      <c r="W24" s="159"/>
      <c r="X24" s="159" t="s">
        <v>170</v>
      </c>
      <c r="Y24" s="159" t="s">
        <v>171</v>
      </c>
      <c r="Z24" s="149"/>
      <c r="AA24" s="149"/>
      <c r="AB24" s="149"/>
      <c r="AC24" s="149"/>
      <c r="AD24" s="149"/>
      <c r="AE24" s="149"/>
      <c r="AF24" s="149"/>
      <c r="AG24" s="149" t="s">
        <v>182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1">
        <v>9</v>
      </c>
      <c r="B25" s="172" t="s">
        <v>196</v>
      </c>
      <c r="C25" s="188" t="s">
        <v>197</v>
      </c>
      <c r="D25" s="173" t="s">
        <v>167</v>
      </c>
      <c r="E25" s="174">
        <v>1</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c r="S25" s="176" t="s">
        <v>198</v>
      </c>
      <c r="T25" s="177" t="s">
        <v>169</v>
      </c>
      <c r="U25" s="159">
        <v>0</v>
      </c>
      <c r="V25" s="159">
        <f>ROUND(E25*U25,2)</f>
        <v>0</v>
      </c>
      <c r="W25" s="159"/>
      <c r="X25" s="159" t="s">
        <v>170</v>
      </c>
      <c r="Y25" s="159" t="s">
        <v>171</v>
      </c>
      <c r="Z25" s="149"/>
      <c r="AA25" s="149"/>
      <c r="AB25" s="149"/>
      <c r="AC25" s="149"/>
      <c r="AD25" s="149"/>
      <c r="AE25" s="149"/>
      <c r="AF25" s="149"/>
      <c r="AG25" s="149" t="s">
        <v>182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x14ac:dyDescent="0.2">
      <c r="A26" s="3"/>
      <c r="B26" s="4"/>
      <c r="C26" s="189"/>
      <c r="D26" s="6"/>
      <c r="E26" s="3"/>
      <c r="F26" s="3"/>
      <c r="G26" s="3"/>
      <c r="H26" s="3"/>
      <c r="I26" s="3"/>
      <c r="J26" s="3"/>
      <c r="K26" s="3"/>
      <c r="L26" s="3"/>
      <c r="M26" s="3"/>
      <c r="N26" s="3"/>
      <c r="O26" s="3"/>
      <c r="P26" s="3"/>
      <c r="Q26" s="3"/>
      <c r="R26" s="3"/>
      <c r="S26" s="3"/>
      <c r="T26" s="3"/>
      <c r="U26" s="3"/>
      <c r="V26" s="3"/>
      <c r="W26" s="3"/>
      <c r="X26" s="3"/>
      <c r="Y26" s="3"/>
      <c r="AE26">
        <v>15</v>
      </c>
      <c r="AF26">
        <v>21</v>
      </c>
      <c r="AG26" t="s">
        <v>149</v>
      </c>
    </row>
    <row r="27" spans="1:60" x14ac:dyDescent="0.2">
      <c r="A27" s="152"/>
      <c r="B27" s="153" t="s">
        <v>29</v>
      </c>
      <c r="C27" s="190"/>
      <c r="D27" s="154"/>
      <c r="E27" s="155"/>
      <c r="F27" s="155"/>
      <c r="G27" s="170">
        <f>G8+G14</f>
        <v>0</v>
      </c>
      <c r="H27" s="3"/>
      <c r="I27" s="3"/>
      <c r="J27" s="3"/>
      <c r="K27" s="3"/>
      <c r="L27" s="3"/>
      <c r="M27" s="3"/>
      <c r="N27" s="3"/>
      <c r="O27" s="3"/>
      <c r="P27" s="3"/>
      <c r="Q27" s="3"/>
      <c r="R27" s="3"/>
      <c r="S27" s="3"/>
      <c r="T27" s="3"/>
      <c r="U27" s="3"/>
      <c r="V27" s="3"/>
      <c r="W27" s="3"/>
      <c r="X27" s="3"/>
      <c r="Y27" s="3"/>
      <c r="AE27">
        <f>SUMIF(L7:L25,AE26,G7:G25)</f>
        <v>0</v>
      </c>
      <c r="AF27">
        <f>SUMIF(L7:L25,AF26,G7:G25)</f>
        <v>0</v>
      </c>
      <c r="AG27" t="s">
        <v>199</v>
      </c>
    </row>
    <row r="28" spans="1:60" x14ac:dyDescent="0.2">
      <c r="C28" s="191"/>
      <c r="D28" s="10"/>
      <c r="AG28" t="s">
        <v>200</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ASl1xlVjTU9tABOWH0Zm/Xi8Z/Lv2ub2Twk9XI2npnDO7u3xDtTNmay2KfB/iftgNZNgrq4zQQoFQ6/VdQdMQ==" saltValue="AaMMyEEe95/V28Ap2mOlTw==" spinCount="100000" sheet="1" formatRows="0"/>
  <mergeCells count="11">
    <mergeCell ref="C13:G13"/>
    <mergeCell ref="A1:G1"/>
    <mergeCell ref="C2:G2"/>
    <mergeCell ref="C3:G3"/>
    <mergeCell ref="C4:G4"/>
    <mergeCell ref="C11:G11"/>
    <mergeCell ref="C16:G16"/>
    <mergeCell ref="C18:G18"/>
    <mergeCell ref="C19:G19"/>
    <mergeCell ref="C21:G21"/>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DAC2-F613-419F-87AD-EA8991F16A13}">
  <sheetPr>
    <outlinePr summaryBelow="0"/>
  </sheetPr>
  <dimension ref="A1:BH4958"/>
  <sheetViews>
    <sheetView tabSelected="1" topLeftCell="B1" zoomScale="115" zoomScaleNormal="115" workbookViewId="0">
      <pane ySplit="7" topLeftCell="A182" activePane="bottomLeft" state="frozen"/>
      <selection pane="bottomLeft" activeCell="C203" sqref="C203:G203"/>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9" t="s">
        <v>201</v>
      </c>
      <c r="B1" s="259"/>
      <c r="C1" s="259"/>
      <c r="D1" s="259"/>
      <c r="E1" s="259"/>
      <c r="F1" s="259"/>
      <c r="G1" s="259"/>
      <c r="AG1" t="s">
        <v>135</v>
      </c>
    </row>
    <row r="2" spans="1:60" ht="24.95" customHeight="1" x14ac:dyDescent="0.2">
      <c r="A2" s="50" t="s">
        <v>7</v>
      </c>
      <c r="B2" s="49" t="s">
        <v>43</v>
      </c>
      <c r="C2" s="260" t="s">
        <v>44</v>
      </c>
      <c r="D2" s="261"/>
      <c r="E2" s="261"/>
      <c r="F2" s="261"/>
      <c r="G2" s="262"/>
      <c r="AG2" t="s">
        <v>136</v>
      </c>
    </row>
    <row r="3" spans="1:60" ht="24.95" customHeight="1" x14ac:dyDescent="0.2">
      <c r="A3" s="50" t="s">
        <v>8</v>
      </c>
      <c r="B3" s="49" t="s">
        <v>55</v>
      </c>
      <c r="C3" s="260" t="s">
        <v>56</v>
      </c>
      <c r="D3" s="261"/>
      <c r="E3" s="261"/>
      <c r="F3" s="261"/>
      <c r="G3" s="262"/>
      <c r="AC3" s="123" t="s">
        <v>136</v>
      </c>
      <c r="AG3" t="s">
        <v>139</v>
      </c>
    </row>
    <row r="4" spans="1:60" ht="24.95" customHeight="1" x14ac:dyDescent="0.2">
      <c r="A4" s="142" t="s">
        <v>9</v>
      </c>
      <c r="B4" s="143" t="s">
        <v>57</v>
      </c>
      <c r="C4" s="263" t="s">
        <v>58</v>
      </c>
      <c r="D4" s="264"/>
      <c r="E4" s="264"/>
      <c r="F4" s="264"/>
      <c r="G4" s="265"/>
      <c r="AG4" t="s">
        <v>140</v>
      </c>
    </row>
    <row r="5" spans="1:60" x14ac:dyDescent="0.2">
      <c r="D5" s="10"/>
    </row>
    <row r="6" spans="1:60" ht="38.25" x14ac:dyDescent="0.2">
      <c r="A6" s="145" t="s">
        <v>141</v>
      </c>
      <c r="B6" s="147" t="s">
        <v>142</v>
      </c>
      <c r="C6" s="147" t="s">
        <v>143</v>
      </c>
      <c r="D6" s="146" t="s">
        <v>144</v>
      </c>
      <c r="E6" s="145" t="s">
        <v>145</v>
      </c>
      <c r="F6" s="144" t="s">
        <v>146</v>
      </c>
      <c r="G6" s="145" t="s">
        <v>29</v>
      </c>
      <c r="H6" s="148" t="s">
        <v>30</v>
      </c>
      <c r="I6" s="148" t="s">
        <v>147</v>
      </c>
      <c r="J6" s="148" t="s">
        <v>31</v>
      </c>
      <c r="K6" s="148" t="s">
        <v>148</v>
      </c>
      <c r="L6" s="148" t="s">
        <v>149</v>
      </c>
      <c r="M6" s="148" t="s">
        <v>150</v>
      </c>
      <c r="N6" s="148" t="s">
        <v>151</v>
      </c>
      <c r="O6" s="148" t="s">
        <v>152</v>
      </c>
      <c r="P6" s="148" t="s">
        <v>153</v>
      </c>
      <c r="Q6" s="148" t="s">
        <v>154</v>
      </c>
      <c r="R6" s="148" t="s">
        <v>155</v>
      </c>
      <c r="S6" s="148" t="s">
        <v>156</v>
      </c>
      <c r="T6" s="148" t="s">
        <v>157</v>
      </c>
      <c r="U6" s="148" t="s">
        <v>158</v>
      </c>
      <c r="V6" s="148" t="s">
        <v>159</v>
      </c>
      <c r="W6" s="148" t="s">
        <v>160</v>
      </c>
      <c r="X6" s="148" t="s">
        <v>161</v>
      </c>
      <c r="Y6" s="148" t="s">
        <v>162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4" t="s">
        <v>163</v>
      </c>
      <c r="B8" s="165" t="s">
        <v>66</v>
      </c>
      <c r="C8" s="186" t="s">
        <v>102</v>
      </c>
      <c r="D8" s="166"/>
      <c r="E8" s="167"/>
      <c r="F8" s="168"/>
      <c r="G8" s="168">
        <f>SUMIF(AG9:AG40,"&lt;&gt;NOR",G9:G40)</f>
        <v>0</v>
      </c>
      <c r="H8" s="168"/>
      <c r="I8" s="168">
        <f>SUM(I9:I40)</f>
        <v>0</v>
      </c>
      <c r="J8" s="168"/>
      <c r="K8" s="168">
        <f>SUM(K9:K40)</f>
        <v>0</v>
      </c>
      <c r="L8" s="168"/>
      <c r="M8" s="168">
        <f>SUM(M9:M40)</f>
        <v>0</v>
      </c>
      <c r="N8" s="167"/>
      <c r="O8" s="167">
        <f>SUM(O9:O40)</f>
        <v>17.77</v>
      </c>
      <c r="P8" s="167"/>
      <c r="Q8" s="167">
        <f>SUM(Q9:Q40)</f>
        <v>0</v>
      </c>
      <c r="R8" s="168"/>
      <c r="S8" s="168"/>
      <c r="T8" s="169"/>
      <c r="U8" s="163"/>
      <c r="V8" s="163">
        <f>SUM(V9:V40)</f>
        <v>58.85</v>
      </c>
      <c r="W8" s="163"/>
      <c r="X8" s="163"/>
      <c r="Y8" s="163"/>
      <c r="AG8" t="s">
        <v>164</v>
      </c>
    </row>
    <row r="9" spans="1:60" ht="22.5" outlineLevel="1" x14ac:dyDescent="0.2">
      <c r="A9" s="171">
        <v>1</v>
      </c>
      <c r="B9" s="172" t="s">
        <v>202</v>
      </c>
      <c r="C9" s="188" t="s">
        <v>203</v>
      </c>
      <c r="D9" s="173" t="s">
        <v>204</v>
      </c>
      <c r="E9" s="174">
        <v>10.53478</v>
      </c>
      <c r="F9" s="175"/>
      <c r="G9" s="176">
        <f>ROUND(E9*F9,2)</f>
        <v>0</v>
      </c>
      <c r="H9" s="175"/>
      <c r="I9" s="176">
        <f>ROUND(E9*H9,2)</f>
        <v>0</v>
      </c>
      <c r="J9" s="175"/>
      <c r="K9" s="176">
        <f>ROUND(E9*J9,2)</f>
        <v>0</v>
      </c>
      <c r="L9" s="176">
        <v>21</v>
      </c>
      <c r="M9" s="176">
        <f>G9*(1+L9/100)</f>
        <v>0</v>
      </c>
      <c r="N9" s="174">
        <v>1.6865000000000001</v>
      </c>
      <c r="O9" s="174">
        <f>ROUND(E9*N9,2)</f>
        <v>17.77</v>
      </c>
      <c r="P9" s="174">
        <v>0</v>
      </c>
      <c r="Q9" s="174">
        <f>ROUND(E9*P9,2)</f>
        <v>0</v>
      </c>
      <c r="R9" s="176" t="s">
        <v>205</v>
      </c>
      <c r="S9" s="176" t="s">
        <v>168</v>
      </c>
      <c r="T9" s="177" t="s">
        <v>168</v>
      </c>
      <c r="U9" s="159">
        <v>5.5860000000000003</v>
      </c>
      <c r="V9" s="159">
        <f>ROUND(E9*U9,2)</f>
        <v>58.85</v>
      </c>
      <c r="W9" s="159"/>
      <c r="X9" s="159" t="s">
        <v>206</v>
      </c>
      <c r="Y9" s="159" t="s">
        <v>171</v>
      </c>
      <c r="Z9" s="149"/>
      <c r="AA9" s="149"/>
      <c r="AB9" s="149"/>
      <c r="AC9" s="149"/>
      <c r="AD9" s="149"/>
      <c r="AE9" s="149"/>
      <c r="AF9" s="149"/>
      <c r="AG9" s="149" t="s">
        <v>207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6" t="s">
        <v>208</v>
      </c>
      <c r="D10" s="267"/>
      <c r="E10" s="267"/>
      <c r="F10" s="267"/>
      <c r="G10" s="267"/>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209</v>
      </c>
      <c r="AH10" s="149"/>
      <c r="AI10" s="149"/>
      <c r="AJ10" s="149"/>
      <c r="AK10" s="149"/>
      <c r="AL10" s="149"/>
      <c r="AM10" s="149"/>
      <c r="AN10" s="149"/>
      <c r="AO10" s="149"/>
      <c r="AP10" s="149"/>
      <c r="AQ10" s="149"/>
      <c r="AR10" s="149"/>
      <c r="AS10" s="149"/>
      <c r="AT10" s="149"/>
      <c r="AU10" s="149"/>
      <c r="AV10" s="149"/>
      <c r="AW10" s="149"/>
      <c r="AX10" s="149"/>
      <c r="AY10" s="149"/>
      <c r="AZ10" s="149"/>
      <c r="BA10" s="185" t="str">
        <f>C10</f>
        <v>volně stojících čtyřhranných až osmihranných (průřezu čtverce, T, nebo kříže), pravoúhlých pod omítku anebo režné (bez spárování)</v>
      </c>
      <c r="BB10" s="149"/>
      <c r="BC10" s="149"/>
      <c r="BD10" s="149"/>
      <c r="BE10" s="149"/>
      <c r="BF10" s="149"/>
      <c r="BG10" s="149"/>
      <c r="BH10" s="149"/>
    </row>
    <row r="11" spans="1:60" outlineLevel="2" x14ac:dyDescent="0.2">
      <c r="A11" s="156"/>
      <c r="B11" s="157"/>
      <c r="C11" s="194" t="s">
        <v>210</v>
      </c>
      <c r="D11" s="192"/>
      <c r="E11" s="193"/>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211</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4" t="s">
        <v>212</v>
      </c>
      <c r="D12" s="192"/>
      <c r="E12" s="193">
        <v>3.39622</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211</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3" x14ac:dyDescent="0.2">
      <c r="A13" s="156"/>
      <c r="B13" s="157"/>
      <c r="C13" s="194" t="s">
        <v>213</v>
      </c>
      <c r="D13" s="192"/>
      <c r="E13" s="193">
        <v>3.5584600000000002</v>
      </c>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211</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194" t="s">
        <v>214</v>
      </c>
      <c r="D14" s="192"/>
      <c r="E14" s="193">
        <v>3.5800999999999998</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211</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1">
        <v>2</v>
      </c>
      <c r="B15" s="172" t="s">
        <v>215</v>
      </c>
      <c r="C15" s="188" t="s">
        <v>216</v>
      </c>
      <c r="D15" s="173" t="s">
        <v>204</v>
      </c>
      <c r="E15" s="174">
        <v>21.514959999999999</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198</v>
      </c>
      <c r="T15" s="177" t="s">
        <v>169</v>
      </c>
      <c r="U15" s="159">
        <v>0</v>
      </c>
      <c r="V15" s="159">
        <f>ROUND(E15*U15,2)</f>
        <v>0</v>
      </c>
      <c r="W15" s="159"/>
      <c r="X15" s="159" t="s">
        <v>206</v>
      </c>
      <c r="Y15" s="159" t="s">
        <v>171</v>
      </c>
      <c r="Z15" s="149"/>
      <c r="AA15" s="149"/>
      <c r="AB15" s="149"/>
      <c r="AC15" s="149"/>
      <c r="AD15" s="149"/>
      <c r="AE15" s="149"/>
      <c r="AF15" s="149"/>
      <c r="AG15" s="149" t="s">
        <v>207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55" t="s">
        <v>217</v>
      </c>
      <c r="D16" s="256"/>
      <c r="E16" s="256"/>
      <c r="F16" s="256"/>
      <c r="G16" s="25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176</v>
      </c>
      <c r="AH16" s="149"/>
      <c r="AI16" s="149"/>
      <c r="AJ16" s="149"/>
      <c r="AK16" s="149"/>
      <c r="AL16" s="149"/>
      <c r="AM16" s="149"/>
      <c r="AN16" s="149"/>
      <c r="AO16" s="149"/>
      <c r="AP16" s="149"/>
      <c r="AQ16" s="149"/>
      <c r="AR16" s="149"/>
      <c r="AS16" s="149"/>
      <c r="AT16" s="149"/>
      <c r="AU16" s="149"/>
      <c r="AV16" s="149"/>
      <c r="AW16" s="149"/>
      <c r="AX16" s="149"/>
      <c r="AY16" s="149"/>
      <c r="AZ16" s="149"/>
      <c r="BA16" s="185" t="str">
        <f>C16</f>
        <v>Vybouraný základ se přezdí, za použití původních cihel tak, aby niveleta temena stěny byla pokud možno co nejlépe zarovnaná.</v>
      </c>
      <c r="BB16" s="149"/>
      <c r="BC16" s="149"/>
      <c r="BD16" s="149"/>
      <c r="BE16" s="149"/>
      <c r="BF16" s="149"/>
      <c r="BG16" s="149"/>
      <c r="BH16" s="149"/>
    </row>
    <row r="17" spans="1:60" outlineLevel="3" x14ac:dyDescent="0.2">
      <c r="A17" s="156"/>
      <c r="B17" s="157"/>
      <c r="C17" s="257" t="s">
        <v>218</v>
      </c>
      <c r="D17" s="258"/>
      <c r="E17" s="258"/>
      <c r="F17" s="258"/>
      <c r="G17" s="258"/>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85" t="str">
        <f>C17</f>
        <v>V místech, kde se v úrovni základu nachází klenba, bude klenba zachována a pouze zdivo nad ní bude zarovnáno.</v>
      </c>
      <c r="BB17" s="149"/>
      <c r="BC17" s="149"/>
      <c r="BD17" s="149"/>
      <c r="BE17" s="149"/>
      <c r="BF17" s="149"/>
      <c r="BG17" s="149"/>
      <c r="BH17" s="149"/>
    </row>
    <row r="18" spans="1:60" outlineLevel="3" x14ac:dyDescent="0.2">
      <c r="A18" s="156"/>
      <c r="B18" s="157"/>
      <c r="C18" s="257" t="s">
        <v>219</v>
      </c>
      <c r="D18" s="258"/>
      <c r="E18" s="258"/>
      <c r="F18" s="258"/>
      <c r="G18" s="258"/>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176</v>
      </c>
      <c r="AH18" s="149"/>
      <c r="AI18" s="149"/>
      <c r="AJ18" s="149"/>
      <c r="AK18" s="149"/>
      <c r="AL18" s="149"/>
      <c r="AM18" s="149"/>
      <c r="AN18" s="149"/>
      <c r="AO18" s="149"/>
      <c r="AP18" s="149"/>
      <c r="AQ18" s="149"/>
      <c r="AR18" s="149"/>
      <c r="AS18" s="149"/>
      <c r="AT18" s="149"/>
      <c r="AU18" s="149"/>
      <c r="AV18" s="149"/>
      <c r="AW18" s="149"/>
      <c r="AX18" s="149"/>
      <c r="AY18" s="149"/>
      <c r="AZ18" s="149"/>
      <c r="BA18" s="185" t="str">
        <f>C18</f>
        <v>Objem nově vyzdívaného zdiva bude nepatrně vyšší a zároveň je zde předpoklad, že při bourání dojde k poškození některých cihel.</v>
      </c>
      <c r="BB18" s="149"/>
      <c r="BC18" s="149"/>
      <c r="BD18" s="149"/>
      <c r="BE18" s="149"/>
      <c r="BF18" s="149"/>
      <c r="BG18" s="149"/>
      <c r="BH18" s="149"/>
    </row>
    <row r="19" spans="1:60" outlineLevel="3" x14ac:dyDescent="0.2">
      <c r="A19" s="156"/>
      <c r="B19" s="157"/>
      <c r="C19" s="257" t="s">
        <v>220</v>
      </c>
      <c r="D19" s="258"/>
      <c r="E19" s="258"/>
      <c r="F19" s="258"/>
      <c r="G19" s="258"/>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176</v>
      </c>
      <c r="AH19" s="149"/>
      <c r="AI19" s="149"/>
      <c r="AJ19" s="149"/>
      <c r="AK19" s="149"/>
      <c r="AL19" s="149"/>
      <c r="AM19" s="149"/>
      <c r="AN19" s="149"/>
      <c r="AO19" s="149"/>
      <c r="AP19" s="149"/>
      <c r="AQ19" s="149"/>
      <c r="AR19" s="149"/>
      <c r="AS19" s="149"/>
      <c r="AT19" s="149"/>
      <c r="AU19" s="149"/>
      <c r="AV19" s="149"/>
      <c r="AW19" s="149"/>
      <c r="AX19" s="149"/>
      <c r="AY19" s="149"/>
      <c r="AZ19" s="149"/>
      <c r="BA19" s="185" t="str">
        <f>C19</f>
        <v>Proto bude potřeba vybrat výrobce cihel plných pálených, jejichž cihly budou mít stejný vzhled jako stávající cihly.</v>
      </c>
      <c r="BB19" s="149"/>
      <c r="BC19" s="149"/>
      <c r="BD19" s="149"/>
      <c r="BE19" s="149"/>
      <c r="BF19" s="149"/>
      <c r="BG19" s="149"/>
      <c r="BH19" s="149"/>
    </row>
    <row r="20" spans="1:60" ht="33.75" outlineLevel="3" x14ac:dyDescent="0.2">
      <c r="A20" s="156"/>
      <c r="B20" s="157"/>
      <c r="C20" s="257" t="s">
        <v>221</v>
      </c>
      <c r="D20" s="258"/>
      <c r="E20" s="258"/>
      <c r="F20" s="258"/>
      <c r="G20" s="258"/>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176</v>
      </c>
      <c r="AH20" s="149"/>
      <c r="AI20" s="149"/>
      <c r="AJ20" s="149"/>
      <c r="AK20" s="149"/>
      <c r="AL20" s="149"/>
      <c r="AM20" s="149"/>
      <c r="AN20" s="149"/>
      <c r="AO20" s="149"/>
      <c r="AP20" s="149"/>
      <c r="AQ20" s="149"/>
      <c r="AR20" s="149"/>
      <c r="AS20" s="149"/>
      <c r="AT20" s="149"/>
      <c r="AU20" s="149"/>
      <c r="AV20" s="149"/>
      <c r="AW20" s="149"/>
      <c r="AX20" s="149"/>
      <c r="AY20" s="149"/>
      <c r="AZ20" s="149"/>
      <c r="BA20" s="185" t="str">
        <f>C20</f>
        <v>Stěny  tloušťky 450mm budou vyzděné na maltu cementovou, přičemž tloušťka maltového lože bude proměnlivá v návaznosti na stávající zachovávané zdivo. Obecně veškeré vodorovné spáry by měly být průběžné bez jakýchkoliv razantních výškových změn, ale je potřeba plynule napojit každý šár cihel na obou stranách okolo vybouraného pásu stěny.</v>
      </c>
      <c r="BB20" s="149"/>
      <c r="BC20" s="149"/>
      <c r="BD20" s="149"/>
      <c r="BE20" s="149"/>
      <c r="BF20" s="149"/>
      <c r="BG20" s="149"/>
      <c r="BH20" s="149"/>
    </row>
    <row r="21" spans="1:60" outlineLevel="3" x14ac:dyDescent="0.2">
      <c r="A21" s="156"/>
      <c r="B21" s="157"/>
      <c r="C21" s="195" t="s">
        <v>222</v>
      </c>
      <c r="D21" s="160"/>
      <c r="E21" s="161"/>
      <c r="F21" s="162"/>
      <c r="G21" s="162"/>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3" x14ac:dyDescent="0.2">
      <c r="A22" s="156"/>
      <c r="B22" s="157"/>
      <c r="C22" s="257" t="s">
        <v>223</v>
      </c>
      <c r="D22" s="258"/>
      <c r="E22" s="258"/>
      <c r="F22" s="258"/>
      <c r="G22" s="258"/>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176</v>
      </c>
      <c r="AH22" s="149"/>
      <c r="AI22" s="149"/>
      <c r="AJ22" s="149"/>
      <c r="AK22" s="149"/>
      <c r="AL22" s="149"/>
      <c r="AM22" s="149"/>
      <c r="AN22" s="149"/>
      <c r="AO22" s="149"/>
      <c r="AP22" s="149"/>
      <c r="AQ22" s="149"/>
      <c r="AR22" s="149"/>
      <c r="AS22" s="149"/>
      <c r="AT22" s="149"/>
      <c r="AU22" s="149"/>
      <c r="AV22" s="149"/>
      <c r="AW22" s="149"/>
      <c r="AX22" s="149"/>
      <c r="AY22" s="149"/>
      <c r="AZ22" s="149"/>
      <c r="BA22" s="185" t="str">
        <f>C22</f>
        <v>Poznámka - text níže je zde uveden, protože souvisí s provedením části zpětného dozdění, ale je vykázán v soupise samostatnou položkou:</v>
      </c>
      <c r="BB22" s="149"/>
      <c r="BC22" s="149"/>
      <c r="BD22" s="149"/>
      <c r="BE22" s="149"/>
      <c r="BF22" s="149"/>
      <c r="BG22" s="149"/>
      <c r="BH22" s="149"/>
    </row>
    <row r="23" spans="1:60" ht="22.5" outlineLevel="3" x14ac:dyDescent="0.2">
      <c r="A23" s="156"/>
      <c r="B23" s="157"/>
      <c r="C23" s="257" t="s">
        <v>224</v>
      </c>
      <c r="D23" s="258"/>
      <c r="E23" s="258"/>
      <c r="F23" s="258"/>
      <c r="G23" s="258"/>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176</v>
      </c>
      <c r="AH23" s="149"/>
      <c r="AI23" s="149"/>
      <c r="AJ23" s="149"/>
      <c r="AK23" s="149"/>
      <c r="AL23" s="149"/>
      <c r="AM23" s="149"/>
      <c r="AN23" s="149"/>
      <c r="AO23" s="149"/>
      <c r="AP23" s="149"/>
      <c r="AQ23" s="149"/>
      <c r="AR23" s="149"/>
      <c r="AS23" s="149"/>
      <c r="AT23" s="149"/>
      <c r="AU23" s="149"/>
      <c r="AV23" s="149"/>
      <c r="AW23" s="149"/>
      <c r="AX23" s="149"/>
      <c r="AY23" s="149"/>
      <c r="AZ23" s="149"/>
      <c r="BA23" s="185" t="str">
        <f>C23</f>
        <v>Do stěny u stromu č. 8, (viz výkresová část), bude podezdívka nově vyzděna s trojicí otvorů s klenbovým překladem pro prostup kořenového systému tohoto stromu.</v>
      </c>
      <c r="BB23" s="149"/>
      <c r="BC23" s="149"/>
      <c r="BD23" s="149"/>
      <c r="BE23" s="149"/>
      <c r="BF23" s="149"/>
      <c r="BG23" s="149"/>
      <c r="BH23" s="149"/>
    </row>
    <row r="24" spans="1:60" ht="45" outlineLevel="3" x14ac:dyDescent="0.2">
      <c r="A24" s="156"/>
      <c r="B24" s="157"/>
      <c r="C24" s="257" t="s">
        <v>225</v>
      </c>
      <c r="D24" s="258"/>
      <c r="E24" s="258"/>
      <c r="F24" s="258"/>
      <c r="G24" s="258"/>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176</v>
      </c>
      <c r="AH24" s="149"/>
      <c r="AI24" s="149"/>
      <c r="AJ24" s="149"/>
      <c r="AK24" s="149"/>
      <c r="AL24" s="149"/>
      <c r="AM24" s="149"/>
      <c r="AN24" s="149"/>
      <c r="AO24" s="149"/>
      <c r="AP24" s="149"/>
      <c r="AQ24" s="149"/>
      <c r="AR24" s="149"/>
      <c r="AS24" s="149"/>
      <c r="AT24" s="149"/>
      <c r="AU24" s="149"/>
      <c r="AV24" s="149"/>
      <c r="AW24" s="149"/>
      <c r="AX24" s="149"/>
      <c r="AY24" s="149"/>
      <c r="AZ24" s="149"/>
      <c r="BA24" s="185" t="str">
        <f>C24</f>
        <v>Klenby budou vyzděny rovněž z cihel plných pálených postavených na kant. Tloušťka kleneb bude rozšířená oproti regulerní skladbě stěny na 600mm. U paty každé z kleneb bude vybetonována betonová patka, do které bude klenba usazená. Šířka patky bude rovněž 600mm, stejně jako šár cihel pod ní. Cihly běžně skladby ve styku s klenbou budou zednicky upraveny na potřebný rozměr a veškeré volné prostory ve zdivu budou vyplněny cementovou maltou.</v>
      </c>
      <c r="BB24" s="149"/>
      <c r="BC24" s="149"/>
      <c r="BD24" s="149"/>
      <c r="BE24" s="149"/>
      <c r="BF24" s="149"/>
      <c r="BG24" s="149"/>
      <c r="BH24" s="149"/>
    </row>
    <row r="25" spans="1:60" ht="22.5" outlineLevel="3" x14ac:dyDescent="0.2">
      <c r="A25" s="156"/>
      <c r="B25" s="157"/>
      <c r="C25" s="257" t="s">
        <v>226</v>
      </c>
      <c r="D25" s="258"/>
      <c r="E25" s="258"/>
      <c r="F25" s="258"/>
      <c r="G25" s="258"/>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176</v>
      </c>
      <c r="AH25" s="149"/>
      <c r="AI25" s="149"/>
      <c r="AJ25" s="149"/>
      <c r="AK25" s="149"/>
      <c r="AL25" s="149"/>
      <c r="AM25" s="149"/>
      <c r="AN25" s="149"/>
      <c r="AO25" s="149"/>
      <c r="AP25" s="149"/>
      <c r="AQ25" s="149"/>
      <c r="AR25" s="149"/>
      <c r="AS25" s="149"/>
      <c r="AT25" s="149"/>
      <c r="AU25" s="149"/>
      <c r="AV25" s="149"/>
      <c r="AW25" s="149"/>
      <c r="AX25" s="149"/>
      <c r="AY25" s="149"/>
      <c r="AZ25" s="149"/>
      <c r="BA25" s="185" t="str">
        <f>C25</f>
        <v>Ložné spáry zdiva nad klenbovými prostupy budou vyztuženy trojicí ocelových prutů z betonářské oceli S235 o průměru 10mm rovnoměrně rozloženými po tloušťce podezdívky.</v>
      </c>
      <c r="BB25" s="149"/>
      <c r="BC25" s="149"/>
      <c r="BD25" s="149"/>
      <c r="BE25" s="149"/>
      <c r="BF25" s="149"/>
      <c r="BG25" s="149"/>
      <c r="BH25" s="149"/>
    </row>
    <row r="26" spans="1:60" outlineLevel="2" x14ac:dyDescent="0.2">
      <c r="A26" s="156"/>
      <c r="B26" s="157"/>
      <c r="C26" s="194" t="s">
        <v>227</v>
      </c>
      <c r="D26" s="192"/>
      <c r="E26" s="193"/>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211</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4" t="s">
        <v>228</v>
      </c>
      <c r="D27" s="192"/>
      <c r="E27" s="193"/>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211</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4" t="s">
        <v>229</v>
      </c>
      <c r="D28" s="192"/>
      <c r="E28" s="193"/>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211</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x14ac:dyDescent="0.2">
      <c r="A29" s="156"/>
      <c r="B29" s="157"/>
      <c r="C29" s="194" t="s">
        <v>230</v>
      </c>
      <c r="D29" s="192"/>
      <c r="E29" s="193">
        <v>2.1194999999999999</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211</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x14ac:dyDescent="0.2">
      <c r="A30" s="156"/>
      <c r="B30" s="157"/>
      <c r="C30" s="194" t="s">
        <v>231</v>
      </c>
      <c r="D30" s="192"/>
      <c r="E30" s="193">
        <v>0.432</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211</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
      <c r="A31" s="156"/>
      <c r="B31" s="157"/>
      <c r="C31" s="194" t="s">
        <v>232</v>
      </c>
      <c r="D31" s="192"/>
      <c r="E31" s="193"/>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211</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4" t="s">
        <v>233</v>
      </c>
      <c r="D32" s="192"/>
      <c r="E32" s="193">
        <v>3.2715000000000001</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211</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3" x14ac:dyDescent="0.2">
      <c r="A33" s="156"/>
      <c r="B33" s="157"/>
      <c r="C33" s="194" t="s">
        <v>234</v>
      </c>
      <c r="D33" s="192"/>
      <c r="E33" s="193">
        <v>2.5577999999999999</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211</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4" t="s">
        <v>235</v>
      </c>
      <c r="D34" s="192"/>
      <c r="E34" s="193"/>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211</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4" t="s">
        <v>236</v>
      </c>
      <c r="D35" s="192"/>
      <c r="E35" s="193"/>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211</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4" t="s">
        <v>237</v>
      </c>
      <c r="D36" s="192"/>
      <c r="E36" s="193"/>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211</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4" t="s">
        <v>238</v>
      </c>
      <c r="D37" s="192"/>
      <c r="E37" s="193">
        <v>5.1731999999999996</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211</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4" t="s">
        <v>239</v>
      </c>
      <c r="D38" s="192"/>
      <c r="E38" s="193"/>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211</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3" x14ac:dyDescent="0.2">
      <c r="A39" s="156"/>
      <c r="B39" s="157"/>
      <c r="C39" s="194" t="s">
        <v>240</v>
      </c>
      <c r="D39" s="192"/>
      <c r="E39" s="193">
        <v>1.32525</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211</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
      <c r="A40" s="156"/>
      <c r="B40" s="157"/>
      <c r="C40" s="194" t="s">
        <v>241</v>
      </c>
      <c r="D40" s="192"/>
      <c r="E40" s="193">
        <v>6.6357100000000004</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211</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4" t="s">
        <v>163</v>
      </c>
      <c r="B41" s="165" t="s">
        <v>104</v>
      </c>
      <c r="C41" s="186" t="s">
        <v>105</v>
      </c>
      <c r="D41" s="166"/>
      <c r="E41" s="167"/>
      <c r="F41" s="168"/>
      <c r="G41" s="168">
        <f>SUMIF(AG42:AG52,"&lt;&gt;NOR",G42:G52)</f>
        <v>0</v>
      </c>
      <c r="H41" s="168"/>
      <c r="I41" s="168">
        <f>SUM(I42:I52)</f>
        <v>0</v>
      </c>
      <c r="J41" s="168"/>
      <c r="K41" s="168">
        <f>SUM(K42:K52)</f>
        <v>0</v>
      </c>
      <c r="L41" s="168"/>
      <c r="M41" s="168">
        <f>SUM(M42:M52)</f>
        <v>0</v>
      </c>
      <c r="N41" s="167"/>
      <c r="O41" s="167">
        <f>SUM(O42:O52)</f>
        <v>0</v>
      </c>
      <c r="P41" s="167"/>
      <c r="Q41" s="167">
        <f>SUM(Q42:Q52)</f>
        <v>0</v>
      </c>
      <c r="R41" s="168"/>
      <c r="S41" s="168"/>
      <c r="T41" s="169"/>
      <c r="U41" s="163"/>
      <c r="V41" s="163">
        <f>SUM(V42:V52)</f>
        <v>0</v>
      </c>
      <c r="W41" s="163"/>
      <c r="X41" s="163"/>
      <c r="Y41" s="163"/>
      <c r="AG41" t="s">
        <v>164</v>
      </c>
    </row>
    <row r="42" spans="1:60" ht="22.5" outlineLevel="1" x14ac:dyDescent="0.2">
      <c r="A42" s="171">
        <v>3</v>
      </c>
      <c r="B42" s="172" t="s">
        <v>242</v>
      </c>
      <c r="C42" s="188" t="s">
        <v>243</v>
      </c>
      <c r="D42" s="173" t="s">
        <v>244</v>
      </c>
      <c r="E42" s="174">
        <v>195.81</v>
      </c>
      <c r="F42" s="175"/>
      <c r="G42" s="176">
        <f>ROUND(E42*F42,2)</f>
        <v>0</v>
      </c>
      <c r="H42" s="175"/>
      <c r="I42" s="176">
        <f>ROUND(E42*H42,2)</f>
        <v>0</v>
      </c>
      <c r="J42" s="175"/>
      <c r="K42" s="176">
        <f>ROUND(E42*J42,2)</f>
        <v>0</v>
      </c>
      <c r="L42" s="176">
        <v>21</v>
      </c>
      <c r="M42" s="176">
        <f>G42*(1+L42/100)</f>
        <v>0</v>
      </c>
      <c r="N42" s="174">
        <v>0</v>
      </c>
      <c r="O42" s="174">
        <f>ROUND(E42*N42,2)</f>
        <v>0</v>
      </c>
      <c r="P42" s="174">
        <v>0</v>
      </c>
      <c r="Q42" s="174">
        <f>ROUND(E42*P42,2)</f>
        <v>0</v>
      </c>
      <c r="R42" s="176"/>
      <c r="S42" s="176" t="s">
        <v>198</v>
      </c>
      <c r="T42" s="177" t="s">
        <v>169</v>
      </c>
      <c r="U42" s="159">
        <v>0</v>
      </c>
      <c r="V42" s="159">
        <f>ROUND(E42*U42,2)</f>
        <v>0</v>
      </c>
      <c r="W42" s="159"/>
      <c r="X42" s="159" t="s">
        <v>206</v>
      </c>
      <c r="Y42" s="159" t="s">
        <v>171</v>
      </c>
      <c r="Z42" s="149"/>
      <c r="AA42" s="149"/>
      <c r="AB42" s="149"/>
      <c r="AC42" s="149"/>
      <c r="AD42" s="149"/>
      <c r="AE42" s="149"/>
      <c r="AF42" s="149"/>
      <c r="AG42" s="149" t="s">
        <v>207</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94" t="s">
        <v>227</v>
      </c>
      <c r="D43" s="192"/>
      <c r="E43" s="193"/>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211</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94" t="s">
        <v>245</v>
      </c>
      <c r="D44" s="192"/>
      <c r="E44" s="193"/>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211</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4" t="s">
        <v>246</v>
      </c>
      <c r="D45" s="192"/>
      <c r="E45" s="193">
        <v>195.81</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211</v>
      </c>
      <c r="AH45" s="149">
        <v>5</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1">
        <v>4</v>
      </c>
      <c r="B46" s="172" t="s">
        <v>247</v>
      </c>
      <c r="C46" s="188" t="s">
        <v>248</v>
      </c>
      <c r="D46" s="173" t="s">
        <v>244</v>
      </c>
      <c r="E46" s="174">
        <v>4.7</v>
      </c>
      <c r="F46" s="175"/>
      <c r="G46" s="176">
        <f>ROUND(E46*F46,2)</f>
        <v>0</v>
      </c>
      <c r="H46" s="175"/>
      <c r="I46" s="176">
        <f>ROUND(E46*H46,2)</f>
        <v>0</v>
      </c>
      <c r="J46" s="175"/>
      <c r="K46" s="176">
        <f>ROUND(E46*J46,2)</f>
        <v>0</v>
      </c>
      <c r="L46" s="176">
        <v>21</v>
      </c>
      <c r="M46" s="176">
        <f>G46*(1+L46/100)</f>
        <v>0</v>
      </c>
      <c r="N46" s="174">
        <v>0</v>
      </c>
      <c r="O46" s="174">
        <f>ROUND(E46*N46,2)</f>
        <v>0</v>
      </c>
      <c r="P46" s="174">
        <v>0</v>
      </c>
      <c r="Q46" s="174">
        <f>ROUND(E46*P46,2)</f>
        <v>0</v>
      </c>
      <c r="R46" s="176"/>
      <c r="S46" s="176" t="s">
        <v>198</v>
      </c>
      <c r="T46" s="177" t="s">
        <v>169</v>
      </c>
      <c r="U46" s="159">
        <v>0</v>
      </c>
      <c r="V46" s="159">
        <f>ROUND(E46*U46,2)</f>
        <v>0</v>
      </c>
      <c r="W46" s="159"/>
      <c r="X46" s="159" t="s">
        <v>206</v>
      </c>
      <c r="Y46" s="159" t="s">
        <v>171</v>
      </c>
      <c r="Z46" s="149"/>
      <c r="AA46" s="149"/>
      <c r="AB46" s="149"/>
      <c r="AC46" s="149"/>
      <c r="AD46" s="149"/>
      <c r="AE46" s="149"/>
      <c r="AF46" s="149"/>
      <c r="AG46" s="149" t="s">
        <v>207</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33.75" outlineLevel="2" x14ac:dyDescent="0.2">
      <c r="A47" s="156"/>
      <c r="B47" s="157"/>
      <c r="C47" s="255" t="s">
        <v>249</v>
      </c>
      <c r="D47" s="256"/>
      <c r="E47" s="256"/>
      <c r="F47" s="256"/>
      <c r="G47" s="256"/>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176</v>
      </c>
      <c r="AH47" s="149"/>
      <c r="AI47" s="149"/>
      <c r="AJ47" s="149"/>
      <c r="AK47" s="149"/>
      <c r="AL47" s="149"/>
      <c r="AM47" s="149"/>
      <c r="AN47" s="149"/>
      <c r="AO47" s="149"/>
      <c r="AP47" s="149"/>
      <c r="AQ47" s="149"/>
      <c r="AR47" s="149"/>
      <c r="AS47" s="149"/>
      <c r="AT47" s="149"/>
      <c r="AU47" s="149"/>
      <c r="AV47" s="149"/>
      <c r="AW47" s="149"/>
      <c r="AX47" s="149"/>
      <c r="AY47" s="149"/>
      <c r="AZ47" s="149"/>
      <c r="BA47" s="185" t="str">
        <f>C47</f>
        <v>U paty každé z kleneb bude vybetonována betonová patka, do které bude klenba usazená. Šířka patky bude rovněž 600mm, stejně jako šár cihel pod ní. Cihly běžně skladby ve styku s klenbou budou zednicky upraveny na potřebný rozměr a veškeré volné prostory ve zdivu budou vyplněny cementovou maltou.</v>
      </c>
      <c r="BB47" s="149"/>
      <c r="BC47" s="149"/>
      <c r="BD47" s="149"/>
      <c r="BE47" s="149"/>
      <c r="BF47" s="149"/>
      <c r="BG47" s="149"/>
      <c r="BH47" s="149"/>
    </row>
    <row r="48" spans="1:60" ht="22.5" outlineLevel="3" x14ac:dyDescent="0.2">
      <c r="A48" s="156"/>
      <c r="B48" s="157"/>
      <c r="C48" s="257" t="s">
        <v>226</v>
      </c>
      <c r="D48" s="258"/>
      <c r="E48" s="258"/>
      <c r="F48" s="258"/>
      <c r="G48" s="258"/>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176</v>
      </c>
      <c r="AH48" s="149"/>
      <c r="AI48" s="149"/>
      <c r="AJ48" s="149"/>
      <c r="AK48" s="149"/>
      <c r="AL48" s="149"/>
      <c r="AM48" s="149"/>
      <c r="AN48" s="149"/>
      <c r="AO48" s="149"/>
      <c r="AP48" s="149"/>
      <c r="AQ48" s="149"/>
      <c r="AR48" s="149"/>
      <c r="AS48" s="149"/>
      <c r="AT48" s="149"/>
      <c r="AU48" s="149"/>
      <c r="AV48" s="149"/>
      <c r="AW48" s="149"/>
      <c r="AX48" s="149"/>
      <c r="AY48" s="149"/>
      <c r="AZ48" s="149"/>
      <c r="BA48" s="185" t="str">
        <f>C48</f>
        <v>Ložné spáry zdiva nad klenbovými prostupy budou vyztuženy trojicí ocelových prutů z betonářské oceli S235 o průměru 10mm rovnoměrně rozloženými po tloušťce podezdívky.</v>
      </c>
      <c r="BB48" s="149"/>
      <c r="BC48" s="149"/>
      <c r="BD48" s="149"/>
      <c r="BE48" s="149"/>
      <c r="BF48" s="149"/>
      <c r="BG48" s="149"/>
      <c r="BH48" s="149"/>
    </row>
    <row r="49" spans="1:60" outlineLevel="2" x14ac:dyDescent="0.2">
      <c r="A49" s="156"/>
      <c r="B49" s="157"/>
      <c r="C49" s="194" t="s">
        <v>227</v>
      </c>
      <c r="D49" s="192"/>
      <c r="E49" s="193"/>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211</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194" t="s">
        <v>228</v>
      </c>
      <c r="D50" s="192"/>
      <c r="E50" s="193"/>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211</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3" x14ac:dyDescent="0.2">
      <c r="A51" s="156"/>
      <c r="B51" s="157"/>
      <c r="C51" s="194" t="s">
        <v>250</v>
      </c>
      <c r="D51" s="192"/>
      <c r="E51" s="193">
        <v>2.2999999999999998</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211</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
      <c r="A52" s="156"/>
      <c r="B52" s="157"/>
      <c r="C52" s="194" t="s">
        <v>251</v>
      </c>
      <c r="D52" s="192"/>
      <c r="E52" s="193">
        <v>2.4</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211</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x14ac:dyDescent="0.2">
      <c r="A53" s="164" t="s">
        <v>163</v>
      </c>
      <c r="B53" s="165" t="s">
        <v>111</v>
      </c>
      <c r="C53" s="186" t="s">
        <v>112</v>
      </c>
      <c r="D53" s="166"/>
      <c r="E53" s="167"/>
      <c r="F53" s="168"/>
      <c r="G53" s="168">
        <f>SUMIF(AG54:AG83,"&lt;&gt;NOR",G54:G83)</f>
        <v>0</v>
      </c>
      <c r="H53" s="168"/>
      <c r="I53" s="168">
        <f>SUM(I54:I83)</f>
        <v>0</v>
      </c>
      <c r="J53" s="168"/>
      <c r="K53" s="168">
        <f>SUM(K54:K83)</f>
        <v>0</v>
      </c>
      <c r="L53" s="168"/>
      <c r="M53" s="168">
        <f>SUM(M54:M83)</f>
        <v>0</v>
      </c>
      <c r="N53" s="167"/>
      <c r="O53" s="167">
        <f>SUM(O54:O83)</f>
        <v>3.68</v>
      </c>
      <c r="P53" s="167"/>
      <c r="Q53" s="167">
        <f>SUM(Q54:Q83)</f>
        <v>0</v>
      </c>
      <c r="R53" s="168"/>
      <c r="S53" s="168"/>
      <c r="T53" s="169"/>
      <c r="U53" s="163"/>
      <c r="V53" s="163">
        <f>SUM(V54:V83)</f>
        <v>122.72</v>
      </c>
      <c r="W53" s="163"/>
      <c r="X53" s="163"/>
      <c r="Y53" s="163"/>
      <c r="AG53" t="s">
        <v>164</v>
      </c>
    </row>
    <row r="54" spans="1:60" outlineLevel="1" x14ac:dyDescent="0.2">
      <c r="A54" s="171">
        <v>5</v>
      </c>
      <c r="B54" s="172" t="s">
        <v>252</v>
      </c>
      <c r="C54" s="188" t="s">
        <v>253</v>
      </c>
      <c r="D54" s="173" t="s">
        <v>254</v>
      </c>
      <c r="E54" s="174">
        <v>54.7849</v>
      </c>
      <c r="F54" s="175"/>
      <c r="G54" s="176">
        <f>ROUND(E54*F54,2)</f>
        <v>0</v>
      </c>
      <c r="H54" s="175"/>
      <c r="I54" s="176">
        <f>ROUND(E54*H54,2)</f>
        <v>0</v>
      </c>
      <c r="J54" s="175"/>
      <c r="K54" s="176">
        <f>ROUND(E54*J54,2)</f>
        <v>0</v>
      </c>
      <c r="L54" s="176">
        <v>21</v>
      </c>
      <c r="M54" s="176">
        <f>G54*(1+L54/100)</f>
        <v>0</v>
      </c>
      <c r="N54" s="174">
        <v>6.4320000000000002E-2</v>
      </c>
      <c r="O54" s="174">
        <f>ROUND(E54*N54,2)</f>
        <v>3.52</v>
      </c>
      <c r="P54" s="174">
        <v>0</v>
      </c>
      <c r="Q54" s="174">
        <f>ROUND(E54*P54,2)</f>
        <v>0</v>
      </c>
      <c r="R54" s="176"/>
      <c r="S54" s="176" t="s">
        <v>198</v>
      </c>
      <c r="T54" s="177" t="s">
        <v>168</v>
      </c>
      <c r="U54" s="159">
        <v>1.91</v>
      </c>
      <c r="V54" s="159">
        <f>ROUND(E54*U54,2)</f>
        <v>104.64</v>
      </c>
      <c r="W54" s="159"/>
      <c r="X54" s="159" t="s">
        <v>206</v>
      </c>
      <c r="Y54" s="159" t="s">
        <v>171</v>
      </c>
      <c r="Z54" s="149"/>
      <c r="AA54" s="149"/>
      <c r="AB54" s="149"/>
      <c r="AC54" s="149"/>
      <c r="AD54" s="149"/>
      <c r="AE54" s="149"/>
      <c r="AF54" s="149"/>
      <c r="AG54" s="149" t="s">
        <v>207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194" t="s">
        <v>210</v>
      </c>
      <c r="D55" s="192"/>
      <c r="E55" s="193"/>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211</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194" t="s">
        <v>255</v>
      </c>
      <c r="D56" s="192"/>
      <c r="E56" s="193">
        <v>11.241199999999999</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211</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4" t="s">
        <v>256</v>
      </c>
      <c r="D57" s="192"/>
      <c r="E57" s="193">
        <v>-0.45100000000000001</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211</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3" x14ac:dyDescent="0.2">
      <c r="A58" s="156"/>
      <c r="B58" s="157"/>
      <c r="C58" s="194" t="s">
        <v>257</v>
      </c>
      <c r="D58" s="192"/>
      <c r="E58" s="193">
        <v>11.7782</v>
      </c>
      <c r="F58" s="159"/>
      <c r="G58" s="159"/>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211</v>
      </c>
      <c r="AH58" s="149">
        <v>0</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3" x14ac:dyDescent="0.2">
      <c r="A59" s="156"/>
      <c r="B59" s="157"/>
      <c r="C59" s="194" t="s">
        <v>258</v>
      </c>
      <c r="D59" s="192"/>
      <c r="E59" s="193">
        <v>-0.50439999999999996</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211</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4" t="s">
        <v>259</v>
      </c>
      <c r="D60" s="192"/>
      <c r="E60" s="193">
        <v>11.8498</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211</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4" t="s">
        <v>260</v>
      </c>
      <c r="D61" s="192"/>
      <c r="E61" s="193">
        <v>-0.51480000000000004</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211</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4" t="s">
        <v>261</v>
      </c>
      <c r="D62" s="192"/>
      <c r="E62" s="193"/>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211</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4" t="s">
        <v>262</v>
      </c>
      <c r="D63" s="192"/>
      <c r="E63" s="193">
        <v>11.284000000000001</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211</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4" t="s">
        <v>263</v>
      </c>
      <c r="D64" s="192"/>
      <c r="E64" s="193">
        <v>-1.0074000000000001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211</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4" t="s">
        <v>264</v>
      </c>
      <c r="D65" s="192"/>
      <c r="E65" s="193"/>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211</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4" t="s">
        <v>265</v>
      </c>
      <c r="D66" s="192"/>
      <c r="E66" s="193">
        <v>11.5276</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211</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94" t="s">
        <v>266</v>
      </c>
      <c r="D67" s="192"/>
      <c r="E67" s="193">
        <v>-0.41830000000000001</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211</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1">
        <v>6</v>
      </c>
      <c r="B68" s="172" t="s">
        <v>267</v>
      </c>
      <c r="C68" s="188" t="s">
        <v>268</v>
      </c>
      <c r="D68" s="173" t="s">
        <v>254</v>
      </c>
      <c r="E68" s="174">
        <v>60.263390000000001</v>
      </c>
      <c r="F68" s="175"/>
      <c r="G68" s="176">
        <f>ROUND(E68*F68,2)</f>
        <v>0</v>
      </c>
      <c r="H68" s="175"/>
      <c r="I68" s="176">
        <f>ROUND(E68*H68,2)</f>
        <v>0</v>
      </c>
      <c r="J68" s="175"/>
      <c r="K68" s="176">
        <f>ROUND(E68*J68,2)</f>
        <v>0</v>
      </c>
      <c r="L68" s="176">
        <v>21</v>
      </c>
      <c r="M68" s="176">
        <f>G68*(1+L68/100)</f>
        <v>0</v>
      </c>
      <c r="N68" s="174">
        <v>2.7100000000000002E-3</v>
      </c>
      <c r="O68" s="174">
        <f>ROUND(E68*N68,2)</f>
        <v>0.16</v>
      </c>
      <c r="P68" s="174">
        <v>0</v>
      </c>
      <c r="Q68" s="174">
        <f>ROUND(E68*P68,2)</f>
        <v>0</v>
      </c>
      <c r="R68" s="176"/>
      <c r="S68" s="176" t="s">
        <v>198</v>
      </c>
      <c r="T68" s="177" t="s">
        <v>168</v>
      </c>
      <c r="U68" s="159">
        <v>0.3</v>
      </c>
      <c r="V68" s="159">
        <f>ROUND(E68*U68,2)</f>
        <v>18.079999999999998</v>
      </c>
      <c r="W68" s="159"/>
      <c r="X68" s="159" t="s">
        <v>206</v>
      </c>
      <c r="Y68" s="159" t="s">
        <v>171</v>
      </c>
      <c r="Z68" s="149"/>
      <c r="AA68" s="149"/>
      <c r="AB68" s="149"/>
      <c r="AC68" s="149"/>
      <c r="AD68" s="149"/>
      <c r="AE68" s="149"/>
      <c r="AF68" s="149"/>
      <c r="AG68" s="149" t="s">
        <v>207</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55" t="s">
        <v>269</v>
      </c>
      <c r="D69" s="256"/>
      <c r="E69" s="256"/>
      <c r="F69" s="256"/>
      <c r="G69" s="256"/>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176</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194" t="s">
        <v>270</v>
      </c>
      <c r="D70" s="192"/>
      <c r="E70" s="193">
        <v>60.263390000000001</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211</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71">
        <v>7</v>
      </c>
      <c r="B71" s="172" t="s">
        <v>271</v>
      </c>
      <c r="C71" s="188" t="s">
        <v>272</v>
      </c>
      <c r="D71" s="173" t="s">
        <v>273</v>
      </c>
      <c r="E71" s="174">
        <v>4</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198</v>
      </c>
      <c r="T71" s="177" t="s">
        <v>169</v>
      </c>
      <c r="U71" s="159">
        <v>0</v>
      </c>
      <c r="V71" s="159">
        <f>ROUND(E71*U71,2)</f>
        <v>0</v>
      </c>
      <c r="W71" s="159"/>
      <c r="X71" s="159" t="s">
        <v>206</v>
      </c>
      <c r="Y71" s="159" t="s">
        <v>171</v>
      </c>
      <c r="Z71" s="149"/>
      <c r="AA71" s="149"/>
      <c r="AB71" s="149"/>
      <c r="AC71" s="149"/>
      <c r="AD71" s="149"/>
      <c r="AE71" s="149"/>
      <c r="AF71" s="149"/>
      <c r="AG71" s="149" t="s">
        <v>207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257" t="s">
        <v>274</v>
      </c>
      <c r="D72" s="258"/>
      <c r="E72" s="258"/>
      <c r="F72" s="258"/>
      <c r="G72" s="258"/>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176</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194" t="s">
        <v>210</v>
      </c>
      <c r="D73" s="192"/>
      <c r="E73" s="193"/>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211</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4" t="s">
        <v>275</v>
      </c>
      <c r="D74" s="192"/>
      <c r="E74" s="193">
        <v>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211</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4" t="s">
        <v>276</v>
      </c>
      <c r="D75" s="192"/>
      <c r="E75" s="193"/>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211</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4" t="s">
        <v>277</v>
      </c>
      <c r="D76" s="192"/>
      <c r="E76" s="193">
        <v>1</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211</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1">
        <v>8</v>
      </c>
      <c r="B77" s="172" t="s">
        <v>278</v>
      </c>
      <c r="C77" s="188" t="s">
        <v>279</v>
      </c>
      <c r="D77" s="173" t="s">
        <v>273</v>
      </c>
      <c r="E77" s="174">
        <v>1</v>
      </c>
      <c r="F77" s="175"/>
      <c r="G77" s="176">
        <f>ROUND(E77*F77,2)</f>
        <v>0</v>
      </c>
      <c r="H77" s="175"/>
      <c r="I77" s="176">
        <f>ROUND(E77*H77,2)</f>
        <v>0</v>
      </c>
      <c r="J77" s="175"/>
      <c r="K77" s="176">
        <f>ROUND(E77*J77,2)</f>
        <v>0</v>
      </c>
      <c r="L77" s="176">
        <v>21</v>
      </c>
      <c r="M77" s="176">
        <f>G77*(1+L77/100)</f>
        <v>0</v>
      </c>
      <c r="N77" s="174">
        <v>0</v>
      </c>
      <c r="O77" s="174">
        <f>ROUND(E77*N77,2)</f>
        <v>0</v>
      </c>
      <c r="P77" s="174">
        <v>0</v>
      </c>
      <c r="Q77" s="174">
        <f>ROUND(E77*P77,2)</f>
        <v>0</v>
      </c>
      <c r="R77" s="176"/>
      <c r="S77" s="176" t="s">
        <v>198</v>
      </c>
      <c r="T77" s="177" t="s">
        <v>169</v>
      </c>
      <c r="U77" s="159">
        <v>0</v>
      </c>
      <c r="V77" s="159">
        <f>ROUND(E77*U77,2)</f>
        <v>0</v>
      </c>
      <c r="W77" s="159"/>
      <c r="X77" s="159" t="s">
        <v>206</v>
      </c>
      <c r="Y77" s="159" t="s">
        <v>171</v>
      </c>
      <c r="Z77" s="149"/>
      <c r="AA77" s="149"/>
      <c r="AB77" s="149"/>
      <c r="AC77" s="149"/>
      <c r="AD77" s="149"/>
      <c r="AE77" s="149"/>
      <c r="AF77" s="149"/>
      <c r="AG77" s="149" t="s">
        <v>207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55" t="s">
        <v>280</v>
      </c>
      <c r="D78" s="256"/>
      <c r="E78" s="256"/>
      <c r="F78" s="256"/>
      <c r="G78" s="25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176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3" x14ac:dyDescent="0.2">
      <c r="A79" s="156"/>
      <c r="B79" s="157"/>
      <c r="C79" s="257" t="s">
        <v>475</v>
      </c>
      <c r="D79" s="258"/>
      <c r="E79" s="258"/>
      <c r="F79" s="258"/>
      <c r="G79" s="258"/>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176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3" x14ac:dyDescent="0.2">
      <c r="A80" s="156"/>
      <c r="B80" s="157"/>
      <c r="C80" s="257" t="s">
        <v>281</v>
      </c>
      <c r="D80" s="258"/>
      <c r="E80" s="258"/>
      <c r="F80" s="258"/>
      <c r="G80" s="258"/>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176</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257" t="s">
        <v>274</v>
      </c>
      <c r="D81" s="258"/>
      <c r="E81" s="258"/>
      <c r="F81" s="258"/>
      <c r="G81" s="258"/>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176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194" t="s">
        <v>276</v>
      </c>
      <c r="D82" s="192"/>
      <c r="E82" s="193"/>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211</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4" t="s">
        <v>282</v>
      </c>
      <c r="D83" s="192"/>
      <c r="E83" s="193">
        <v>1</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211</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x14ac:dyDescent="0.2">
      <c r="A84" s="164" t="s">
        <v>163</v>
      </c>
      <c r="B84" s="165" t="s">
        <v>113</v>
      </c>
      <c r="C84" s="186" t="s">
        <v>114</v>
      </c>
      <c r="D84" s="166"/>
      <c r="E84" s="167"/>
      <c r="F84" s="168"/>
      <c r="G84" s="168">
        <f>SUMIF(AG85:AG89,"&lt;&gt;NOR",G85:G89)</f>
        <v>0</v>
      </c>
      <c r="H84" s="168"/>
      <c r="I84" s="168">
        <f>SUM(I85:I89)</f>
        <v>0</v>
      </c>
      <c r="J84" s="168"/>
      <c r="K84" s="168">
        <f>SUM(K85:K89)</f>
        <v>0</v>
      </c>
      <c r="L84" s="168"/>
      <c r="M84" s="168">
        <f>SUM(M85:M89)</f>
        <v>0</v>
      </c>
      <c r="N84" s="167"/>
      <c r="O84" s="167">
        <f>SUM(O85:O89)</f>
        <v>0.06</v>
      </c>
      <c r="P84" s="167"/>
      <c r="Q84" s="167">
        <f>SUM(Q85:Q89)</f>
        <v>0</v>
      </c>
      <c r="R84" s="168"/>
      <c r="S84" s="168"/>
      <c r="T84" s="169"/>
      <c r="U84" s="163"/>
      <c r="V84" s="163">
        <f>SUM(V85:V89)</f>
        <v>8.56</v>
      </c>
      <c r="W84" s="163"/>
      <c r="X84" s="163"/>
      <c r="Y84" s="163"/>
      <c r="AG84" t="s">
        <v>164</v>
      </c>
    </row>
    <row r="85" spans="1:60" outlineLevel="1" x14ac:dyDescent="0.2">
      <c r="A85" s="171">
        <v>9</v>
      </c>
      <c r="B85" s="172" t="s">
        <v>283</v>
      </c>
      <c r="C85" s="188" t="s">
        <v>284</v>
      </c>
      <c r="D85" s="173" t="s">
        <v>254</v>
      </c>
      <c r="E85" s="174">
        <v>40</v>
      </c>
      <c r="F85" s="175"/>
      <c r="G85" s="176">
        <f>ROUND(E85*F85,2)</f>
        <v>0</v>
      </c>
      <c r="H85" s="175"/>
      <c r="I85" s="176">
        <f>ROUND(E85*H85,2)</f>
        <v>0</v>
      </c>
      <c r="J85" s="175"/>
      <c r="K85" s="176">
        <f>ROUND(E85*J85,2)</f>
        <v>0</v>
      </c>
      <c r="L85" s="176">
        <v>21</v>
      </c>
      <c r="M85" s="176">
        <f>G85*(1+L85/100)</f>
        <v>0</v>
      </c>
      <c r="N85" s="174">
        <v>1.58E-3</v>
      </c>
      <c r="O85" s="174">
        <f>ROUND(E85*N85,2)</f>
        <v>0.06</v>
      </c>
      <c r="P85" s="174">
        <v>0</v>
      </c>
      <c r="Q85" s="174">
        <f>ROUND(E85*P85,2)</f>
        <v>0</v>
      </c>
      <c r="R85" s="176" t="s">
        <v>285</v>
      </c>
      <c r="S85" s="176" t="s">
        <v>168</v>
      </c>
      <c r="T85" s="177" t="s">
        <v>168</v>
      </c>
      <c r="U85" s="159">
        <v>0.214</v>
      </c>
      <c r="V85" s="159">
        <f>ROUND(E85*U85,2)</f>
        <v>8.56</v>
      </c>
      <c r="W85" s="159"/>
      <c r="X85" s="159" t="s">
        <v>206</v>
      </c>
      <c r="Y85" s="159" t="s">
        <v>171</v>
      </c>
      <c r="Z85" s="149"/>
      <c r="AA85" s="149"/>
      <c r="AB85" s="149"/>
      <c r="AC85" s="149"/>
      <c r="AD85" s="149"/>
      <c r="AE85" s="149"/>
      <c r="AF85" s="149"/>
      <c r="AG85" s="149" t="s">
        <v>207</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94" t="s">
        <v>286</v>
      </c>
      <c r="D86" s="192"/>
      <c r="E86" s="193"/>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211</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4" t="s">
        <v>287</v>
      </c>
      <c r="D87" s="192"/>
      <c r="E87" s="193">
        <v>30</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211</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94" t="s">
        <v>288</v>
      </c>
      <c r="D88" s="192"/>
      <c r="E88" s="193">
        <v>4</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211</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94" t="s">
        <v>289</v>
      </c>
      <c r="D89" s="192"/>
      <c r="E89" s="193">
        <v>6</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211</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164" t="s">
        <v>163</v>
      </c>
      <c r="B90" s="165" t="s">
        <v>115</v>
      </c>
      <c r="C90" s="186" t="s">
        <v>116</v>
      </c>
      <c r="D90" s="166"/>
      <c r="E90" s="167"/>
      <c r="F90" s="168"/>
      <c r="G90" s="168">
        <f>SUMIF(AG91:AG176,"&lt;&gt;NOR",G91:G176)</f>
        <v>0</v>
      </c>
      <c r="H90" s="168"/>
      <c r="I90" s="168">
        <f>SUM(I91:I176)</f>
        <v>0</v>
      </c>
      <c r="J90" s="168"/>
      <c r="K90" s="168">
        <f>SUM(K91:K176)</f>
        <v>0</v>
      </c>
      <c r="L90" s="168"/>
      <c r="M90" s="168">
        <f>SUM(M91:M176)</f>
        <v>0</v>
      </c>
      <c r="N90" s="167"/>
      <c r="O90" s="167">
        <f>SUM(O91:O176)</f>
        <v>6.0000000000000005E-2</v>
      </c>
      <c r="P90" s="167"/>
      <c r="Q90" s="167">
        <f>SUM(Q91:Q176)</f>
        <v>12.209999999999999</v>
      </c>
      <c r="R90" s="168"/>
      <c r="S90" s="168"/>
      <c r="T90" s="169"/>
      <c r="U90" s="163"/>
      <c r="V90" s="163">
        <f>SUM(V91:V176)</f>
        <v>41.219999999999992</v>
      </c>
      <c r="W90" s="163"/>
      <c r="X90" s="163"/>
      <c r="Y90" s="163"/>
      <c r="AG90" t="s">
        <v>164</v>
      </c>
    </row>
    <row r="91" spans="1:60" ht="22.5" outlineLevel="1" x14ac:dyDescent="0.2">
      <c r="A91" s="171">
        <v>10</v>
      </c>
      <c r="B91" s="172" t="s">
        <v>290</v>
      </c>
      <c r="C91" s="188" t="s">
        <v>291</v>
      </c>
      <c r="D91" s="173" t="s">
        <v>204</v>
      </c>
      <c r="E91" s="174">
        <v>0.71594999999999998</v>
      </c>
      <c r="F91" s="175"/>
      <c r="G91" s="176">
        <f>ROUND(E91*F91,2)</f>
        <v>0</v>
      </c>
      <c r="H91" s="175"/>
      <c r="I91" s="176">
        <f>ROUND(E91*H91,2)</f>
        <v>0</v>
      </c>
      <c r="J91" s="175"/>
      <c r="K91" s="176">
        <f>ROUND(E91*J91,2)</f>
        <v>0</v>
      </c>
      <c r="L91" s="176">
        <v>21</v>
      </c>
      <c r="M91" s="176">
        <f>G91*(1+L91/100)</f>
        <v>0</v>
      </c>
      <c r="N91" s="174">
        <v>1.2489999999999999E-2</v>
      </c>
      <c r="O91" s="174">
        <f>ROUND(E91*N91,2)</f>
        <v>0.01</v>
      </c>
      <c r="P91" s="174">
        <v>1.8</v>
      </c>
      <c r="Q91" s="174">
        <f>ROUND(E91*P91,2)</f>
        <v>1.29</v>
      </c>
      <c r="R91" s="176" t="s">
        <v>292</v>
      </c>
      <c r="S91" s="176" t="s">
        <v>168</v>
      </c>
      <c r="T91" s="177" t="s">
        <v>168</v>
      </c>
      <c r="U91" s="159">
        <v>3.3149999999999999</v>
      </c>
      <c r="V91" s="159">
        <f>ROUND(E91*U91,2)</f>
        <v>2.37</v>
      </c>
      <c r="W91" s="159"/>
      <c r="X91" s="159" t="s">
        <v>206</v>
      </c>
      <c r="Y91" s="159" t="s">
        <v>171</v>
      </c>
      <c r="Z91" s="149"/>
      <c r="AA91" s="149"/>
      <c r="AB91" s="149"/>
      <c r="AC91" s="149"/>
      <c r="AD91" s="149"/>
      <c r="AE91" s="149"/>
      <c r="AF91" s="149"/>
      <c r="AG91" s="149" t="s">
        <v>207</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2" x14ac:dyDescent="0.2">
      <c r="A92" s="156"/>
      <c r="B92" s="157"/>
      <c r="C92" s="266" t="s">
        <v>293</v>
      </c>
      <c r="D92" s="267"/>
      <c r="E92" s="267"/>
      <c r="F92" s="267"/>
      <c r="G92" s="267"/>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209</v>
      </c>
      <c r="AH92" s="149"/>
      <c r="AI92" s="149"/>
      <c r="AJ92" s="149"/>
      <c r="AK92" s="149"/>
      <c r="AL92" s="149"/>
      <c r="AM92" s="149"/>
      <c r="AN92" s="149"/>
      <c r="AO92" s="149"/>
      <c r="AP92" s="149"/>
      <c r="AQ92" s="149"/>
      <c r="AR92" s="149"/>
      <c r="AS92" s="149"/>
      <c r="AT92" s="149"/>
      <c r="AU92" s="149"/>
      <c r="AV92" s="149"/>
      <c r="AW92" s="149"/>
      <c r="AX92" s="149"/>
      <c r="AY92" s="149"/>
      <c r="AZ92" s="149"/>
      <c r="BA92" s="185" t="str">
        <f>C92</f>
        <v>nebo vybourání otvorů průřezové plochy přes 4 m2 ve zdivu nadzákladovém, včetně pomocného lešení o výšce podlahy do 1900 mm a pro zatížení do 1,5 kPa  (150 kg/m2)</v>
      </c>
      <c r="BB92" s="149"/>
      <c r="BC92" s="149"/>
      <c r="BD92" s="149"/>
      <c r="BE92" s="149"/>
      <c r="BF92" s="149"/>
      <c r="BG92" s="149"/>
      <c r="BH92" s="149"/>
    </row>
    <row r="93" spans="1:60" outlineLevel="2" x14ac:dyDescent="0.2">
      <c r="A93" s="156"/>
      <c r="B93" s="157"/>
      <c r="C93" s="194" t="s">
        <v>294</v>
      </c>
      <c r="D93" s="192"/>
      <c r="E93" s="193"/>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211</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4" t="s">
        <v>295</v>
      </c>
      <c r="D94" s="192"/>
      <c r="E94" s="193"/>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211</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94" t="s">
        <v>237</v>
      </c>
      <c r="D95" s="192"/>
      <c r="E95" s="193"/>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211</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4" t="s">
        <v>296</v>
      </c>
      <c r="D96" s="192"/>
      <c r="E96" s="193">
        <v>0.48194999999999999</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211</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94" t="s">
        <v>297</v>
      </c>
      <c r="D97" s="192"/>
      <c r="E97" s="193"/>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211</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194" t="s">
        <v>298</v>
      </c>
      <c r="D98" s="192"/>
      <c r="E98" s="193">
        <v>0.23400000000000001</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211</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1">
        <v>11</v>
      </c>
      <c r="B99" s="172" t="s">
        <v>299</v>
      </c>
      <c r="C99" s="188" t="s">
        <v>300</v>
      </c>
      <c r="D99" s="173" t="s">
        <v>204</v>
      </c>
      <c r="E99" s="174">
        <v>3.7124999999999999</v>
      </c>
      <c r="F99" s="175"/>
      <c r="G99" s="176">
        <f>ROUND(E99*F99,2)</f>
        <v>0</v>
      </c>
      <c r="H99" s="175"/>
      <c r="I99" s="176">
        <f>ROUND(E99*H99,2)</f>
        <v>0</v>
      </c>
      <c r="J99" s="175"/>
      <c r="K99" s="176">
        <f>ROUND(E99*J99,2)</f>
        <v>0</v>
      </c>
      <c r="L99" s="176">
        <v>21</v>
      </c>
      <c r="M99" s="176">
        <f>G99*(1+L99/100)</f>
        <v>0</v>
      </c>
      <c r="N99" s="174">
        <v>1.2489999999999999E-2</v>
      </c>
      <c r="O99" s="174">
        <f>ROUND(E99*N99,2)</f>
        <v>0.05</v>
      </c>
      <c r="P99" s="174">
        <v>2.4</v>
      </c>
      <c r="Q99" s="174">
        <f>ROUND(E99*P99,2)</f>
        <v>8.91</v>
      </c>
      <c r="R99" s="176" t="s">
        <v>292</v>
      </c>
      <c r="S99" s="176" t="s">
        <v>168</v>
      </c>
      <c r="T99" s="177" t="s">
        <v>168</v>
      </c>
      <c r="U99" s="159">
        <v>8.9329999999999998</v>
      </c>
      <c r="V99" s="159">
        <f>ROUND(E99*U99,2)</f>
        <v>33.159999999999997</v>
      </c>
      <c r="W99" s="159"/>
      <c r="X99" s="159" t="s">
        <v>206</v>
      </c>
      <c r="Y99" s="159" t="s">
        <v>171</v>
      </c>
      <c r="Z99" s="149"/>
      <c r="AA99" s="149"/>
      <c r="AB99" s="149"/>
      <c r="AC99" s="149"/>
      <c r="AD99" s="149"/>
      <c r="AE99" s="149"/>
      <c r="AF99" s="149"/>
      <c r="AG99" s="149" t="s">
        <v>207</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ht="22.5" outlineLevel="2" x14ac:dyDescent="0.2">
      <c r="A100" s="156"/>
      <c r="B100" s="157"/>
      <c r="C100" s="266" t="s">
        <v>301</v>
      </c>
      <c r="D100" s="267"/>
      <c r="E100" s="267"/>
      <c r="F100" s="267"/>
      <c r="G100" s="267"/>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209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85" t="str">
        <f>C100</f>
        <v>nebo vybourání otvorů průřezové plochy přes 4 m2 ve zdivu železobetonovém, včetně pomocného lešení o výšce podlahy do 1900 mm a pro zatížení do 1,5 kPa  (150 kg/m2),</v>
      </c>
      <c r="BB100" s="149"/>
      <c r="BC100" s="149"/>
      <c r="BD100" s="149"/>
      <c r="BE100" s="149"/>
      <c r="BF100" s="149"/>
      <c r="BG100" s="149"/>
      <c r="BH100" s="149"/>
    </row>
    <row r="101" spans="1:60" outlineLevel="2" x14ac:dyDescent="0.2">
      <c r="A101" s="156"/>
      <c r="B101" s="157"/>
      <c r="C101" s="194" t="s">
        <v>294</v>
      </c>
      <c r="D101" s="192"/>
      <c r="E101" s="193"/>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211</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3" x14ac:dyDescent="0.2">
      <c r="A102" s="156"/>
      <c r="B102" s="157"/>
      <c r="C102" s="194" t="s">
        <v>302</v>
      </c>
      <c r="D102" s="192"/>
      <c r="E102" s="193"/>
      <c r="F102" s="159"/>
      <c r="G102" s="159"/>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211</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3" x14ac:dyDescent="0.2">
      <c r="A103" s="156"/>
      <c r="B103" s="157"/>
      <c r="C103" s="194" t="s">
        <v>229</v>
      </c>
      <c r="D103" s="192"/>
      <c r="E103" s="193"/>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211</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3" x14ac:dyDescent="0.2">
      <c r="A104" s="156"/>
      <c r="B104" s="157"/>
      <c r="C104" s="194" t="s">
        <v>303</v>
      </c>
      <c r="D104" s="192"/>
      <c r="E104" s="193">
        <v>3.7124999999999999</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211</v>
      </c>
      <c r="AH104" s="149">
        <v>0</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71">
        <v>12</v>
      </c>
      <c r="B105" s="172" t="s">
        <v>304</v>
      </c>
      <c r="C105" s="188" t="s">
        <v>305</v>
      </c>
      <c r="D105" s="173" t="s">
        <v>254</v>
      </c>
      <c r="E105" s="174">
        <v>21.9</v>
      </c>
      <c r="F105" s="175"/>
      <c r="G105" s="176">
        <f>ROUND(E105*F105,2)</f>
        <v>0</v>
      </c>
      <c r="H105" s="175"/>
      <c r="I105" s="176">
        <f>ROUND(E105*H105,2)</f>
        <v>0</v>
      </c>
      <c r="J105" s="175"/>
      <c r="K105" s="176">
        <f>ROUND(E105*J105,2)</f>
        <v>0</v>
      </c>
      <c r="L105" s="176">
        <v>21</v>
      </c>
      <c r="M105" s="176">
        <f>G105*(1+L105/100)</f>
        <v>0</v>
      </c>
      <c r="N105" s="174">
        <v>0</v>
      </c>
      <c r="O105" s="174">
        <f>ROUND(E105*N105,2)</f>
        <v>0</v>
      </c>
      <c r="P105" s="174">
        <v>9.1999999999999998E-2</v>
      </c>
      <c r="Q105" s="174">
        <f>ROUND(E105*P105,2)</f>
        <v>2.0099999999999998</v>
      </c>
      <c r="R105" s="176" t="s">
        <v>292</v>
      </c>
      <c r="S105" s="176" t="s">
        <v>168</v>
      </c>
      <c r="T105" s="177" t="s">
        <v>168</v>
      </c>
      <c r="U105" s="159">
        <v>0.26</v>
      </c>
      <c r="V105" s="159">
        <f>ROUND(E105*U105,2)</f>
        <v>5.69</v>
      </c>
      <c r="W105" s="159"/>
      <c r="X105" s="159" t="s">
        <v>206</v>
      </c>
      <c r="Y105" s="159" t="s">
        <v>171</v>
      </c>
      <c r="Z105" s="149"/>
      <c r="AA105" s="149"/>
      <c r="AB105" s="149"/>
      <c r="AC105" s="149"/>
      <c r="AD105" s="149"/>
      <c r="AE105" s="149"/>
      <c r="AF105" s="149"/>
      <c r="AG105" s="149" t="s">
        <v>207</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194" t="s">
        <v>294</v>
      </c>
      <c r="D106" s="192"/>
      <c r="E106" s="193"/>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211</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3" x14ac:dyDescent="0.2">
      <c r="A107" s="156"/>
      <c r="B107" s="157"/>
      <c r="C107" s="194" t="s">
        <v>306</v>
      </c>
      <c r="D107" s="192"/>
      <c r="E107" s="193"/>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211</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4" t="s">
        <v>307</v>
      </c>
      <c r="D108" s="192"/>
      <c r="E108" s="193">
        <v>10.74</v>
      </c>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211</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4" t="s">
        <v>308</v>
      </c>
      <c r="D109" s="192"/>
      <c r="E109" s="193">
        <v>11.16</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211</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ht="22.5" outlineLevel="1" x14ac:dyDescent="0.2">
      <c r="A110" s="171">
        <v>13</v>
      </c>
      <c r="B110" s="172" t="s">
        <v>309</v>
      </c>
      <c r="C110" s="188" t="s">
        <v>310</v>
      </c>
      <c r="D110" s="173" t="s">
        <v>204</v>
      </c>
      <c r="E110" s="174">
        <v>20.740500000000001</v>
      </c>
      <c r="F110" s="175"/>
      <c r="G110" s="176">
        <f>ROUND(E110*F110,2)</f>
        <v>0</v>
      </c>
      <c r="H110" s="175"/>
      <c r="I110" s="176">
        <f>ROUND(E110*H110,2)</f>
        <v>0</v>
      </c>
      <c r="J110" s="175"/>
      <c r="K110" s="176">
        <f>ROUND(E110*J110,2)</f>
        <v>0</v>
      </c>
      <c r="L110" s="176">
        <v>21</v>
      </c>
      <c r="M110" s="176">
        <f>G110*(1+L110/100)</f>
        <v>0</v>
      </c>
      <c r="N110" s="174">
        <v>0</v>
      </c>
      <c r="O110" s="174">
        <f>ROUND(E110*N110,2)</f>
        <v>0</v>
      </c>
      <c r="P110" s="174">
        <v>0</v>
      </c>
      <c r="Q110" s="174">
        <f>ROUND(E110*P110,2)</f>
        <v>0</v>
      </c>
      <c r="R110" s="176"/>
      <c r="S110" s="176" t="s">
        <v>198</v>
      </c>
      <c r="T110" s="177" t="s">
        <v>169</v>
      </c>
      <c r="U110" s="159">
        <v>0</v>
      </c>
      <c r="V110" s="159">
        <f>ROUND(E110*U110,2)</f>
        <v>0</v>
      </c>
      <c r="W110" s="159"/>
      <c r="X110" s="159" t="s">
        <v>206</v>
      </c>
      <c r="Y110" s="159" t="s">
        <v>171</v>
      </c>
      <c r="Z110" s="149"/>
      <c r="AA110" s="149"/>
      <c r="AB110" s="149"/>
      <c r="AC110" s="149"/>
      <c r="AD110" s="149"/>
      <c r="AE110" s="149"/>
      <c r="AF110" s="149"/>
      <c r="AG110" s="149" t="s">
        <v>207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55" t="s">
        <v>311</v>
      </c>
      <c r="D111" s="256"/>
      <c r="E111" s="256"/>
      <c r="F111" s="256"/>
      <c r="G111" s="256"/>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176</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85" t="str">
        <f>C111</f>
        <v>Zdivo bude rozebráno ručním způsobem s co největší opatrností, aby nedošlo k poškození stávajících cihel.</v>
      </c>
      <c r="BB111" s="149"/>
      <c r="BC111" s="149"/>
      <c r="BD111" s="149"/>
      <c r="BE111" s="149"/>
      <c r="BF111" s="149"/>
      <c r="BG111" s="149"/>
      <c r="BH111" s="149"/>
    </row>
    <row r="112" spans="1:60" outlineLevel="2" x14ac:dyDescent="0.2">
      <c r="A112" s="156"/>
      <c r="B112" s="157"/>
      <c r="C112" s="194" t="s">
        <v>294</v>
      </c>
      <c r="D112" s="192"/>
      <c r="E112" s="193"/>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211</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4" t="s">
        <v>312</v>
      </c>
      <c r="D113" s="192"/>
      <c r="E113" s="193"/>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211</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4" t="s">
        <v>229</v>
      </c>
      <c r="D114" s="192"/>
      <c r="E114" s="193"/>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211</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94" t="s">
        <v>313</v>
      </c>
      <c r="D115" s="192"/>
      <c r="E115" s="193">
        <v>2.6082000000000001</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211</v>
      </c>
      <c r="AH115" s="149">
        <v>0</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4" t="s">
        <v>314</v>
      </c>
      <c r="D116" s="192"/>
      <c r="E116" s="193">
        <v>0.33300000000000002</v>
      </c>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211</v>
      </c>
      <c r="AH116" s="149">
        <v>0</v>
      </c>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4" t="s">
        <v>315</v>
      </c>
      <c r="D117" s="192"/>
      <c r="E117" s="193">
        <v>0.33750000000000002</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211</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94" t="s">
        <v>232</v>
      </c>
      <c r="D118" s="192"/>
      <c r="E118" s="193"/>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211</v>
      </c>
      <c r="AH118" s="149">
        <v>0</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4" t="s">
        <v>316</v>
      </c>
      <c r="D119" s="192"/>
      <c r="E119" s="193">
        <v>2.99925</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211</v>
      </c>
      <c r="AH119" s="149">
        <v>0</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3" x14ac:dyDescent="0.2">
      <c r="A120" s="156"/>
      <c r="B120" s="157"/>
      <c r="C120" s="194" t="s">
        <v>234</v>
      </c>
      <c r="D120" s="192"/>
      <c r="E120" s="193">
        <v>2.5577999999999999</v>
      </c>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211</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194" t="s">
        <v>235</v>
      </c>
      <c r="D121" s="192"/>
      <c r="E121" s="193"/>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211</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194" t="s">
        <v>236</v>
      </c>
      <c r="D122" s="192"/>
      <c r="E122" s="193"/>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211</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194" t="s">
        <v>237</v>
      </c>
      <c r="D123" s="192"/>
      <c r="E123" s="193"/>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211</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194" t="s">
        <v>317</v>
      </c>
      <c r="D124" s="192"/>
      <c r="E124" s="193">
        <v>5.1367500000000001</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211</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4" t="s">
        <v>239</v>
      </c>
      <c r="D125" s="192"/>
      <c r="E125" s="193"/>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211</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4" t="s">
        <v>318</v>
      </c>
      <c r="D126" s="192"/>
      <c r="E126" s="193">
        <v>1.3221000000000001</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211</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4" t="s">
        <v>319</v>
      </c>
      <c r="D127" s="192"/>
      <c r="E127" s="193">
        <v>0.27360000000000001</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211</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4" t="s">
        <v>320</v>
      </c>
      <c r="D128" s="192"/>
      <c r="E128" s="193">
        <v>5.1722999999999999</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211</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1">
        <v>14</v>
      </c>
      <c r="B129" s="172" t="s">
        <v>321</v>
      </c>
      <c r="C129" s="188" t="s">
        <v>322</v>
      </c>
      <c r="D129" s="173" t="s">
        <v>244</v>
      </c>
      <c r="E129" s="174">
        <v>195.81</v>
      </c>
      <c r="F129" s="175"/>
      <c r="G129" s="176">
        <f>ROUND(E129*F129,2)</f>
        <v>0</v>
      </c>
      <c r="H129" s="175"/>
      <c r="I129" s="176">
        <f>ROUND(E129*H129,2)</f>
        <v>0</v>
      </c>
      <c r="J129" s="175"/>
      <c r="K129" s="176">
        <f>ROUND(E129*J129,2)</f>
        <v>0</v>
      </c>
      <c r="L129" s="176">
        <v>21</v>
      </c>
      <c r="M129" s="176">
        <f>G129*(1+L129/100)</f>
        <v>0</v>
      </c>
      <c r="N129" s="174">
        <v>0</v>
      </c>
      <c r="O129" s="174">
        <f>ROUND(E129*N129,2)</f>
        <v>0</v>
      </c>
      <c r="P129" s="174">
        <v>0</v>
      </c>
      <c r="Q129" s="174">
        <f>ROUND(E129*P129,2)</f>
        <v>0</v>
      </c>
      <c r="R129" s="176"/>
      <c r="S129" s="176" t="s">
        <v>198</v>
      </c>
      <c r="T129" s="177" t="s">
        <v>169</v>
      </c>
      <c r="U129" s="159">
        <v>0</v>
      </c>
      <c r="V129" s="159">
        <f>ROUND(E129*U129,2)</f>
        <v>0</v>
      </c>
      <c r="W129" s="159"/>
      <c r="X129" s="159" t="s">
        <v>206</v>
      </c>
      <c r="Y129" s="159" t="s">
        <v>171</v>
      </c>
      <c r="Z129" s="149"/>
      <c r="AA129" s="149"/>
      <c r="AB129" s="149"/>
      <c r="AC129" s="149"/>
      <c r="AD129" s="149"/>
      <c r="AE129" s="149"/>
      <c r="AF129" s="149"/>
      <c r="AG129" s="149" t="s">
        <v>207</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255" t="s">
        <v>323</v>
      </c>
      <c r="D130" s="256"/>
      <c r="E130" s="256"/>
      <c r="F130" s="256"/>
      <c r="G130" s="256"/>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176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194" t="s">
        <v>294</v>
      </c>
      <c r="D131" s="192"/>
      <c r="E131" s="193"/>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211</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94" t="s">
        <v>324</v>
      </c>
      <c r="D132" s="192"/>
      <c r="E132" s="193"/>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211</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4" t="s">
        <v>229</v>
      </c>
      <c r="D133" s="192"/>
      <c r="E133" s="193"/>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211</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4" t="s">
        <v>325</v>
      </c>
      <c r="D134" s="192"/>
      <c r="E134" s="193">
        <v>22.87</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211</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3" x14ac:dyDescent="0.2">
      <c r="A135" s="156"/>
      <c r="B135" s="157"/>
      <c r="C135" s="194" t="s">
        <v>232</v>
      </c>
      <c r="D135" s="192"/>
      <c r="E135" s="193"/>
      <c r="F135" s="159"/>
      <c r="G135" s="159"/>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211</v>
      </c>
      <c r="AH135" s="149">
        <v>0</v>
      </c>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3" x14ac:dyDescent="0.2">
      <c r="A136" s="156"/>
      <c r="B136" s="157"/>
      <c r="C136" s="194" t="s">
        <v>326</v>
      </c>
      <c r="D136" s="192"/>
      <c r="E136" s="193">
        <v>21.01</v>
      </c>
      <c r="F136" s="159"/>
      <c r="G136" s="159"/>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211</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3" x14ac:dyDescent="0.2">
      <c r="A137" s="156"/>
      <c r="B137" s="157"/>
      <c r="C137" s="194" t="s">
        <v>235</v>
      </c>
      <c r="D137" s="192"/>
      <c r="E137" s="193"/>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211</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4" t="s">
        <v>327</v>
      </c>
      <c r="D138" s="192"/>
      <c r="E138" s="193">
        <v>43.41</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211</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194" t="s">
        <v>237</v>
      </c>
      <c r="D139" s="192"/>
      <c r="E139" s="193"/>
      <c r="F139" s="159"/>
      <c r="G139" s="159"/>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211</v>
      </c>
      <c r="AH139" s="149">
        <v>0</v>
      </c>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3" x14ac:dyDescent="0.2">
      <c r="A140" s="156"/>
      <c r="B140" s="157"/>
      <c r="C140" s="194" t="s">
        <v>328</v>
      </c>
      <c r="D140" s="192"/>
      <c r="E140" s="193">
        <v>34.950000000000003</v>
      </c>
      <c r="F140" s="159"/>
      <c r="G140" s="159"/>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211</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3" x14ac:dyDescent="0.2">
      <c r="A141" s="156"/>
      <c r="B141" s="157"/>
      <c r="C141" s="194" t="s">
        <v>239</v>
      </c>
      <c r="D141" s="192"/>
      <c r="E141" s="193"/>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211</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4" t="s">
        <v>329</v>
      </c>
      <c r="D142" s="192"/>
      <c r="E142" s="193">
        <v>73.569999999999993</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211</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1" x14ac:dyDescent="0.2">
      <c r="A143" s="171">
        <v>15</v>
      </c>
      <c r="B143" s="172" t="s">
        <v>330</v>
      </c>
      <c r="C143" s="188" t="s">
        <v>331</v>
      </c>
      <c r="D143" s="173" t="s">
        <v>244</v>
      </c>
      <c r="E143" s="174">
        <v>195.81</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198</v>
      </c>
      <c r="T143" s="177" t="s">
        <v>169</v>
      </c>
      <c r="U143" s="159">
        <v>0</v>
      </c>
      <c r="V143" s="159">
        <f>ROUND(E143*U143,2)</f>
        <v>0</v>
      </c>
      <c r="W143" s="159"/>
      <c r="X143" s="159" t="s">
        <v>206</v>
      </c>
      <c r="Y143" s="159" t="s">
        <v>171</v>
      </c>
      <c r="Z143" s="149"/>
      <c r="AA143" s="149"/>
      <c r="AB143" s="149"/>
      <c r="AC143" s="149"/>
      <c r="AD143" s="149"/>
      <c r="AE143" s="149"/>
      <c r="AF143" s="149"/>
      <c r="AG143" s="149" t="s">
        <v>207</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ht="22.5" outlineLevel="2" x14ac:dyDescent="0.2">
      <c r="A144" s="156"/>
      <c r="B144" s="157"/>
      <c r="C144" s="255" t="s">
        <v>332</v>
      </c>
      <c r="D144" s="256"/>
      <c r="E144" s="256"/>
      <c r="F144" s="256"/>
      <c r="G144" s="256"/>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176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85" t="str">
        <f>C144</f>
        <v>Budou celoplošně zdemontovány veškeré ocelové výplně polí mezi jednotlivými sloupky. Každé z těchto polí je ke sloupku na každé straně připevněno přes šestici nýtových spojů. Tyto nýtové spoje budou zdeaktivovány za pomoci dláta a kladiva (destruktivní metoda).</v>
      </c>
      <c r="BB144" s="149"/>
      <c r="BC144" s="149"/>
      <c r="BD144" s="149"/>
      <c r="BE144" s="149"/>
      <c r="BF144" s="149"/>
      <c r="BG144" s="149"/>
      <c r="BH144" s="149"/>
    </row>
    <row r="145" spans="1:60" outlineLevel="2" x14ac:dyDescent="0.2">
      <c r="A145" s="156"/>
      <c r="B145" s="157"/>
      <c r="C145" s="194" t="s">
        <v>294</v>
      </c>
      <c r="D145" s="192"/>
      <c r="E145" s="193"/>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211</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4" t="s">
        <v>333</v>
      </c>
      <c r="D146" s="192"/>
      <c r="E146" s="193"/>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211</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4" t="s">
        <v>229</v>
      </c>
      <c r="D147" s="192"/>
      <c r="E147" s="193"/>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211</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4" t="s">
        <v>325</v>
      </c>
      <c r="D148" s="192"/>
      <c r="E148" s="193">
        <v>22.87</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211</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4" t="s">
        <v>232</v>
      </c>
      <c r="D149" s="192"/>
      <c r="E149" s="193"/>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211</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4" t="s">
        <v>326</v>
      </c>
      <c r="D150" s="192"/>
      <c r="E150" s="193">
        <v>21.01</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211</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4" t="s">
        <v>235</v>
      </c>
      <c r="D151" s="192"/>
      <c r="E151" s="193"/>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211</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4" t="s">
        <v>327</v>
      </c>
      <c r="D152" s="192"/>
      <c r="E152" s="193">
        <v>43.41</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211</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3" x14ac:dyDescent="0.2">
      <c r="A153" s="156"/>
      <c r="B153" s="157"/>
      <c r="C153" s="194" t="s">
        <v>237</v>
      </c>
      <c r="D153" s="192"/>
      <c r="E153" s="193"/>
      <c r="F153" s="159"/>
      <c r="G153" s="159"/>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211</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3" x14ac:dyDescent="0.2">
      <c r="A154" s="156"/>
      <c r="B154" s="157"/>
      <c r="C154" s="194" t="s">
        <v>328</v>
      </c>
      <c r="D154" s="192"/>
      <c r="E154" s="193">
        <v>34.950000000000003</v>
      </c>
      <c r="F154" s="159"/>
      <c r="G154" s="15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211</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3" x14ac:dyDescent="0.2">
      <c r="A155" s="156"/>
      <c r="B155" s="157"/>
      <c r="C155" s="194" t="s">
        <v>239</v>
      </c>
      <c r="D155" s="192"/>
      <c r="E155" s="193"/>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211</v>
      </c>
      <c r="AH155" s="149">
        <v>0</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194" t="s">
        <v>329</v>
      </c>
      <c r="D156" s="192"/>
      <c r="E156" s="193">
        <v>73.569999999999993</v>
      </c>
      <c r="F156" s="159"/>
      <c r="G156" s="159"/>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211</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1">
        <v>16</v>
      </c>
      <c r="B157" s="172" t="s">
        <v>334</v>
      </c>
      <c r="C157" s="188" t="s">
        <v>335</v>
      </c>
      <c r="D157" s="173" t="s">
        <v>273</v>
      </c>
      <c r="E157" s="174">
        <v>1</v>
      </c>
      <c r="F157" s="175"/>
      <c r="G157" s="176">
        <f>ROUND(E157*F157,2)</f>
        <v>0</v>
      </c>
      <c r="H157" s="175"/>
      <c r="I157" s="176">
        <f>ROUND(E157*H157,2)</f>
        <v>0</v>
      </c>
      <c r="J157" s="175"/>
      <c r="K157" s="176">
        <f>ROUND(E157*J157,2)</f>
        <v>0</v>
      </c>
      <c r="L157" s="176">
        <v>21</v>
      </c>
      <c r="M157" s="176">
        <f>G157*(1+L157/100)</f>
        <v>0</v>
      </c>
      <c r="N157" s="174">
        <v>0</v>
      </c>
      <c r="O157" s="174">
        <f>ROUND(E157*N157,2)</f>
        <v>0</v>
      </c>
      <c r="P157" s="174">
        <v>0</v>
      </c>
      <c r="Q157" s="174">
        <f>ROUND(E157*P157,2)</f>
        <v>0</v>
      </c>
      <c r="R157" s="176"/>
      <c r="S157" s="176" t="s">
        <v>198</v>
      </c>
      <c r="T157" s="177" t="s">
        <v>169</v>
      </c>
      <c r="U157" s="159">
        <v>0</v>
      </c>
      <c r="V157" s="159">
        <f>ROUND(E157*U157,2)</f>
        <v>0</v>
      </c>
      <c r="W157" s="159"/>
      <c r="X157" s="159" t="s">
        <v>206</v>
      </c>
      <c r="Y157" s="159" t="s">
        <v>171</v>
      </c>
      <c r="Z157" s="149"/>
      <c r="AA157" s="149"/>
      <c r="AB157" s="149"/>
      <c r="AC157" s="149"/>
      <c r="AD157" s="149"/>
      <c r="AE157" s="149"/>
      <c r="AF157" s="149"/>
      <c r="AG157" s="149" t="s">
        <v>207</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194" t="s">
        <v>294</v>
      </c>
      <c r="D158" s="192"/>
      <c r="E158" s="193"/>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211</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194" t="s">
        <v>336</v>
      </c>
      <c r="D159" s="192"/>
      <c r="E159" s="193"/>
      <c r="F159" s="159"/>
      <c r="G159" s="159"/>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211</v>
      </c>
      <c r="AH159" s="149">
        <v>0</v>
      </c>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3" x14ac:dyDescent="0.2">
      <c r="A160" s="156"/>
      <c r="B160" s="157"/>
      <c r="C160" s="194" t="s">
        <v>229</v>
      </c>
      <c r="D160" s="192"/>
      <c r="E160" s="193"/>
      <c r="F160" s="159"/>
      <c r="G160" s="159"/>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211</v>
      </c>
      <c r="AH160" s="149">
        <v>0</v>
      </c>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3" x14ac:dyDescent="0.2">
      <c r="A161" s="156"/>
      <c r="B161" s="157"/>
      <c r="C161" s="194" t="s">
        <v>277</v>
      </c>
      <c r="D161" s="192"/>
      <c r="E161" s="193">
        <v>1</v>
      </c>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211</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1">
        <v>17</v>
      </c>
      <c r="B162" s="172" t="s">
        <v>337</v>
      </c>
      <c r="C162" s="188" t="s">
        <v>338</v>
      </c>
      <c r="D162" s="173" t="s">
        <v>273</v>
      </c>
      <c r="E162" s="174">
        <v>1</v>
      </c>
      <c r="F162" s="175"/>
      <c r="G162" s="176">
        <f>ROUND(E162*F162,2)</f>
        <v>0</v>
      </c>
      <c r="H162" s="175"/>
      <c r="I162" s="176">
        <f>ROUND(E162*H162,2)</f>
        <v>0</v>
      </c>
      <c r="J162" s="175"/>
      <c r="K162" s="176">
        <f>ROUND(E162*J162,2)</f>
        <v>0</v>
      </c>
      <c r="L162" s="176">
        <v>21</v>
      </c>
      <c r="M162" s="176">
        <f>G162*(1+L162/100)</f>
        <v>0</v>
      </c>
      <c r="N162" s="174">
        <v>0</v>
      </c>
      <c r="O162" s="174">
        <f>ROUND(E162*N162,2)</f>
        <v>0</v>
      </c>
      <c r="P162" s="174">
        <v>0</v>
      </c>
      <c r="Q162" s="174">
        <f>ROUND(E162*P162,2)</f>
        <v>0</v>
      </c>
      <c r="R162" s="176"/>
      <c r="S162" s="176" t="s">
        <v>198</v>
      </c>
      <c r="T162" s="177" t="s">
        <v>169</v>
      </c>
      <c r="U162" s="159">
        <v>0</v>
      </c>
      <c r="V162" s="159">
        <f>ROUND(E162*U162,2)</f>
        <v>0</v>
      </c>
      <c r="W162" s="159"/>
      <c r="X162" s="159" t="s">
        <v>206</v>
      </c>
      <c r="Y162" s="159" t="s">
        <v>171</v>
      </c>
      <c r="Z162" s="149"/>
      <c r="AA162" s="149"/>
      <c r="AB162" s="149"/>
      <c r="AC162" s="149"/>
      <c r="AD162" s="149"/>
      <c r="AE162" s="149"/>
      <c r="AF162" s="149"/>
      <c r="AG162" s="149" t="s">
        <v>207</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194" t="s">
        <v>294</v>
      </c>
      <c r="D163" s="192"/>
      <c r="E163" s="193"/>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211</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194" t="s">
        <v>339</v>
      </c>
      <c r="D164" s="192"/>
      <c r="E164" s="193"/>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211</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4" t="s">
        <v>237</v>
      </c>
      <c r="D165" s="192"/>
      <c r="E165" s="193"/>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211</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94" t="s">
        <v>277</v>
      </c>
      <c r="D166" s="192"/>
      <c r="E166" s="193">
        <v>1</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211</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1">
        <v>18</v>
      </c>
      <c r="B167" s="172" t="s">
        <v>340</v>
      </c>
      <c r="C167" s="188" t="s">
        <v>341</v>
      </c>
      <c r="D167" s="173" t="s">
        <v>273</v>
      </c>
      <c r="E167" s="174">
        <v>1</v>
      </c>
      <c r="F167" s="175"/>
      <c r="G167" s="176">
        <f>ROUND(E167*F167,2)</f>
        <v>0</v>
      </c>
      <c r="H167" s="175"/>
      <c r="I167" s="176">
        <f>ROUND(E167*H167,2)</f>
        <v>0</v>
      </c>
      <c r="J167" s="175"/>
      <c r="K167" s="176">
        <f>ROUND(E167*J167,2)</f>
        <v>0</v>
      </c>
      <c r="L167" s="176">
        <v>21</v>
      </c>
      <c r="M167" s="176">
        <f>G167*(1+L167/100)</f>
        <v>0</v>
      </c>
      <c r="N167" s="174">
        <v>0</v>
      </c>
      <c r="O167" s="174">
        <f>ROUND(E167*N167,2)</f>
        <v>0</v>
      </c>
      <c r="P167" s="174">
        <v>0</v>
      </c>
      <c r="Q167" s="174">
        <f>ROUND(E167*P167,2)</f>
        <v>0</v>
      </c>
      <c r="R167" s="176"/>
      <c r="S167" s="176" t="s">
        <v>198</v>
      </c>
      <c r="T167" s="177" t="s">
        <v>169</v>
      </c>
      <c r="U167" s="159">
        <v>0</v>
      </c>
      <c r="V167" s="159">
        <f>ROUND(E167*U167,2)</f>
        <v>0</v>
      </c>
      <c r="W167" s="159"/>
      <c r="X167" s="159" t="s">
        <v>206</v>
      </c>
      <c r="Y167" s="159" t="s">
        <v>171</v>
      </c>
      <c r="Z167" s="149"/>
      <c r="AA167" s="149"/>
      <c r="AB167" s="149"/>
      <c r="AC167" s="149"/>
      <c r="AD167" s="149"/>
      <c r="AE167" s="149"/>
      <c r="AF167" s="149"/>
      <c r="AG167" s="149" t="s">
        <v>207</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194" t="s">
        <v>294</v>
      </c>
      <c r="D168" s="192"/>
      <c r="E168" s="193"/>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211</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3" x14ac:dyDescent="0.2">
      <c r="A169" s="156"/>
      <c r="B169" s="157"/>
      <c r="C169" s="194" t="s">
        <v>339</v>
      </c>
      <c r="D169" s="192"/>
      <c r="E169" s="193"/>
      <c r="F169" s="159"/>
      <c r="G169" s="159"/>
      <c r="H169" s="159"/>
      <c r="I169" s="159"/>
      <c r="J169" s="159"/>
      <c r="K169" s="159"/>
      <c r="L169" s="159"/>
      <c r="M169" s="159"/>
      <c r="N169" s="158"/>
      <c r="O169" s="158"/>
      <c r="P169" s="158"/>
      <c r="Q169" s="158"/>
      <c r="R169" s="159"/>
      <c r="S169" s="159"/>
      <c r="T169" s="159"/>
      <c r="U169" s="159"/>
      <c r="V169" s="159"/>
      <c r="W169" s="159"/>
      <c r="X169" s="159"/>
      <c r="Y169" s="159"/>
      <c r="Z169" s="149"/>
      <c r="AA169" s="149"/>
      <c r="AB169" s="149"/>
      <c r="AC169" s="149"/>
      <c r="AD169" s="149"/>
      <c r="AE169" s="149"/>
      <c r="AF169" s="149"/>
      <c r="AG169" s="149" t="s">
        <v>211</v>
      </c>
      <c r="AH169" s="149">
        <v>0</v>
      </c>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3" x14ac:dyDescent="0.2">
      <c r="A170" s="156"/>
      <c r="B170" s="157"/>
      <c r="C170" s="194" t="s">
        <v>239</v>
      </c>
      <c r="D170" s="192"/>
      <c r="E170" s="193"/>
      <c r="F170" s="159"/>
      <c r="G170" s="159"/>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211</v>
      </c>
      <c r="AH170" s="149">
        <v>0</v>
      </c>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3" x14ac:dyDescent="0.2">
      <c r="A171" s="156"/>
      <c r="B171" s="157"/>
      <c r="C171" s="194" t="s">
        <v>277</v>
      </c>
      <c r="D171" s="192"/>
      <c r="E171" s="193">
        <v>1</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211</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1">
        <v>19</v>
      </c>
      <c r="B172" s="172" t="s">
        <v>342</v>
      </c>
      <c r="C172" s="188" t="s">
        <v>343</v>
      </c>
      <c r="D172" s="173" t="s">
        <v>273</v>
      </c>
      <c r="E172" s="174">
        <v>1</v>
      </c>
      <c r="F172" s="175"/>
      <c r="G172" s="176">
        <f>ROUND(E172*F172,2)</f>
        <v>0</v>
      </c>
      <c r="H172" s="175"/>
      <c r="I172" s="176">
        <f>ROUND(E172*H172,2)</f>
        <v>0</v>
      </c>
      <c r="J172" s="175"/>
      <c r="K172" s="176">
        <f>ROUND(E172*J172,2)</f>
        <v>0</v>
      </c>
      <c r="L172" s="176">
        <v>21</v>
      </c>
      <c r="M172" s="176">
        <f>G172*(1+L172/100)</f>
        <v>0</v>
      </c>
      <c r="N172" s="174">
        <v>0</v>
      </c>
      <c r="O172" s="174">
        <f>ROUND(E172*N172,2)</f>
        <v>0</v>
      </c>
      <c r="P172" s="174">
        <v>0</v>
      </c>
      <c r="Q172" s="174">
        <f>ROUND(E172*P172,2)</f>
        <v>0</v>
      </c>
      <c r="R172" s="176"/>
      <c r="S172" s="176" t="s">
        <v>198</v>
      </c>
      <c r="T172" s="177" t="s">
        <v>169</v>
      </c>
      <c r="U172" s="159">
        <v>0</v>
      </c>
      <c r="V172" s="159">
        <f>ROUND(E172*U172,2)</f>
        <v>0</v>
      </c>
      <c r="W172" s="159"/>
      <c r="X172" s="159" t="s">
        <v>206</v>
      </c>
      <c r="Y172" s="159" t="s">
        <v>171</v>
      </c>
      <c r="Z172" s="149"/>
      <c r="AA172" s="149"/>
      <c r="AB172" s="149"/>
      <c r="AC172" s="149"/>
      <c r="AD172" s="149"/>
      <c r="AE172" s="149"/>
      <c r="AF172" s="149"/>
      <c r="AG172" s="149" t="s">
        <v>207</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2" x14ac:dyDescent="0.2">
      <c r="A173" s="156"/>
      <c r="B173" s="157"/>
      <c r="C173" s="194" t="s">
        <v>294</v>
      </c>
      <c r="D173" s="192"/>
      <c r="E173" s="193"/>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211</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4" t="s">
        <v>297</v>
      </c>
      <c r="D174" s="192"/>
      <c r="E174" s="193"/>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211</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4" t="s">
        <v>237</v>
      </c>
      <c r="D175" s="192"/>
      <c r="E175" s="193"/>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211</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
      <c r="A176" s="156"/>
      <c r="B176" s="157"/>
      <c r="C176" s="194" t="s">
        <v>277</v>
      </c>
      <c r="D176" s="192"/>
      <c r="E176" s="193">
        <v>1</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211</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x14ac:dyDescent="0.2">
      <c r="A177" s="164" t="s">
        <v>163</v>
      </c>
      <c r="B177" s="165" t="s">
        <v>117</v>
      </c>
      <c r="C177" s="186" t="s">
        <v>118</v>
      </c>
      <c r="D177" s="166"/>
      <c r="E177" s="167"/>
      <c r="F177" s="168"/>
      <c r="G177" s="168">
        <f>SUMIF(AG178:AG182,"&lt;&gt;NOR",G178:G182)</f>
        <v>0</v>
      </c>
      <c r="H177" s="168"/>
      <c r="I177" s="168">
        <f>SUM(I178:I182)</f>
        <v>0</v>
      </c>
      <c r="J177" s="168"/>
      <c r="K177" s="168">
        <f>SUM(K178:K182)</f>
        <v>0</v>
      </c>
      <c r="L177" s="168"/>
      <c r="M177" s="168">
        <f>SUM(M178:M182)</f>
        <v>0</v>
      </c>
      <c r="N177" s="167"/>
      <c r="O177" s="167">
        <f>SUM(O178:O182)</f>
        <v>0</v>
      </c>
      <c r="P177" s="167"/>
      <c r="Q177" s="167">
        <f>SUM(Q178:Q182)</f>
        <v>0</v>
      </c>
      <c r="R177" s="168"/>
      <c r="S177" s="168"/>
      <c r="T177" s="169"/>
      <c r="U177" s="163"/>
      <c r="V177" s="163">
        <f>SUM(V178:V182)</f>
        <v>20.25</v>
      </c>
      <c r="W177" s="163"/>
      <c r="X177" s="163"/>
      <c r="Y177" s="163"/>
      <c r="AG177" t="s">
        <v>164</v>
      </c>
    </row>
    <row r="178" spans="1:60" ht="22.5" outlineLevel="1" x14ac:dyDescent="0.2">
      <c r="A178" s="171">
        <v>20</v>
      </c>
      <c r="B178" s="172" t="s">
        <v>344</v>
      </c>
      <c r="C178" s="188" t="s">
        <v>345</v>
      </c>
      <c r="D178" s="173" t="s">
        <v>346</v>
      </c>
      <c r="E178" s="174">
        <v>21.572500000000002</v>
      </c>
      <c r="F178" s="175"/>
      <c r="G178" s="176">
        <f>ROUND(E178*F178,2)</f>
        <v>0</v>
      </c>
      <c r="H178" s="175"/>
      <c r="I178" s="176">
        <f>ROUND(E178*H178,2)</f>
        <v>0</v>
      </c>
      <c r="J178" s="175"/>
      <c r="K178" s="176">
        <f>ROUND(E178*J178,2)</f>
        <v>0</v>
      </c>
      <c r="L178" s="176">
        <v>21</v>
      </c>
      <c r="M178" s="176">
        <f>G178*(1+L178/100)</f>
        <v>0</v>
      </c>
      <c r="N178" s="174">
        <v>0</v>
      </c>
      <c r="O178" s="174">
        <f>ROUND(E178*N178,2)</f>
        <v>0</v>
      </c>
      <c r="P178" s="174">
        <v>0</v>
      </c>
      <c r="Q178" s="174">
        <f>ROUND(E178*P178,2)</f>
        <v>0</v>
      </c>
      <c r="R178" s="176" t="s">
        <v>347</v>
      </c>
      <c r="S178" s="176" t="s">
        <v>168</v>
      </c>
      <c r="T178" s="177" t="s">
        <v>168</v>
      </c>
      <c r="U178" s="159">
        <v>0.9385</v>
      </c>
      <c r="V178" s="159">
        <f>ROUND(E178*U178,2)</f>
        <v>20.25</v>
      </c>
      <c r="W178" s="159"/>
      <c r="X178" s="159" t="s">
        <v>348</v>
      </c>
      <c r="Y178" s="159" t="s">
        <v>171</v>
      </c>
      <c r="Z178" s="149"/>
      <c r="AA178" s="149"/>
      <c r="AB178" s="149"/>
      <c r="AC178" s="149"/>
      <c r="AD178" s="149"/>
      <c r="AE178" s="149"/>
      <c r="AF178" s="149"/>
      <c r="AG178" s="149" t="s">
        <v>349</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x14ac:dyDescent="0.2">
      <c r="A179" s="156"/>
      <c r="B179" s="157"/>
      <c r="C179" s="266" t="s">
        <v>350</v>
      </c>
      <c r="D179" s="267"/>
      <c r="E179" s="267"/>
      <c r="F179" s="267"/>
      <c r="G179" s="267"/>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209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2" x14ac:dyDescent="0.2">
      <c r="A180" s="156"/>
      <c r="B180" s="157"/>
      <c r="C180" s="194" t="s">
        <v>351</v>
      </c>
      <c r="D180" s="192"/>
      <c r="E180" s="193"/>
      <c r="F180" s="159"/>
      <c r="G180" s="159"/>
      <c r="H180" s="159"/>
      <c r="I180" s="159"/>
      <c r="J180" s="159"/>
      <c r="K180" s="159"/>
      <c r="L180" s="159"/>
      <c r="M180" s="159"/>
      <c r="N180" s="158"/>
      <c r="O180" s="158"/>
      <c r="P180" s="158"/>
      <c r="Q180" s="158"/>
      <c r="R180" s="159"/>
      <c r="S180" s="159"/>
      <c r="T180" s="159"/>
      <c r="U180" s="159"/>
      <c r="V180" s="159"/>
      <c r="W180" s="159"/>
      <c r="X180" s="159"/>
      <c r="Y180" s="159"/>
      <c r="Z180" s="149"/>
      <c r="AA180" s="149"/>
      <c r="AB180" s="149"/>
      <c r="AC180" s="149"/>
      <c r="AD180" s="149"/>
      <c r="AE180" s="149"/>
      <c r="AF180" s="149"/>
      <c r="AG180" s="149" t="s">
        <v>211</v>
      </c>
      <c r="AH180" s="149">
        <v>0</v>
      </c>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3" x14ac:dyDescent="0.2">
      <c r="A181" s="156"/>
      <c r="B181" s="157"/>
      <c r="C181" s="194" t="s">
        <v>352</v>
      </c>
      <c r="D181" s="192"/>
      <c r="E181" s="193"/>
      <c r="F181" s="159"/>
      <c r="G181" s="159"/>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211</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3" x14ac:dyDescent="0.2">
      <c r="A182" s="156"/>
      <c r="B182" s="157"/>
      <c r="C182" s="194" t="s">
        <v>353</v>
      </c>
      <c r="D182" s="192"/>
      <c r="E182" s="193">
        <v>21.572500000000002</v>
      </c>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211</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164" t="s">
        <v>163</v>
      </c>
      <c r="B183" s="165" t="s">
        <v>121</v>
      </c>
      <c r="C183" s="186" t="s">
        <v>122</v>
      </c>
      <c r="D183" s="166"/>
      <c r="E183" s="167"/>
      <c r="F183" s="168"/>
      <c r="G183" s="168">
        <f>SUMIF(AG184:AG228,"&lt;&gt;NOR",G184:G228)</f>
        <v>0</v>
      </c>
      <c r="H183" s="168"/>
      <c r="I183" s="168">
        <f>SUM(I184:I228)</f>
        <v>0</v>
      </c>
      <c r="J183" s="168"/>
      <c r="K183" s="168">
        <f>SUM(K184:K228)</f>
        <v>0</v>
      </c>
      <c r="L183" s="168"/>
      <c r="M183" s="168">
        <f>SUM(M184:M228)</f>
        <v>0</v>
      </c>
      <c r="N183" s="167"/>
      <c r="O183" s="167">
        <f>SUM(O184:O228)</f>
        <v>0</v>
      </c>
      <c r="P183" s="167"/>
      <c r="Q183" s="167">
        <f>SUM(Q184:Q228)</f>
        <v>0</v>
      </c>
      <c r="R183" s="168"/>
      <c r="S183" s="168"/>
      <c r="T183" s="169"/>
      <c r="U183" s="163"/>
      <c r="V183" s="163">
        <f>SUM(V184:V228)</f>
        <v>0</v>
      </c>
      <c r="W183" s="163"/>
      <c r="X183" s="163"/>
      <c r="Y183" s="163"/>
      <c r="AG183" t="s">
        <v>164</v>
      </c>
    </row>
    <row r="184" spans="1:60" outlineLevel="1" x14ac:dyDescent="0.2">
      <c r="A184" s="171">
        <v>21</v>
      </c>
      <c r="B184" s="172" t="s">
        <v>354</v>
      </c>
      <c r="C184" s="188" t="s">
        <v>355</v>
      </c>
      <c r="D184" s="173" t="s">
        <v>273</v>
      </c>
      <c r="E184" s="174">
        <v>1</v>
      </c>
      <c r="F184" s="175"/>
      <c r="G184" s="176">
        <f>ROUND(E184*F184,2)</f>
        <v>0</v>
      </c>
      <c r="H184" s="175"/>
      <c r="I184" s="176">
        <f>ROUND(E184*H184,2)</f>
        <v>0</v>
      </c>
      <c r="J184" s="175"/>
      <c r="K184" s="176">
        <f>ROUND(E184*J184,2)</f>
        <v>0</v>
      </c>
      <c r="L184" s="176">
        <v>21</v>
      </c>
      <c r="M184" s="176">
        <f>G184*(1+L184/100)</f>
        <v>0</v>
      </c>
      <c r="N184" s="174">
        <v>0</v>
      </c>
      <c r="O184" s="174">
        <f>ROUND(E184*N184,2)</f>
        <v>0</v>
      </c>
      <c r="P184" s="174">
        <v>0</v>
      </c>
      <c r="Q184" s="174">
        <f>ROUND(E184*P184,2)</f>
        <v>0</v>
      </c>
      <c r="R184" s="176"/>
      <c r="S184" s="176" t="s">
        <v>198</v>
      </c>
      <c r="T184" s="177" t="s">
        <v>169</v>
      </c>
      <c r="U184" s="159">
        <v>0</v>
      </c>
      <c r="V184" s="159">
        <f>ROUND(E184*U184,2)</f>
        <v>0</v>
      </c>
      <c r="W184" s="159"/>
      <c r="X184" s="159" t="s">
        <v>206</v>
      </c>
      <c r="Y184" s="159" t="s">
        <v>171</v>
      </c>
      <c r="Z184" s="149"/>
      <c r="AA184" s="149"/>
      <c r="AB184" s="149"/>
      <c r="AC184" s="149"/>
      <c r="AD184" s="149"/>
      <c r="AE184" s="149"/>
      <c r="AF184" s="149"/>
      <c r="AG184" s="149" t="s">
        <v>207</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2" x14ac:dyDescent="0.2">
      <c r="A185" s="156"/>
      <c r="B185" s="157"/>
      <c r="C185" s="255" t="s">
        <v>356</v>
      </c>
      <c r="D185" s="256"/>
      <c r="E185" s="256"/>
      <c r="F185" s="256"/>
      <c r="G185" s="256"/>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176</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257" t="s">
        <v>357</v>
      </c>
      <c r="D186" s="258"/>
      <c r="E186" s="258"/>
      <c r="F186" s="258"/>
      <c r="G186" s="258"/>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176</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257" t="s">
        <v>358</v>
      </c>
      <c r="D187" s="258"/>
      <c r="E187" s="258"/>
      <c r="F187" s="258"/>
      <c r="G187" s="258"/>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176</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257" t="s">
        <v>359</v>
      </c>
      <c r="D188" s="258"/>
      <c r="E188" s="258"/>
      <c r="F188" s="258"/>
      <c r="G188" s="258"/>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176</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257" t="s">
        <v>360</v>
      </c>
      <c r="D189" s="258"/>
      <c r="E189" s="258"/>
      <c r="F189" s="258"/>
      <c r="G189" s="258"/>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176</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3" x14ac:dyDescent="0.2">
      <c r="A190" s="156"/>
      <c r="B190" s="157"/>
      <c r="C190" s="257" t="s">
        <v>361</v>
      </c>
      <c r="D190" s="258"/>
      <c r="E190" s="258"/>
      <c r="F190" s="258"/>
      <c r="G190" s="258"/>
      <c r="H190" s="159"/>
      <c r="I190" s="159"/>
      <c r="J190" s="159"/>
      <c r="K190" s="159"/>
      <c r="L190" s="159"/>
      <c r="M190" s="159"/>
      <c r="N190" s="158"/>
      <c r="O190" s="158"/>
      <c r="P190" s="158"/>
      <c r="Q190" s="158"/>
      <c r="R190" s="159"/>
      <c r="S190" s="159"/>
      <c r="T190" s="159"/>
      <c r="U190" s="159"/>
      <c r="V190" s="159"/>
      <c r="W190" s="159"/>
      <c r="X190" s="159"/>
      <c r="Y190" s="159"/>
      <c r="Z190" s="149"/>
      <c r="AA190" s="149"/>
      <c r="AB190" s="149"/>
      <c r="AC190" s="149"/>
      <c r="AD190" s="149"/>
      <c r="AE190" s="149"/>
      <c r="AF190" s="149"/>
      <c r="AG190" s="149" t="s">
        <v>176</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3" x14ac:dyDescent="0.2">
      <c r="A191" s="156"/>
      <c r="B191" s="157"/>
      <c r="C191" s="257" t="s">
        <v>362</v>
      </c>
      <c r="D191" s="258"/>
      <c r="E191" s="258"/>
      <c r="F191" s="258"/>
      <c r="G191" s="258"/>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176</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ht="22.5" outlineLevel="3" x14ac:dyDescent="0.2">
      <c r="A192" s="156"/>
      <c r="B192" s="157"/>
      <c r="C192" s="257" t="s">
        <v>363</v>
      </c>
      <c r="D192" s="258"/>
      <c r="E192" s="258"/>
      <c r="F192" s="258"/>
      <c r="G192" s="258"/>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176</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85" t="str">
        <f>C192</f>
        <v>Je vhodné věnovat zvýšenou pozornost ukotvení sloupků do kamenných desek, aby byl pečlivě maltovinou vyplněn kotevní otvor a bylo tak zamezeno vtékání srážkové vody.</v>
      </c>
      <c r="BB192" s="149"/>
      <c r="BC192" s="149"/>
      <c r="BD192" s="149"/>
      <c r="BE192" s="149"/>
      <c r="BF192" s="149"/>
      <c r="BG192" s="149"/>
      <c r="BH192" s="149"/>
    </row>
    <row r="193" spans="1:60" outlineLevel="2" x14ac:dyDescent="0.2">
      <c r="A193" s="156"/>
      <c r="B193" s="157"/>
      <c r="C193" s="194" t="s">
        <v>364</v>
      </c>
      <c r="D193" s="192"/>
      <c r="E193" s="193"/>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211</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4" t="s">
        <v>365</v>
      </c>
      <c r="D194" s="192"/>
      <c r="E194" s="193">
        <v>1</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211</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ht="22.5" outlineLevel="1" x14ac:dyDescent="0.2">
      <c r="A195" s="171">
        <v>22</v>
      </c>
      <c r="B195" s="172" t="s">
        <v>366</v>
      </c>
      <c r="C195" s="188" t="s">
        <v>367</v>
      </c>
      <c r="D195" s="173" t="s">
        <v>273</v>
      </c>
      <c r="E195" s="174">
        <v>1</v>
      </c>
      <c r="F195" s="175"/>
      <c r="G195" s="176">
        <f>ROUND(E195*F195,2)</f>
        <v>0</v>
      </c>
      <c r="H195" s="175"/>
      <c r="I195" s="176">
        <f>ROUND(E195*H195,2)</f>
        <v>0</v>
      </c>
      <c r="J195" s="175"/>
      <c r="K195" s="176">
        <f>ROUND(E195*J195,2)</f>
        <v>0</v>
      </c>
      <c r="L195" s="176">
        <v>21</v>
      </c>
      <c r="M195" s="176">
        <f>G195*(1+L195/100)</f>
        <v>0</v>
      </c>
      <c r="N195" s="174">
        <v>0</v>
      </c>
      <c r="O195" s="174">
        <f>ROUND(E195*N195,2)</f>
        <v>0</v>
      </c>
      <c r="P195" s="174">
        <v>0</v>
      </c>
      <c r="Q195" s="174">
        <f>ROUND(E195*P195,2)</f>
        <v>0</v>
      </c>
      <c r="R195" s="176"/>
      <c r="S195" s="176" t="s">
        <v>198</v>
      </c>
      <c r="T195" s="177" t="s">
        <v>169</v>
      </c>
      <c r="U195" s="159">
        <v>0</v>
      </c>
      <c r="V195" s="159">
        <f>ROUND(E195*U195,2)</f>
        <v>0</v>
      </c>
      <c r="W195" s="159"/>
      <c r="X195" s="159" t="s">
        <v>206</v>
      </c>
      <c r="Y195" s="159" t="s">
        <v>171</v>
      </c>
      <c r="Z195" s="149"/>
      <c r="AA195" s="149"/>
      <c r="AB195" s="149"/>
      <c r="AC195" s="149"/>
      <c r="AD195" s="149"/>
      <c r="AE195" s="149"/>
      <c r="AF195" s="149"/>
      <c r="AG195" s="149" t="s">
        <v>207</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2" x14ac:dyDescent="0.2">
      <c r="A196" s="156"/>
      <c r="B196" s="157"/>
      <c r="C196" s="255" t="s">
        <v>368</v>
      </c>
      <c r="D196" s="256"/>
      <c r="E196" s="256"/>
      <c r="F196" s="256"/>
      <c r="G196" s="256"/>
      <c r="H196" s="159"/>
      <c r="I196" s="159"/>
      <c r="J196" s="159"/>
      <c r="K196" s="159"/>
      <c r="L196" s="159"/>
      <c r="M196" s="159"/>
      <c r="N196" s="158"/>
      <c r="O196" s="158"/>
      <c r="P196" s="158"/>
      <c r="Q196" s="158"/>
      <c r="R196" s="159"/>
      <c r="S196" s="159"/>
      <c r="T196" s="159"/>
      <c r="U196" s="159"/>
      <c r="V196" s="159"/>
      <c r="W196" s="159"/>
      <c r="X196" s="159"/>
      <c r="Y196" s="159"/>
      <c r="Z196" s="149"/>
      <c r="AA196" s="149"/>
      <c r="AB196" s="149"/>
      <c r="AC196" s="149"/>
      <c r="AD196" s="149"/>
      <c r="AE196" s="149"/>
      <c r="AF196" s="149"/>
      <c r="AG196" s="149" t="s">
        <v>176</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3" x14ac:dyDescent="0.2">
      <c r="A197" s="156"/>
      <c r="B197" s="157"/>
      <c r="C197" s="257" t="s">
        <v>369</v>
      </c>
      <c r="D197" s="258"/>
      <c r="E197" s="258"/>
      <c r="F197" s="258"/>
      <c r="G197" s="258"/>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176</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257" t="s">
        <v>357</v>
      </c>
      <c r="D198" s="258"/>
      <c r="E198" s="258"/>
      <c r="F198" s="258"/>
      <c r="G198" s="258"/>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176</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257" t="s">
        <v>370</v>
      </c>
      <c r="D199" s="258"/>
      <c r="E199" s="258"/>
      <c r="F199" s="258"/>
      <c r="G199" s="258"/>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176</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3" x14ac:dyDescent="0.2">
      <c r="A200" s="156"/>
      <c r="B200" s="157"/>
      <c r="C200" s="257" t="s">
        <v>371</v>
      </c>
      <c r="D200" s="258"/>
      <c r="E200" s="258"/>
      <c r="F200" s="258"/>
      <c r="G200" s="258"/>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176</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257" t="s">
        <v>834</v>
      </c>
      <c r="D201" s="258"/>
      <c r="E201" s="258"/>
      <c r="F201" s="258"/>
      <c r="G201" s="258"/>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176</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257" t="s">
        <v>835</v>
      </c>
      <c r="D202" s="258"/>
      <c r="E202" s="258"/>
      <c r="F202" s="258"/>
      <c r="G202" s="258"/>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176</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257" t="s">
        <v>372</v>
      </c>
      <c r="D203" s="258"/>
      <c r="E203" s="258"/>
      <c r="F203" s="258"/>
      <c r="G203" s="258"/>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176</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3" x14ac:dyDescent="0.2">
      <c r="A204" s="156"/>
      <c r="B204" s="157"/>
      <c r="C204" s="196" t="s">
        <v>373</v>
      </c>
      <c r="D204" s="196"/>
      <c r="E204" s="196"/>
      <c r="F204" s="196"/>
      <c r="G204" s="196"/>
      <c r="H204" s="159"/>
      <c r="I204" s="159"/>
      <c r="J204" s="159"/>
      <c r="K204" s="159"/>
      <c r="L204" s="159"/>
      <c r="M204" s="159"/>
      <c r="N204" s="158"/>
      <c r="O204" s="158"/>
      <c r="P204" s="158"/>
      <c r="Q204" s="158"/>
      <c r="R204" s="159"/>
      <c r="S204" s="159"/>
      <c r="T204" s="159"/>
      <c r="U204" s="159"/>
      <c r="V204" s="159"/>
      <c r="W204" s="159"/>
      <c r="X204" s="159"/>
      <c r="Y204" s="159"/>
      <c r="Z204" s="149"/>
      <c r="AA204" s="149"/>
      <c r="AB204" s="149"/>
      <c r="AC204" s="149"/>
      <c r="AD204" s="149"/>
      <c r="AE204" s="149"/>
      <c r="AF204" s="149"/>
      <c r="AG204" s="149" t="s">
        <v>176</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3" x14ac:dyDescent="0.2">
      <c r="A205" s="156"/>
      <c r="B205" s="157"/>
      <c r="C205" s="196" t="s">
        <v>374</v>
      </c>
      <c r="D205" s="196"/>
      <c r="E205" s="196"/>
      <c r="F205" s="196"/>
      <c r="G205" s="196"/>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176</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3" x14ac:dyDescent="0.2">
      <c r="A206" s="156"/>
      <c r="B206" s="157"/>
      <c r="C206" s="196" t="s">
        <v>359</v>
      </c>
      <c r="D206" s="196"/>
      <c r="E206" s="196"/>
      <c r="F206" s="196"/>
      <c r="G206" s="196"/>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176</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6" t="s">
        <v>360</v>
      </c>
      <c r="D207" s="196"/>
      <c r="E207" s="196"/>
      <c r="F207" s="196"/>
      <c r="G207" s="196"/>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176</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6" t="s">
        <v>361</v>
      </c>
      <c r="D208" s="196"/>
      <c r="E208" s="196"/>
      <c r="F208" s="196"/>
      <c r="G208" s="196"/>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176</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ht="12.75" customHeight="1" outlineLevel="3" x14ac:dyDescent="0.2">
      <c r="A209" s="156"/>
      <c r="B209" s="157"/>
      <c r="C209" s="196" t="s">
        <v>362</v>
      </c>
      <c r="D209" s="196"/>
      <c r="E209" s="196"/>
      <c r="F209" s="196"/>
      <c r="G209" s="196"/>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176</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85" t="str">
        <f>C210</f>
        <v>PŘI OTEVŘENÍ OBOU KŘÍDEL BRÁNY MUSÍ BÝT ZACHOVÁNA PRŮJEZDNÁ ŠÍŘKA 3500mm PRO PRŮJEZD HASIČSKÉHO AUTA.</v>
      </c>
      <c r="BB209" s="149"/>
      <c r="BC209" s="149"/>
      <c r="BD209" s="149"/>
      <c r="BE209" s="149"/>
      <c r="BF209" s="149"/>
      <c r="BG209" s="149"/>
      <c r="BH209" s="149"/>
    </row>
    <row r="210" spans="1:60" ht="22.5" outlineLevel="3" x14ac:dyDescent="0.2">
      <c r="A210" s="156"/>
      <c r="B210" s="157"/>
      <c r="C210" s="196" t="s">
        <v>375</v>
      </c>
      <c r="D210" s="196"/>
      <c r="E210" s="196"/>
      <c r="F210" s="196"/>
      <c r="G210" s="196"/>
      <c r="H210" s="159"/>
      <c r="I210" s="159"/>
      <c r="J210" s="159"/>
      <c r="K210" s="159"/>
      <c r="L210" s="159"/>
      <c r="M210" s="159"/>
      <c r="N210" s="158"/>
      <c r="O210" s="158"/>
      <c r="P210" s="158"/>
      <c r="Q210" s="158"/>
      <c r="R210" s="159"/>
      <c r="S210" s="159"/>
      <c r="T210" s="159"/>
      <c r="U210" s="159"/>
      <c r="V210" s="159"/>
      <c r="W210" s="159"/>
      <c r="X210" s="159"/>
      <c r="Y210" s="159"/>
      <c r="Z210" s="149"/>
      <c r="AA210" s="149"/>
      <c r="AB210" s="149"/>
      <c r="AC210" s="149"/>
      <c r="AD210" s="149"/>
      <c r="AE210" s="149"/>
      <c r="AF210" s="149"/>
      <c r="AG210" s="149" t="s">
        <v>176</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85" t="str">
        <f>C211</f>
        <v>NÁKRES JE POUZE SCHEMATICKÝ A NENAHRAZUJE VÝROBNÍ DOKUMENTACI, KTERÁ BUDE ZHOTOVENA DODAVATELEM ZÁMEČNICKÉHO VÝROBKU</v>
      </c>
      <c r="BB210" s="149"/>
      <c r="BC210" s="149"/>
      <c r="BD210" s="149"/>
      <c r="BE210" s="149"/>
      <c r="BF210" s="149"/>
      <c r="BG210" s="149"/>
      <c r="BH210" s="149"/>
    </row>
    <row r="211" spans="1:60" ht="22.5" outlineLevel="3" x14ac:dyDescent="0.2">
      <c r="A211" s="156"/>
      <c r="B211" s="157"/>
      <c r="C211" s="196" t="s">
        <v>376</v>
      </c>
      <c r="D211" s="196"/>
      <c r="E211" s="196"/>
      <c r="F211" s="196"/>
      <c r="G211" s="196"/>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176</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ht="22.5" outlineLevel="3" x14ac:dyDescent="0.2">
      <c r="A212" s="156"/>
      <c r="B212" s="157"/>
      <c r="C212" s="196" t="s">
        <v>377</v>
      </c>
      <c r="D212" s="196"/>
      <c r="E212" s="196"/>
      <c r="F212" s="196"/>
      <c r="G212" s="196"/>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176</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85" t="str">
        <f>C213</f>
        <v>KONSTRUKCE BRÁNY JE OBDOBNÁ S KONSTRUKCÍ PLOTNÍCH DÍLCŮ, VIZ. VÝKRES PODROBNÝCH DETAILŮ PLOTNÍCH DÍLCŮ V TÉTO PD.</v>
      </c>
      <c r="BB212" s="149"/>
      <c r="BC212" s="149"/>
      <c r="BD212" s="149"/>
      <c r="BE212" s="149"/>
      <c r="BF212" s="149"/>
      <c r="BG212" s="149"/>
      <c r="BH212" s="149"/>
    </row>
    <row r="213" spans="1:60" ht="22.5" outlineLevel="3" x14ac:dyDescent="0.2">
      <c r="A213" s="156"/>
      <c r="B213" s="157"/>
      <c r="C213" s="196" t="s">
        <v>378</v>
      </c>
      <c r="D213" s="196"/>
      <c r="E213" s="196"/>
      <c r="F213" s="196"/>
      <c r="G213" s="196"/>
      <c r="H213" s="159"/>
      <c r="I213" s="159"/>
      <c r="J213" s="159"/>
      <c r="K213" s="159"/>
      <c r="L213" s="159"/>
      <c r="M213" s="159"/>
      <c r="N213" s="158"/>
      <c r="O213" s="158"/>
      <c r="P213" s="158"/>
      <c r="Q213" s="158"/>
      <c r="R213" s="159"/>
      <c r="S213" s="159"/>
      <c r="T213" s="159"/>
      <c r="U213" s="159"/>
      <c r="V213" s="159"/>
      <c r="W213" s="159"/>
      <c r="X213" s="159"/>
      <c r="Y213" s="159"/>
      <c r="Z213" s="149"/>
      <c r="AA213" s="149"/>
      <c r="AB213" s="149"/>
      <c r="AC213" s="149"/>
      <c r="AD213" s="149"/>
      <c r="AE213" s="149"/>
      <c r="AF213" s="149"/>
      <c r="AG213" s="149" t="s">
        <v>176</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85" t="str">
        <f>C201</f>
        <v>ELEKTRICKÉ POHONY BUDOU VYBAVENY ODBLOKOVACÍM ZAŘÍZENÍM, UMOŽŇUJÍCÍM MANUÁLNÍ OTEVÍRÁNÍ BRAN, NAPŘ. PRO PŘÍPAD VÝPADKU PROUDU.</v>
      </c>
      <c r="BB213" s="149"/>
      <c r="BC213" s="149"/>
      <c r="BD213" s="149"/>
      <c r="BE213" s="149"/>
      <c r="BF213" s="149"/>
      <c r="BG213" s="149"/>
      <c r="BH213" s="149"/>
    </row>
    <row r="214" spans="1:60" outlineLevel="3" x14ac:dyDescent="0.2">
      <c r="A214" s="156"/>
      <c r="B214" s="157"/>
      <c r="C214" s="257"/>
      <c r="D214" s="258"/>
      <c r="E214" s="258"/>
      <c r="F214" s="258"/>
      <c r="G214" s="258"/>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176</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85">
        <f>C214</f>
        <v>0</v>
      </c>
      <c r="BB214" s="149"/>
      <c r="BC214" s="149"/>
      <c r="BD214" s="149"/>
      <c r="BE214" s="149"/>
      <c r="BF214" s="149"/>
      <c r="BG214" s="149"/>
      <c r="BH214" s="149"/>
    </row>
    <row r="215" spans="1:60" outlineLevel="2" x14ac:dyDescent="0.2">
      <c r="A215" s="156"/>
      <c r="B215" s="157"/>
      <c r="C215" s="194" t="s">
        <v>364</v>
      </c>
      <c r="D215" s="192"/>
      <c r="E215" s="193"/>
      <c r="F215" s="159"/>
      <c r="G215" s="159"/>
      <c r="H215" s="159"/>
      <c r="I215" s="159"/>
      <c r="J215" s="159"/>
      <c r="K215" s="159"/>
      <c r="L215" s="159"/>
      <c r="M215" s="159"/>
      <c r="N215" s="158"/>
      <c r="O215" s="158"/>
      <c r="P215" s="158"/>
      <c r="Q215" s="158"/>
      <c r="R215" s="159"/>
      <c r="S215" s="159"/>
      <c r="T215" s="159"/>
      <c r="U215" s="159"/>
      <c r="V215" s="159"/>
      <c r="W215" s="159"/>
      <c r="X215" s="159"/>
      <c r="Y215" s="159"/>
      <c r="Z215" s="149"/>
      <c r="AA215" s="149"/>
      <c r="AB215" s="149"/>
      <c r="AC215" s="149"/>
      <c r="AD215" s="149"/>
      <c r="AE215" s="149"/>
      <c r="AF215" s="149"/>
      <c r="AG215" s="149" t="s">
        <v>211</v>
      </c>
      <c r="AH215" s="149">
        <v>0</v>
      </c>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3" x14ac:dyDescent="0.2">
      <c r="A216" s="156"/>
      <c r="B216" s="157"/>
      <c r="C216" s="194" t="s">
        <v>379</v>
      </c>
      <c r="D216" s="192"/>
      <c r="E216" s="193">
        <v>1</v>
      </c>
      <c r="F216" s="159"/>
      <c r="G216" s="159"/>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211</v>
      </c>
      <c r="AH216" s="149">
        <v>0</v>
      </c>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ht="22.5" outlineLevel="1" x14ac:dyDescent="0.2">
      <c r="A217" s="171">
        <v>23</v>
      </c>
      <c r="B217" s="172" t="s">
        <v>380</v>
      </c>
      <c r="C217" s="188" t="s">
        <v>381</v>
      </c>
      <c r="D217" s="173" t="s">
        <v>273</v>
      </c>
      <c r="E217" s="174">
        <v>2</v>
      </c>
      <c r="F217" s="175"/>
      <c r="G217" s="176">
        <f>ROUND(E217*F217,2)</f>
        <v>0</v>
      </c>
      <c r="H217" s="175"/>
      <c r="I217" s="176">
        <f>ROUND(E217*H217,2)</f>
        <v>0</v>
      </c>
      <c r="J217" s="175"/>
      <c r="K217" s="176">
        <f>ROUND(E217*J217,2)</f>
        <v>0</v>
      </c>
      <c r="L217" s="176">
        <v>21</v>
      </c>
      <c r="M217" s="176">
        <f>G217*(1+L217/100)</f>
        <v>0</v>
      </c>
      <c r="N217" s="174">
        <v>0</v>
      </c>
      <c r="O217" s="174">
        <f>ROUND(E217*N217,2)</f>
        <v>0</v>
      </c>
      <c r="P217" s="174">
        <v>0</v>
      </c>
      <c r="Q217" s="174">
        <f>ROUND(E217*P217,2)</f>
        <v>0</v>
      </c>
      <c r="R217" s="176"/>
      <c r="S217" s="176" t="s">
        <v>198</v>
      </c>
      <c r="T217" s="177" t="s">
        <v>169</v>
      </c>
      <c r="U217" s="159">
        <v>0</v>
      </c>
      <c r="V217" s="159">
        <f>ROUND(E217*U217,2)</f>
        <v>0</v>
      </c>
      <c r="W217" s="159"/>
      <c r="X217" s="159" t="s">
        <v>206</v>
      </c>
      <c r="Y217" s="159" t="s">
        <v>171</v>
      </c>
      <c r="Z217" s="149"/>
      <c r="AA217" s="149"/>
      <c r="AB217" s="149"/>
      <c r="AC217" s="149"/>
      <c r="AD217" s="149"/>
      <c r="AE217" s="149"/>
      <c r="AF217" s="149"/>
      <c r="AG217" s="149" t="s">
        <v>207</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x14ac:dyDescent="0.2">
      <c r="A218" s="156"/>
      <c r="B218" s="157"/>
      <c r="C218" s="255" t="s">
        <v>382</v>
      </c>
      <c r="D218" s="256"/>
      <c r="E218" s="256"/>
      <c r="F218" s="256"/>
      <c r="G218" s="256"/>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176</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3" x14ac:dyDescent="0.2">
      <c r="A219" s="156"/>
      <c r="B219" s="157"/>
      <c r="C219" s="257" t="s">
        <v>357</v>
      </c>
      <c r="D219" s="258"/>
      <c r="E219" s="258"/>
      <c r="F219" s="258"/>
      <c r="G219" s="258"/>
      <c r="H219" s="159"/>
      <c r="I219" s="159"/>
      <c r="J219" s="159"/>
      <c r="K219" s="159"/>
      <c r="L219" s="159"/>
      <c r="M219" s="159"/>
      <c r="N219" s="158"/>
      <c r="O219" s="158"/>
      <c r="P219" s="158"/>
      <c r="Q219" s="158"/>
      <c r="R219" s="159"/>
      <c r="S219" s="159"/>
      <c r="T219" s="159"/>
      <c r="U219" s="159"/>
      <c r="V219" s="159"/>
      <c r="W219" s="159"/>
      <c r="X219" s="159"/>
      <c r="Y219" s="159"/>
      <c r="Z219" s="149"/>
      <c r="AA219" s="149"/>
      <c r="AB219" s="149"/>
      <c r="AC219" s="149"/>
      <c r="AD219" s="149"/>
      <c r="AE219" s="149"/>
      <c r="AF219" s="149"/>
      <c r="AG219" s="149" t="s">
        <v>176</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3" x14ac:dyDescent="0.2">
      <c r="A220" s="156"/>
      <c r="B220" s="157"/>
      <c r="C220" s="257" t="s">
        <v>358</v>
      </c>
      <c r="D220" s="258"/>
      <c r="E220" s="258"/>
      <c r="F220" s="258"/>
      <c r="G220" s="258"/>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176</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3" x14ac:dyDescent="0.2">
      <c r="A221" s="156"/>
      <c r="B221" s="157"/>
      <c r="C221" s="257" t="s">
        <v>359</v>
      </c>
      <c r="D221" s="258"/>
      <c r="E221" s="258"/>
      <c r="F221" s="258"/>
      <c r="G221" s="258"/>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176</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3" x14ac:dyDescent="0.2">
      <c r="A222" s="156"/>
      <c r="B222" s="157"/>
      <c r="C222" s="257" t="s">
        <v>360</v>
      </c>
      <c r="D222" s="258"/>
      <c r="E222" s="258"/>
      <c r="F222" s="258"/>
      <c r="G222" s="258"/>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176</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3" x14ac:dyDescent="0.2">
      <c r="A223" s="156"/>
      <c r="B223" s="157"/>
      <c r="C223" s="257" t="s">
        <v>361</v>
      </c>
      <c r="D223" s="258"/>
      <c r="E223" s="258"/>
      <c r="F223" s="258"/>
      <c r="G223" s="258"/>
      <c r="H223" s="159"/>
      <c r="I223" s="159"/>
      <c r="J223" s="159"/>
      <c r="K223" s="159"/>
      <c r="L223" s="159"/>
      <c r="M223" s="159"/>
      <c r="N223" s="158"/>
      <c r="O223" s="158"/>
      <c r="P223" s="158"/>
      <c r="Q223" s="158"/>
      <c r="R223" s="159"/>
      <c r="S223" s="159"/>
      <c r="T223" s="159"/>
      <c r="U223" s="159"/>
      <c r="V223" s="159"/>
      <c r="W223" s="159"/>
      <c r="X223" s="159"/>
      <c r="Y223" s="159"/>
      <c r="Z223" s="149"/>
      <c r="AA223" s="149"/>
      <c r="AB223" s="149"/>
      <c r="AC223" s="149"/>
      <c r="AD223" s="149"/>
      <c r="AE223" s="149"/>
      <c r="AF223" s="149"/>
      <c r="AG223" s="149" t="s">
        <v>176</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3" x14ac:dyDescent="0.2">
      <c r="A224" s="156"/>
      <c r="B224" s="157"/>
      <c r="C224" s="257" t="s">
        <v>362</v>
      </c>
      <c r="D224" s="258"/>
      <c r="E224" s="258"/>
      <c r="F224" s="258"/>
      <c r="G224" s="258"/>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176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3" x14ac:dyDescent="0.2">
      <c r="A225" s="156"/>
      <c r="B225" s="157"/>
      <c r="C225" s="257" t="s">
        <v>383</v>
      </c>
      <c r="D225" s="258"/>
      <c r="E225" s="258"/>
      <c r="F225" s="258"/>
      <c r="G225" s="258"/>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176</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2.5" outlineLevel="3" x14ac:dyDescent="0.2">
      <c r="A226" s="156"/>
      <c r="B226" s="157"/>
      <c r="C226" s="257" t="s">
        <v>363</v>
      </c>
      <c r="D226" s="258"/>
      <c r="E226" s="258"/>
      <c r="F226" s="258"/>
      <c r="G226" s="258"/>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176</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85" t="str">
        <f>C226</f>
        <v>Je vhodné věnovat zvýšenou pozornost ukotvení sloupků do kamenných desek, aby byl pečlivě maltovinou vyplněn kotevní otvor a bylo tak zamezeno vtékání srážkové vody.</v>
      </c>
      <c r="BB226" s="149"/>
      <c r="BC226" s="149"/>
      <c r="BD226" s="149"/>
      <c r="BE226" s="149"/>
      <c r="BF226" s="149"/>
      <c r="BG226" s="149"/>
      <c r="BH226" s="149"/>
    </row>
    <row r="227" spans="1:60" outlineLevel="2" x14ac:dyDescent="0.2">
      <c r="A227" s="156"/>
      <c r="B227" s="157"/>
      <c r="C227" s="194" t="s">
        <v>364</v>
      </c>
      <c r="D227" s="192"/>
      <c r="E227" s="193"/>
      <c r="F227" s="159"/>
      <c r="G227" s="159"/>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211</v>
      </c>
      <c r="AH227" s="149">
        <v>0</v>
      </c>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3" x14ac:dyDescent="0.2">
      <c r="A228" s="156"/>
      <c r="B228" s="157"/>
      <c r="C228" s="194" t="s">
        <v>384</v>
      </c>
      <c r="D228" s="192"/>
      <c r="E228" s="193">
        <v>2</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211</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x14ac:dyDescent="0.2">
      <c r="A229" s="164" t="s">
        <v>163</v>
      </c>
      <c r="B229" s="165" t="s">
        <v>123</v>
      </c>
      <c r="C229" s="186" t="s">
        <v>124</v>
      </c>
      <c r="D229" s="166"/>
      <c r="E229" s="167"/>
      <c r="F229" s="168"/>
      <c r="G229" s="168">
        <f>SUMIF(AG230:AG452,"&lt;&gt;NOR",G230:G452)</f>
        <v>0</v>
      </c>
      <c r="H229" s="168"/>
      <c r="I229" s="168">
        <f>SUM(I230:I452)</f>
        <v>0</v>
      </c>
      <c r="J229" s="168"/>
      <c r="K229" s="168">
        <f>SUM(K230:K452)</f>
        <v>0</v>
      </c>
      <c r="L229" s="168"/>
      <c r="M229" s="168">
        <f>SUM(M230:M452)</f>
        <v>0</v>
      </c>
      <c r="N229" s="167"/>
      <c r="O229" s="167">
        <f>SUM(O230:O452)</f>
        <v>0</v>
      </c>
      <c r="P229" s="167"/>
      <c r="Q229" s="167">
        <f>SUM(Q230:Q452)</f>
        <v>0</v>
      </c>
      <c r="R229" s="168"/>
      <c r="S229" s="168"/>
      <c r="T229" s="169"/>
      <c r="U229" s="163"/>
      <c r="V229" s="163">
        <f>SUM(V230:V452)</f>
        <v>0</v>
      </c>
      <c r="W229" s="163"/>
      <c r="X229" s="163"/>
      <c r="Y229" s="163"/>
      <c r="AG229" t="s">
        <v>164</v>
      </c>
    </row>
    <row r="230" spans="1:60" outlineLevel="1" x14ac:dyDescent="0.2">
      <c r="A230" s="171">
        <v>24</v>
      </c>
      <c r="B230" s="172" t="s">
        <v>385</v>
      </c>
      <c r="C230" s="188" t="s">
        <v>386</v>
      </c>
      <c r="D230" s="173" t="s">
        <v>244</v>
      </c>
      <c r="E230" s="174">
        <v>195.81</v>
      </c>
      <c r="F230" s="175"/>
      <c r="G230" s="176">
        <f>ROUND(E230*F230,2)</f>
        <v>0</v>
      </c>
      <c r="H230" s="175"/>
      <c r="I230" s="176">
        <f>ROUND(E230*H230,2)</f>
        <v>0</v>
      </c>
      <c r="J230" s="175"/>
      <c r="K230" s="176">
        <f>ROUND(E230*J230,2)</f>
        <v>0</v>
      </c>
      <c r="L230" s="176">
        <v>21</v>
      </c>
      <c r="M230" s="176">
        <f>G230*(1+L230/100)</f>
        <v>0</v>
      </c>
      <c r="N230" s="174">
        <v>0</v>
      </c>
      <c r="O230" s="174">
        <f>ROUND(E230*N230,2)</f>
        <v>0</v>
      </c>
      <c r="P230" s="174">
        <v>0</v>
      </c>
      <c r="Q230" s="174">
        <f>ROUND(E230*P230,2)</f>
        <v>0</v>
      </c>
      <c r="R230" s="176"/>
      <c r="S230" s="176" t="s">
        <v>198</v>
      </c>
      <c r="T230" s="177" t="s">
        <v>169</v>
      </c>
      <c r="U230" s="159">
        <v>0</v>
      </c>
      <c r="V230" s="159">
        <f>ROUND(E230*U230,2)</f>
        <v>0</v>
      </c>
      <c r="W230" s="159"/>
      <c r="X230" s="159" t="s">
        <v>206</v>
      </c>
      <c r="Y230" s="159" t="s">
        <v>171</v>
      </c>
      <c r="Z230" s="149"/>
      <c r="AA230" s="149"/>
      <c r="AB230" s="149"/>
      <c r="AC230" s="149"/>
      <c r="AD230" s="149"/>
      <c r="AE230" s="149"/>
      <c r="AF230" s="149"/>
      <c r="AG230" s="149" t="s">
        <v>207</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2" x14ac:dyDescent="0.2">
      <c r="A231" s="156"/>
      <c r="B231" s="157"/>
      <c r="C231" s="255" t="s">
        <v>387</v>
      </c>
      <c r="D231" s="256"/>
      <c r="E231" s="256"/>
      <c r="F231" s="256"/>
      <c r="G231" s="256"/>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176</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257" t="s">
        <v>388</v>
      </c>
      <c r="D232" s="258"/>
      <c r="E232" s="258"/>
      <c r="F232" s="258"/>
      <c r="G232" s="258"/>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176</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3" x14ac:dyDescent="0.2">
      <c r="A233" s="156"/>
      <c r="B233" s="157"/>
      <c r="C233" s="257" t="s">
        <v>389</v>
      </c>
      <c r="D233" s="258"/>
      <c r="E233" s="258"/>
      <c r="F233" s="258"/>
      <c r="G233" s="258"/>
      <c r="H233" s="159"/>
      <c r="I233" s="159"/>
      <c r="J233" s="159"/>
      <c r="K233" s="159"/>
      <c r="L233" s="159"/>
      <c r="M233" s="159"/>
      <c r="N233" s="158"/>
      <c r="O233" s="158"/>
      <c r="P233" s="158"/>
      <c r="Q233" s="158"/>
      <c r="R233" s="159"/>
      <c r="S233" s="159"/>
      <c r="T233" s="159"/>
      <c r="U233" s="159"/>
      <c r="V233" s="159"/>
      <c r="W233" s="159"/>
      <c r="X233" s="159"/>
      <c r="Y233" s="159"/>
      <c r="Z233" s="149"/>
      <c r="AA233" s="149"/>
      <c r="AB233" s="149"/>
      <c r="AC233" s="149"/>
      <c r="AD233" s="149"/>
      <c r="AE233" s="149"/>
      <c r="AF233" s="149"/>
      <c r="AG233" s="149" t="s">
        <v>176</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3" x14ac:dyDescent="0.2">
      <c r="A234" s="156"/>
      <c r="B234" s="157"/>
      <c r="C234" s="257" t="s">
        <v>390</v>
      </c>
      <c r="D234" s="258"/>
      <c r="E234" s="258"/>
      <c r="F234" s="258"/>
      <c r="G234" s="258"/>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176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3" x14ac:dyDescent="0.2">
      <c r="A235" s="156"/>
      <c r="B235" s="157"/>
      <c r="C235" s="257" t="s">
        <v>391</v>
      </c>
      <c r="D235" s="258"/>
      <c r="E235" s="258"/>
      <c r="F235" s="258"/>
      <c r="G235" s="258"/>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176</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3" x14ac:dyDescent="0.2">
      <c r="A236" s="156"/>
      <c r="B236" s="157"/>
      <c r="C236" s="257" t="s">
        <v>392</v>
      </c>
      <c r="D236" s="258"/>
      <c r="E236" s="258"/>
      <c r="F236" s="258"/>
      <c r="G236" s="258"/>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176</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85" t="str">
        <f>C236</f>
        <v>5) Prasklé a ulomené části budou bodově přilepeny epoxidovým lepidlem, k armování bude použita nerezová kulatina různých průměrů.</v>
      </c>
      <c r="BB236" s="149"/>
      <c r="BC236" s="149"/>
      <c r="BD236" s="149"/>
      <c r="BE236" s="149"/>
      <c r="BF236" s="149"/>
      <c r="BG236" s="149"/>
      <c r="BH236" s="149"/>
    </row>
    <row r="237" spans="1:60" ht="22.5" outlineLevel="3" x14ac:dyDescent="0.2">
      <c r="A237" s="156"/>
      <c r="B237" s="157"/>
      <c r="C237" s="257" t="s">
        <v>393</v>
      </c>
      <c r="D237" s="258"/>
      <c r="E237" s="258"/>
      <c r="F237" s="258"/>
      <c r="G237" s="258"/>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176</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85" t="str">
        <f>C237</f>
        <v>6) Scházející hmota a poškozené části budou doplněny umělým pískovcem stejného charakteru, po vyzrání budou doplňky lokálně barevně a výrazově retušovány.</v>
      </c>
      <c r="BB237" s="149"/>
      <c r="BC237" s="149"/>
      <c r="BD237" s="149"/>
      <c r="BE237" s="149"/>
      <c r="BF237" s="149"/>
      <c r="BG237" s="149"/>
      <c r="BH237" s="149"/>
    </row>
    <row r="238" spans="1:60" outlineLevel="3" x14ac:dyDescent="0.2">
      <c r="A238" s="156"/>
      <c r="B238" s="157"/>
      <c r="C238" s="257" t="s">
        <v>394</v>
      </c>
      <c r="D238" s="258"/>
      <c r="E238" s="258"/>
      <c r="F238" s="258"/>
      <c r="G238" s="258"/>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176</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2" x14ac:dyDescent="0.2">
      <c r="A239" s="156"/>
      <c r="B239" s="157"/>
      <c r="C239" s="194" t="s">
        <v>246</v>
      </c>
      <c r="D239" s="192"/>
      <c r="E239" s="193">
        <v>195.81</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211</v>
      </c>
      <c r="AH239" s="149">
        <v>5</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71">
        <v>25</v>
      </c>
      <c r="B240" s="172" t="s">
        <v>395</v>
      </c>
      <c r="C240" s="188" t="s">
        <v>396</v>
      </c>
      <c r="D240" s="173" t="s">
        <v>244</v>
      </c>
      <c r="E240" s="174">
        <v>195.81</v>
      </c>
      <c r="F240" s="175"/>
      <c r="G240" s="176">
        <f>ROUND(E240*F240,2)</f>
        <v>0</v>
      </c>
      <c r="H240" s="175"/>
      <c r="I240" s="176">
        <f>ROUND(E240*H240,2)</f>
        <v>0</v>
      </c>
      <c r="J240" s="175"/>
      <c r="K240" s="176">
        <f>ROUND(E240*J240,2)</f>
        <v>0</v>
      </c>
      <c r="L240" s="176">
        <v>21</v>
      </c>
      <c r="M240" s="176">
        <f>G240*(1+L240/100)</f>
        <v>0</v>
      </c>
      <c r="N240" s="174">
        <v>0</v>
      </c>
      <c r="O240" s="174">
        <f>ROUND(E240*N240,2)</f>
        <v>0</v>
      </c>
      <c r="P240" s="174">
        <v>0</v>
      </c>
      <c r="Q240" s="174">
        <f>ROUND(E240*P240,2)</f>
        <v>0</v>
      </c>
      <c r="R240" s="176"/>
      <c r="S240" s="176" t="s">
        <v>198</v>
      </c>
      <c r="T240" s="177" t="s">
        <v>169</v>
      </c>
      <c r="U240" s="159">
        <v>0</v>
      </c>
      <c r="V240" s="159">
        <f>ROUND(E240*U240,2)</f>
        <v>0</v>
      </c>
      <c r="W240" s="159"/>
      <c r="X240" s="159" t="s">
        <v>206</v>
      </c>
      <c r="Y240" s="159" t="s">
        <v>171</v>
      </c>
      <c r="Z240" s="149"/>
      <c r="AA240" s="149"/>
      <c r="AB240" s="149"/>
      <c r="AC240" s="149"/>
      <c r="AD240" s="149"/>
      <c r="AE240" s="149"/>
      <c r="AF240" s="149"/>
      <c r="AG240" s="149" t="s">
        <v>207</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255" t="s">
        <v>397</v>
      </c>
      <c r="D241" s="256"/>
      <c r="E241" s="256"/>
      <c r="F241" s="256"/>
      <c r="G241" s="256"/>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176</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3" x14ac:dyDescent="0.2">
      <c r="A242" s="156"/>
      <c r="B242" s="157"/>
      <c r="C242" s="257" t="s">
        <v>398</v>
      </c>
      <c r="D242" s="258"/>
      <c r="E242" s="258"/>
      <c r="F242" s="258"/>
      <c r="G242" s="258"/>
      <c r="H242" s="159"/>
      <c r="I242" s="159"/>
      <c r="J242" s="159"/>
      <c r="K242" s="159"/>
      <c r="L242" s="159"/>
      <c r="M242" s="159"/>
      <c r="N242" s="158"/>
      <c r="O242" s="158"/>
      <c r="P242" s="158"/>
      <c r="Q242" s="158"/>
      <c r="R242" s="159"/>
      <c r="S242" s="159"/>
      <c r="T242" s="159"/>
      <c r="U242" s="159"/>
      <c r="V242" s="159"/>
      <c r="W242" s="159"/>
      <c r="X242" s="159"/>
      <c r="Y242" s="159"/>
      <c r="Z242" s="149"/>
      <c r="AA242" s="149"/>
      <c r="AB242" s="149"/>
      <c r="AC242" s="149"/>
      <c r="AD242" s="149"/>
      <c r="AE242" s="149"/>
      <c r="AF242" s="149"/>
      <c r="AG242" s="149" t="s">
        <v>176</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3" x14ac:dyDescent="0.2">
      <c r="A243" s="156"/>
      <c r="B243" s="157"/>
      <c r="C243" s="257" t="s">
        <v>399</v>
      </c>
      <c r="D243" s="258"/>
      <c r="E243" s="258"/>
      <c r="F243" s="258"/>
      <c r="G243" s="258"/>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176</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85" t="str">
        <f>C243</f>
        <v>2) Budou opraveny deformace jednotlivých prvků a doplněny chybějící části (například ulámané píky, šprušle, atp.).</v>
      </c>
      <c r="BB243" s="149"/>
      <c r="BC243" s="149"/>
      <c r="BD243" s="149"/>
      <c r="BE243" s="149"/>
      <c r="BF243" s="149"/>
      <c r="BG243" s="149"/>
      <c r="BH243" s="149"/>
    </row>
    <row r="244" spans="1:60" outlineLevel="3" x14ac:dyDescent="0.2">
      <c r="A244" s="156"/>
      <c r="B244" s="157"/>
      <c r="C244" s="257" t="s">
        <v>400</v>
      </c>
      <c r="D244" s="258"/>
      <c r="E244" s="258"/>
      <c r="F244" s="258"/>
      <c r="G244" s="258"/>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176</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ht="22.5" outlineLevel="3" x14ac:dyDescent="0.2">
      <c r="A245" s="156"/>
      <c r="B245" s="157"/>
      <c r="C245" s="257" t="s">
        <v>401</v>
      </c>
      <c r="D245" s="258"/>
      <c r="E245" s="258"/>
      <c r="F245" s="258"/>
      <c r="G245" s="258"/>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176</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85" t="str">
        <f>C245</f>
        <v>4) Plot bude opatřen základním antikorozním nátěrem, přičemž se doporučuje patky sloupů vsazené do kamenných desek ošetřit zinkováním.</v>
      </c>
      <c r="BB245" s="149"/>
      <c r="BC245" s="149"/>
      <c r="BD245" s="149"/>
      <c r="BE245" s="149"/>
      <c r="BF245" s="149"/>
      <c r="BG245" s="149"/>
      <c r="BH245" s="149"/>
    </row>
    <row r="246" spans="1:60" outlineLevel="3" x14ac:dyDescent="0.2">
      <c r="A246" s="156"/>
      <c r="B246" s="157"/>
      <c r="C246" s="257" t="s">
        <v>402</v>
      </c>
      <c r="D246" s="258"/>
      <c r="E246" s="258"/>
      <c r="F246" s="258"/>
      <c r="G246" s="258"/>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176</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x14ac:dyDescent="0.2">
      <c r="A247" s="156"/>
      <c r="B247" s="157"/>
      <c r="C247" s="194" t="s">
        <v>246</v>
      </c>
      <c r="D247" s="192"/>
      <c r="E247" s="193">
        <v>195.81</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211</v>
      </c>
      <c r="AH247" s="149">
        <v>5</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71">
        <v>26</v>
      </c>
      <c r="B248" s="172" t="s">
        <v>403</v>
      </c>
      <c r="C248" s="188" t="s">
        <v>404</v>
      </c>
      <c r="D248" s="173" t="s">
        <v>273</v>
      </c>
      <c r="E248" s="174">
        <v>39</v>
      </c>
      <c r="F248" s="175"/>
      <c r="G248" s="176">
        <f>ROUND(E248*F248,2)</f>
        <v>0</v>
      </c>
      <c r="H248" s="175"/>
      <c r="I248" s="176">
        <f>ROUND(E248*H248,2)</f>
        <v>0</v>
      </c>
      <c r="J248" s="175"/>
      <c r="K248" s="176">
        <f>ROUND(E248*J248,2)</f>
        <v>0</v>
      </c>
      <c r="L248" s="176">
        <v>21</v>
      </c>
      <c r="M248" s="176">
        <f>G248*(1+L248/100)</f>
        <v>0</v>
      </c>
      <c r="N248" s="174">
        <v>0</v>
      </c>
      <c r="O248" s="174">
        <f>ROUND(E248*N248,2)</f>
        <v>0</v>
      </c>
      <c r="P248" s="174">
        <v>0</v>
      </c>
      <c r="Q248" s="174">
        <f>ROUND(E248*P248,2)</f>
        <v>0</v>
      </c>
      <c r="R248" s="176"/>
      <c r="S248" s="176" t="s">
        <v>198</v>
      </c>
      <c r="T248" s="177" t="s">
        <v>169</v>
      </c>
      <c r="U248" s="159">
        <v>0</v>
      </c>
      <c r="V248" s="159">
        <f>ROUND(E248*U248,2)</f>
        <v>0</v>
      </c>
      <c r="W248" s="159"/>
      <c r="X248" s="159" t="s">
        <v>206</v>
      </c>
      <c r="Y248" s="159" t="s">
        <v>171</v>
      </c>
      <c r="Z248" s="149"/>
      <c r="AA248" s="149"/>
      <c r="AB248" s="149"/>
      <c r="AC248" s="149"/>
      <c r="AD248" s="149"/>
      <c r="AE248" s="149"/>
      <c r="AF248" s="149"/>
      <c r="AG248" s="149" t="s">
        <v>207</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255" t="s">
        <v>356</v>
      </c>
      <c r="D249" s="256"/>
      <c r="E249" s="256"/>
      <c r="F249" s="256"/>
      <c r="G249" s="256"/>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176</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3" x14ac:dyDescent="0.2">
      <c r="A250" s="156"/>
      <c r="B250" s="157"/>
      <c r="C250" s="257" t="s">
        <v>357</v>
      </c>
      <c r="D250" s="258"/>
      <c r="E250" s="258"/>
      <c r="F250" s="258"/>
      <c r="G250" s="258"/>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176</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3" x14ac:dyDescent="0.2">
      <c r="A251" s="156"/>
      <c r="B251" s="157"/>
      <c r="C251" s="257" t="s">
        <v>358</v>
      </c>
      <c r="D251" s="258"/>
      <c r="E251" s="258"/>
      <c r="F251" s="258"/>
      <c r="G251" s="258"/>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176</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257" t="s">
        <v>359</v>
      </c>
      <c r="D252" s="258"/>
      <c r="E252" s="258"/>
      <c r="F252" s="258"/>
      <c r="G252" s="258"/>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176</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257" t="s">
        <v>360</v>
      </c>
      <c r="D253" s="258"/>
      <c r="E253" s="258"/>
      <c r="F253" s="258"/>
      <c r="G253" s="258"/>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176</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3" x14ac:dyDescent="0.2">
      <c r="A254" s="156"/>
      <c r="B254" s="157"/>
      <c r="C254" s="257" t="s">
        <v>361</v>
      </c>
      <c r="D254" s="258"/>
      <c r="E254" s="258"/>
      <c r="F254" s="258"/>
      <c r="G254" s="258"/>
      <c r="H254" s="159"/>
      <c r="I254" s="159"/>
      <c r="J254" s="159"/>
      <c r="K254" s="159"/>
      <c r="L254" s="159"/>
      <c r="M254" s="159"/>
      <c r="N254" s="158"/>
      <c r="O254" s="158"/>
      <c r="P254" s="158"/>
      <c r="Q254" s="158"/>
      <c r="R254" s="159"/>
      <c r="S254" s="159"/>
      <c r="T254" s="159"/>
      <c r="U254" s="159"/>
      <c r="V254" s="159"/>
      <c r="W254" s="159"/>
      <c r="X254" s="159"/>
      <c r="Y254" s="159"/>
      <c r="Z254" s="149"/>
      <c r="AA254" s="149"/>
      <c r="AB254" s="149"/>
      <c r="AC254" s="149"/>
      <c r="AD254" s="149"/>
      <c r="AE254" s="149"/>
      <c r="AF254" s="149"/>
      <c r="AG254" s="149" t="s">
        <v>176</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3" x14ac:dyDescent="0.2">
      <c r="A255" s="156"/>
      <c r="B255" s="157"/>
      <c r="C255" s="257" t="s">
        <v>362</v>
      </c>
      <c r="D255" s="258"/>
      <c r="E255" s="258"/>
      <c r="F255" s="258"/>
      <c r="G255" s="258"/>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176</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ht="22.5" outlineLevel="3" x14ac:dyDescent="0.2">
      <c r="A256" s="156"/>
      <c r="B256" s="157"/>
      <c r="C256" s="257" t="s">
        <v>363</v>
      </c>
      <c r="D256" s="258"/>
      <c r="E256" s="258"/>
      <c r="F256" s="258"/>
      <c r="G256" s="258"/>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176</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85" t="str">
        <f>C256</f>
        <v>Je vhodné věnovat zvýšenou pozornost ukotvení sloupků do kamenných desek, aby byl pečlivě maltovinou vyplněn kotevní otvor a bylo tak zamezeno vtékání srážkové vody.</v>
      </c>
      <c r="BB256" s="149"/>
      <c r="BC256" s="149"/>
      <c r="BD256" s="149"/>
      <c r="BE256" s="149"/>
      <c r="BF256" s="149"/>
      <c r="BG256" s="149"/>
      <c r="BH256" s="149"/>
    </row>
    <row r="257" spans="1:60" outlineLevel="2" x14ac:dyDescent="0.2">
      <c r="A257" s="156"/>
      <c r="B257" s="157"/>
      <c r="C257" s="194" t="s">
        <v>364</v>
      </c>
      <c r="D257" s="192"/>
      <c r="E257" s="193"/>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211</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4" t="s">
        <v>405</v>
      </c>
      <c r="D258" s="192"/>
      <c r="E258" s="193">
        <v>39</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211</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71">
        <v>27</v>
      </c>
      <c r="B259" s="172" t="s">
        <v>406</v>
      </c>
      <c r="C259" s="188" t="s">
        <v>407</v>
      </c>
      <c r="D259" s="173" t="s">
        <v>273</v>
      </c>
      <c r="E259" s="174">
        <v>36</v>
      </c>
      <c r="F259" s="175"/>
      <c r="G259" s="176">
        <f>ROUND(E259*F259,2)</f>
        <v>0</v>
      </c>
      <c r="H259" s="175"/>
      <c r="I259" s="176">
        <f>ROUND(E259*H259,2)</f>
        <v>0</v>
      </c>
      <c r="J259" s="175"/>
      <c r="K259" s="176">
        <f>ROUND(E259*J259,2)</f>
        <v>0</v>
      </c>
      <c r="L259" s="176">
        <v>21</v>
      </c>
      <c r="M259" s="176">
        <f>G259*(1+L259/100)</f>
        <v>0</v>
      </c>
      <c r="N259" s="174">
        <v>0</v>
      </c>
      <c r="O259" s="174">
        <f>ROUND(E259*N259,2)</f>
        <v>0</v>
      </c>
      <c r="P259" s="174">
        <v>0</v>
      </c>
      <c r="Q259" s="174">
        <f>ROUND(E259*P259,2)</f>
        <v>0</v>
      </c>
      <c r="R259" s="176"/>
      <c r="S259" s="176" t="s">
        <v>198</v>
      </c>
      <c r="T259" s="177" t="s">
        <v>169</v>
      </c>
      <c r="U259" s="159">
        <v>0</v>
      </c>
      <c r="V259" s="159">
        <f>ROUND(E259*U259,2)</f>
        <v>0</v>
      </c>
      <c r="W259" s="159"/>
      <c r="X259" s="159" t="s">
        <v>206</v>
      </c>
      <c r="Y259" s="159" t="s">
        <v>171</v>
      </c>
      <c r="Z259" s="149"/>
      <c r="AA259" s="149"/>
      <c r="AB259" s="149"/>
      <c r="AC259" s="149"/>
      <c r="AD259" s="149"/>
      <c r="AE259" s="149"/>
      <c r="AF259" s="149"/>
      <c r="AG259" s="149" t="s">
        <v>207</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2" x14ac:dyDescent="0.2">
      <c r="A260" s="156"/>
      <c r="B260" s="157"/>
      <c r="C260" s="255" t="s">
        <v>356</v>
      </c>
      <c r="D260" s="256"/>
      <c r="E260" s="256"/>
      <c r="F260" s="256"/>
      <c r="G260" s="256"/>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176</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3" x14ac:dyDescent="0.2">
      <c r="A261" s="156"/>
      <c r="B261" s="157"/>
      <c r="C261" s="257" t="s">
        <v>357</v>
      </c>
      <c r="D261" s="258"/>
      <c r="E261" s="258"/>
      <c r="F261" s="258"/>
      <c r="G261" s="258"/>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176</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257" t="s">
        <v>358</v>
      </c>
      <c r="D262" s="258"/>
      <c r="E262" s="258"/>
      <c r="F262" s="258"/>
      <c r="G262" s="258"/>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176</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257" t="s">
        <v>359</v>
      </c>
      <c r="D263" s="258"/>
      <c r="E263" s="258"/>
      <c r="F263" s="258"/>
      <c r="G263" s="258"/>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176</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257" t="s">
        <v>360</v>
      </c>
      <c r="D264" s="258"/>
      <c r="E264" s="258"/>
      <c r="F264" s="258"/>
      <c r="G264" s="258"/>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176</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257" t="s">
        <v>361</v>
      </c>
      <c r="D265" s="258"/>
      <c r="E265" s="258"/>
      <c r="F265" s="258"/>
      <c r="G265" s="258"/>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176</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257" t="s">
        <v>362</v>
      </c>
      <c r="D266" s="258"/>
      <c r="E266" s="258"/>
      <c r="F266" s="258"/>
      <c r="G266" s="258"/>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176</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ht="22.5" outlineLevel="3" x14ac:dyDescent="0.2">
      <c r="A267" s="156"/>
      <c r="B267" s="157"/>
      <c r="C267" s="257" t="s">
        <v>363</v>
      </c>
      <c r="D267" s="258"/>
      <c r="E267" s="258"/>
      <c r="F267" s="258"/>
      <c r="G267" s="258"/>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176</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85" t="str">
        <f>C267</f>
        <v>Je vhodné věnovat zvýšenou pozornost ukotvení sloupků do kamenných desek, aby byl pečlivě maltovinou vyplněn kotevní otvor a bylo tak zamezeno vtékání srážkové vody.</v>
      </c>
      <c r="BB267" s="149"/>
      <c r="BC267" s="149"/>
      <c r="BD267" s="149"/>
      <c r="BE267" s="149"/>
      <c r="BF267" s="149"/>
      <c r="BG267" s="149"/>
      <c r="BH267" s="149"/>
    </row>
    <row r="268" spans="1:60" outlineLevel="2" x14ac:dyDescent="0.2">
      <c r="A268" s="156"/>
      <c r="B268" s="157"/>
      <c r="C268" s="194" t="s">
        <v>364</v>
      </c>
      <c r="D268" s="192"/>
      <c r="E268" s="193"/>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211</v>
      </c>
      <c r="AH268" s="149">
        <v>0</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4" t="s">
        <v>408</v>
      </c>
      <c r="D269" s="192"/>
      <c r="E269" s="193">
        <v>36</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211</v>
      </c>
      <c r="AH269" s="149">
        <v>0</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22.5" outlineLevel="1" x14ac:dyDescent="0.2">
      <c r="A270" s="171">
        <v>28</v>
      </c>
      <c r="B270" s="172" t="s">
        <v>409</v>
      </c>
      <c r="C270" s="188" t="s">
        <v>410</v>
      </c>
      <c r="D270" s="173" t="s">
        <v>273</v>
      </c>
      <c r="E270" s="174">
        <v>1</v>
      </c>
      <c r="F270" s="175"/>
      <c r="G270" s="176">
        <f>ROUND(E270*F270,2)</f>
        <v>0</v>
      </c>
      <c r="H270" s="175"/>
      <c r="I270" s="176">
        <f>ROUND(E270*H270,2)</f>
        <v>0</v>
      </c>
      <c r="J270" s="175"/>
      <c r="K270" s="176">
        <f>ROUND(E270*J270,2)</f>
        <v>0</v>
      </c>
      <c r="L270" s="176">
        <v>21</v>
      </c>
      <c r="M270" s="176">
        <f>G270*(1+L270/100)</f>
        <v>0</v>
      </c>
      <c r="N270" s="174">
        <v>0</v>
      </c>
      <c r="O270" s="174">
        <f>ROUND(E270*N270,2)</f>
        <v>0</v>
      </c>
      <c r="P270" s="174">
        <v>0</v>
      </c>
      <c r="Q270" s="174">
        <f>ROUND(E270*P270,2)</f>
        <v>0</v>
      </c>
      <c r="R270" s="176"/>
      <c r="S270" s="176" t="s">
        <v>198</v>
      </c>
      <c r="T270" s="177" t="s">
        <v>169</v>
      </c>
      <c r="U270" s="159">
        <v>0</v>
      </c>
      <c r="V270" s="159">
        <f>ROUND(E270*U270,2)</f>
        <v>0</v>
      </c>
      <c r="W270" s="159"/>
      <c r="X270" s="159" t="s">
        <v>206</v>
      </c>
      <c r="Y270" s="159" t="s">
        <v>171</v>
      </c>
      <c r="Z270" s="149"/>
      <c r="AA270" s="149"/>
      <c r="AB270" s="149"/>
      <c r="AC270" s="149"/>
      <c r="AD270" s="149"/>
      <c r="AE270" s="149"/>
      <c r="AF270" s="149"/>
      <c r="AG270" s="149" t="s">
        <v>207</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2" x14ac:dyDescent="0.2">
      <c r="A271" s="156"/>
      <c r="B271" s="157"/>
      <c r="C271" s="255" t="s">
        <v>411</v>
      </c>
      <c r="D271" s="256"/>
      <c r="E271" s="256"/>
      <c r="F271" s="256"/>
      <c r="G271" s="256"/>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176</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257" t="s">
        <v>398</v>
      </c>
      <c r="D272" s="258"/>
      <c r="E272" s="258"/>
      <c r="F272" s="258"/>
      <c r="G272" s="258"/>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176</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257" t="s">
        <v>399</v>
      </c>
      <c r="D273" s="258"/>
      <c r="E273" s="258"/>
      <c r="F273" s="258"/>
      <c r="G273" s="258"/>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176</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85" t="str">
        <f>C273</f>
        <v>2) Budou opraveny deformace jednotlivých prvků a doplněny chybějící části (například ulámané píky, šprušle, atp.).</v>
      </c>
      <c r="BB273" s="149"/>
      <c r="BC273" s="149"/>
      <c r="BD273" s="149"/>
      <c r="BE273" s="149"/>
      <c r="BF273" s="149"/>
      <c r="BG273" s="149"/>
      <c r="BH273" s="149"/>
    </row>
    <row r="274" spans="1:60" outlineLevel="3" x14ac:dyDescent="0.2">
      <c r="A274" s="156"/>
      <c r="B274" s="157"/>
      <c r="C274" s="257" t="s">
        <v>400</v>
      </c>
      <c r="D274" s="258"/>
      <c r="E274" s="258"/>
      <c r="F274" s="258"/>
      <c r="G274" s="258"/>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176</v>
      </c>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ht="22.5" outlineLevel="3" x14ac:dyDescent="0.2">
      <c r="A275" s="156"/>
      <c r="B275" s="157"/>
      <c r="C275" s="257" t="s">
        <v>412</v>
      </c>
      <c r="D275" s="258"/>
      <c r="E275" s="258"/>
      <c r="F275" s="258"/>
      <c r="G275" s="258"/>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176</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85" t="str">
        <f>C275</f>
        <v>4) Brána bude opatřena základním antikorozním nátěrem, přičemž se doporučuje patky sloupů vsazené do kamenných desek ošetřit zinkováním.</v>
      </c>
      <c r="BB275" s="149"/>
      <c r="BC275" s="149"/>
      <c r="BD275" s="149"/>
      <c r="BE275" s="149"/>
      <c r="BF275" s="149"/>
      <c r="BG275" s="149"/>
      <c r="BH275" s="149"/>
    </row>
    <row r="276" spans="1:60" outlineLevel="3" x14ac:dyDescent="0.2">
      <c r="A276" s="156"/>
      <c r="B276" s="157"/>
      <c r="C276" s="257" t="s">
        <v>402</v>
      </c>
      <c r="D276" s="258"/>
      <c r="E276" s="258"/>
      <c r="F276" s="258"/>
      <c r="G276" s="258"/>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176</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95" t="s">
        <v>222</v>
      </c>
      <c r="D277" s="160"/>
      <c r="E277" s="161"/>
      <c r="F277" s="162"/>
      <c r="G277" s="162"/>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176</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257" t="s">
        <v>413</v>
      </c>
      <c r="D278" s="258"/>
      <c r="E278" s="258"/>
      <c r="F278" s="258"/>
      <c r="G278" s="258"/>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176</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257" t="s">
        <v>414</v>
      </c>
      <c r="D279" s="258"/>
      <c r="E279" s="258"/>
      <c r="F279" s="258"/>
      <c r="G279" s="258"/>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176</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3" x14ac:dyDescent="0.2">
      <c r="A280" s="156"/>
      <c r="B280" s="157"/>
      <c r="C280" s="257" t="s">
        <v>357</v>
      </c>
      <c r="D280" s="258"/>
      <c r="E280" s="258"/>
      <c r="F280" s="258"/>
      <c r="G280" s="258"/>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176</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3" x14ac:dyDescent="0.2">
      <c r="A281" s="156"/>
      <c r="B281" s="157"/>
      <c r="C281" s="257" t="s">
        <v>370</v>
      </c>
      <c r="D281" s="258"/>
      <c r="E281" s="258"/>
      <c r="F281" s="258"/>
      <c r="G281" s="258"/>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176</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3" x14ac:dyDescent="0.2">
      <c r="A282" s="156"/>
      <c r="B282" s="157"/>
      <c r="C282" s="257" t="s">
        <v>371</v>
      </c>
      <c r="D282" s="258"/>
      <c r="E282" s="258"/>
      <c r="F282" s="258"/>
      <c r="G282" s="258"/>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176</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ht="22.5" outlineLevel="3" x14ac:dyDescent="0.2">
      <c r="A283" s="156"/>
      <c r="B283" s="157"/>
      <c r="C283" s="196" t="s">
        <v>834</v>
      </c>
      <c r="D283" s="197"/>
      <c r="E283" s="197"/>
      <c r="F283" s="197"/>
      <c r="G283" s="197"/>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3" x14ac:dyDescent="0.2">
      <c r="A284" s="156"/>
      <c r="B284" s="157"/>
      <c r="C284" s="257" t="s">
        <v>835</v>
      </c>
      <c r="D284" s="258"/>
      <c r="E284" s="258"/>
      <c r="F284" s="258"/>
      <c r="G284" s="258"/>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176</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3" x14ac:dyDescent="0.2">
      <c r="A285" s="156"/>
      <c r="B285" s="157"/>
      <c r="C285" s="257" t="s">
        <v>415</v>
      </c>
      <c r="D285" s="258"/>
      <c r="E285" s="258"/>
      <c r="F285" s="258"/>
      <c r="G285" s="258"/>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176</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3" x14ac:dyDescent="0.2">
      <c r="A286" s="156"/>
      <c r="B286" s="157"/>
      <c r="C286" s="257" t="s">
        <v>416</v>
      </c>
      <c r="D286" s="258"/>
      <c r="E286" s="258"/>
      <c r="F286" s="258"/>
      <c r="G286" s="258"/>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176</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3" x14ac:dyDescent="0.2">
      <c r="A287" s="156"/>
      <c r="B287" s="157"/>
      <c r="C287" s="257" t="s">
        <v>359</v>
      </c>
      <c r="D287" s="258"/>
      <c r="E287" s="258"/>
      <c r="F287" s="258"/>
      <c r="G287" s="258"/>
      <c r="H287" s="159"/>
      <c r="I287" s="159"/>
      <c r="J287" s="159"/>
      <c r="K287" s="159"/>
      <c r="L287" s="159"/>
      <c r="M287" s="159"/>
      <c r="N287" s="158"/>
      <c r="O287" s="158"/>
      <c r="P287" s="158"/>
      <c r="Q287" s="158"/>
      <c r="R287" s="159"/>
      <c r="S287" s="159"/>
      <c r="T287" s="159"/>
      <c r="U287" s="159"/>
      <c r="V287" s="159"/>
      <c r="W287" s="159"/>
      <c r="X287" s="159"/>
      <c r="Y287" s="159"/>
      <c r="Z287" s="149"/>
      <c r="AA287" s="149"/>
      <c r="AB287" s="149"/>
      <c r="AC287" s="149"/>
      <c r="AD287" s="149"/>
      <c r="AE287" s="149"/>
      <c r="AF287" s="149"/>
      <c r="AG287" s="149" t="s">
        <v>176</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3" x14ac:dyDescent="0.2">
      <c r="A288" s="156"/>
      <c r="B288" s="157"/>
      <c r="C288" s="257" t="s">
        <v>360</v>
      </c>
      <c r="D288" s="258"/>
      <c r="E288" s="258"/>
      <c r="F288" s="258"/>
      <c r="G288" s="258"/>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176</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3" x14ac:dyDescent="0.2">
      <c r="A289" s="156"/>
      <c r="B289" s="157"/>
      <c r="C289" s="257" t="s">
        <v>361</v>
      </c>
      <c r="D289" s="258"/>
      <c r="E289" s="258"/>
      <c r="F289" s="258"/>
      <c r="G289" s="258"/>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176</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
      <c r="A290" s="156"/>
      <c r="B290" s="157"/>
      <c r="C290" s="257" t="s">
        <v>362</v>
      </c>
      <c r="D290" s="258"/>
      <c r="E290" s="258"/>
      <c r="F290" s="258"/>
      <c r="G290" s="258"/>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176</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ht="22.5" outlineLevel="3" x14ac:dyDescent="0.2">
      <c r="A291" s="156"/>
      <c r="B291" s="157"/>
      <c r="C291" s="257" t="s">
        <v>417</v>
      </c>
      <c r="D291" s="258"/>
      <c r="E291" s="258"/>
      <c r="F291" s="258"/>
      <c r="G291" s="258"/>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176</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85" t="str">
        <f>C291</f>
        <v>ZÁKRES JE POUZE SCHEMATICKÝ A NENAHRAZUJE VÝROBNÍ DOKUMENTACI, KTERÁ BUDE ZHOTOVENA DODAVATELEM ZÁMEČNICKÉHO VÝROBKU</v>
      </c>
      <c r="BB291" s="149"/>
      <c r="BC291" s="149"/>
      <c r="BD291" s="149"/>
      <c r="BE291" s="149"/>
      <c r="BF291" s="149"/>
      <c r="BG291" s="149"/>
      <c r="BH291" s="149"/>
    </row>
    <row r="292" spans="1:60" outlineLevel="3" x14ac:dyDescent="0.2">
      <c r="A292" s="156"/>
      <c r="B292" s="157"/>
      <c r="C292" s="257" t="s">
        <v>418</v>
      </c>
      <c r="D292" s="258"/>
      <c r="E292" s="258"/>
      <c r="F292" s="258"/>
      <c r="G292" s="258"/>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176</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ht="22.5" outlineLevel="3" x14ac:dyDescent="0.2">
      <c r="A293" s="156"/>
      <c r="B293" s="157"/>
      <c r="C293" s="257" t="s">
        <v>378</v>
      </c>
      <c r="D293" s="258"/>
      <c r="E293" s="258"/>
      <c r="F293" s="258"/>
      <c r="G293" s="258"/>
      <c r="H293" s="159"/>
      <c r="I293" s="159"/>
      <c r="J293" s="159"/>
      <c r="K293" s="159"/>
      <c r="L293" s="159"/>
      <c r="M293" s="159"/>
      <c r="N293" s="158"/>
      <c r="O293" s="158"/>
      <c r="P293" s="158"/>
      <c r="Q293" s="158"/>
      <c r="R293" s="159"/>
      <c r="S293" s="159"/>
      <c r="T293" s="159"/>
      <c r="U293" s="159"/>
      <c r="V293" s="159"/>
      <c r="W293" s="159"/>
      <c r="X293" s="159"/>
      <c r="Y293" s="159"/>
      <c r="Z293" s="149"/>
      <c r="AA293" s="149"/>
      <c r="AB293" s="149"/>
      <c r="AC293" s="149"/>
      <c r="AD293" s="149"/>
      <c r="AE293" s="149"/>
      <c r="AF293" s="149"/>
      <c r="AG293" s="149" t="s">
        <v>176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85" t="str">
        <f>C293</f>
        <v>KONSTRUKCE BRÁNY JE OBDOBNÁ S KONSTRUKCÍ PLOTNÍCH DÍLCŮ, VIZ. VÝKRES PODROBNÝCH DETAILŮ PLOTNÍCH DÍLCŮ V TÉTO PD.</v>
      </c>
      <c r="BB293" s="149"/>
      <c r="BC293" s="149"/>
      <c r="BD293" s="149"/>
      <c r="BE293" s="149"/>
      <c r="BF293" s="149"/>
      <c r="BG293" s="149"/>
      <c r="BH293" s="149"/>
    </row>
    <row r="294" spans="1:60" outlineLevel="2" x14ac:dyDescent="0.2">
      <c r="A294" s="156"/>
      <c r="B294" s="157"/>
      <c r="C294" s="194" t="s">
        <v>294</v>
      </c>
      <c r="D294" s="192"/>
      <c r="E294" s="193"/>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211</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4" t="s">
        <v>336</v>
      </c>
      <c r="D295" s="192"/>
      <c r="E295" s="193"/>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211</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3" x14ac:dyDescent="0.2">
      <c r="A296" s="156"/>
      <c r="B296" s="157"/>
      <c r="C296" s="194" t="s">
        <v>229</v>
      </c>
      <c r="D296" s="192"/>
      <c r="E296" s="193"/>
      <c r="F296" s="159"/>
      <c r="G296" s="159"/>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211</v>
      </c>
      <c r="AH296" s="149">
        <v>0</v>
      </c>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3" x14ac:dyDescent="0.2">
      <c r="A297" s="156"/>
      <c r="B297" s="157"/>
      <c r="C297" s="194" t="s">
        <v>277</v>
      </c>
      <c r="D297" s="192"/>
      <c r="E297" s="193">
        <v>1</v>
      </c>
      <c r="F297" s="159"/>
      <c r="G297" s="159"/>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211</v>
      </c>
      <c r="AH297" s="149">
        <v>0</v>
      </c>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ht="22.5" outlineLevel="1" x14ac:dyDescent="0.2">
      <c r="A298" s="171">
        <v>29</v>
      </c>
      <c r="B298" s="172" t="s">
        <v>419</v>
      </c>
      <c r="C298" s="188" t="s">
        <v>420</v>
      </c>
      <c r="D298" s="173" t="s">
        <v>273</v>
      </c>
      <c r="E298" s="174">
        <v>1</v>
      </c>
      <c r="F298" s="175"/>
      <c r="G298" s="176">
        <f>ROUND(E298*F298,2)</f>
        <v>0</v>
      </c>
      <c r="H298" s="175"/>
      <c r="I298" s="176">
        <f>ROUND(E298*H298,2)</f>
        <v>0</v>
      </c>
      <c r="J298" s="175"/>
      <c r="K298" s="176">
        <f>ROUND(E298*J298,2)</f>
        <v>0</v>
      </c>
      <c r="L298" s="176">
        <v>21</v>
      </c>
      <c r="M298" s="176">
        <f>G298*(1+L298/100)</f>
        <v>0</v>
      </c>
      <c r="N298" s="174">
        <v>0</v>
      </c>
      <c r="O298" s="174">
        <f>ROUND(E298*N298,2)</f>
        <v>0</v>
      </c>
      <c r="P298" s="174">
        <v>0</v>
      </c>
      <c r="Q298" s="174">
        <f>ROUND(E298*P298,2)</f>
        <v>0</v>
      </c>
      <c r="R298" s="176"/>
      <c r="S298" s="176" t="s">
        <v>198</v>
      </c>
      <c r="T298" s="177" t="s">
        <v>169</v>
      </c>
      <c r="U298" s="159">
        <v>0</v>
      </c>
      <c r="V298" s="159">
        <f>ROUND(E298*U298,2)</f>
        <v>0</v>
      </c>
      <c r="W298" s="159"/>
      <c r="X298" s="159" t="s">
        <v>206</v>
      </c>
      <c r="Y298" s="159" t="s">
        <v>171</v>
      </c>
      <c r="Z298" s="149"/>
      <c r="AA298" s="149"/>
      <c r="AB298" s="149"/>
      <c r="AC298" s="149"/>
      <c r="AD298" s="149"/>
      <c r="AE298" s="149"/>
      <c r="AF298" s="149"/>
      <c r="AG298" s="149" t="s">
        <v>207</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2" x14ac:dyDescent="0.2">
      <c r="A299" s="156"/>
      <c r="B299" s="157"/>
      <c r="C299" s="255" t="s">
        <v>421</v>
      </c>
      <c r="D299" s="256"/>
      <c r="E299" s="256"/>
      <c r="F299" s="256"/>
      <c r="G299" s="256"/>
      <c r="H299" s="159"/>
      <c r="I299" s="159"/>
      <c r="J299" s="159"/>
      <c r="K299" s="159"/>
      <c r="L299" s="159"/>
      <c r="M299" s="159"/>
      <c r="N299" s="158"/>
      <c r="O299" s="158"/>
      <c r="P299" s="158"/>
      <c r="Q299" s="158"/>
      <c r="R299" s="159"/>
      <c r="S299" s="159"/>
      <c r="T299" s="159"/>
      <c r="U299" s="159"/>
      <c r="V299" s="159"/>
      <c r="W299" s="159"/>
      <c r="X299" s="159"/>
      <c r="Y299" s="159"/>
      <c r="Z299" s="149"/>
      <c r="AA299" s="149"/>
      <c r="AB299" s="149"/>
      <c r="AC299" s="149"/>
      <c r="AD299" s="149"/>
      <c r="AE299" s="149"/>
      <c r="AF299" s="149"/>
      <c r="AG299" s="149" t="s">
        <v>176</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3" x14ac:dyDescent="0.2">
      <c r="A300" s="156"/>
      <c r="B300" s="157"/>
      <c r="C300" s="257" t="s">
        <v>357</v>
      </c>
      <c r="D300" s="258"/>
      <c r="E300" s="258"/>
      <c r="F300" s="258"/>
      <c r="G300" s="258"/>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176</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257" t="s">
        <v>358</v>
      </c>
      <c r="D301" s="258"/>
      <c r="E301" s="258"/>
      <c r="F301" s="258"/>
      <c r="G301" s="258"/>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176</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257" t="s">
        <v>359</v>
      </c>
      <c r="D302" s="258"/>
      <c r="E302" s="258"/>
      <c r="F302" s="258"/>
      <c r="G302" s="258"/>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176</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257" t="s">
        <v>360</v>
      </c>
      <c r="D303" s="258"/>
      <c r="E303" s="258"/>
      <c r="F303" s="258"/>
      <c r="G303" s="258"/>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176</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3" x14ac:dyDescent="0.2">
      <c r="A304" s="156"/>
      <c r="B304" s="157"/>
      <c r="C304" s="257" t="s">
        <v>361</v>
      </c>
      <c r="D304" s="258"/>
      <c r="E304" s="258"/>
      <c r="F304" s="258"/>
      <c r="G304" s="258"/>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176</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3" x14ac:dyDescent="0.2">
      <c r="A305" s="156"/>
      <c r="B305" s="157"/>
      <c r="C305" s="257" t="s">
        <v>362</v>
      </c>
      <c r="D305" s="258"/>
      <c r="E305" s="258"/>
      <c r="F305" s="258"/>
      <c r="G305" s="258"/>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176</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3" x14ac:dyDescent="0.2">
      <c r="A306" s="156"/>
      <c r="B306" s="157"/>
      <c r="C306" s="257" t="s">
        <v>422</v>
      </c>
      <c r="D306" s="258"/>
      <c r="E306" s="258"/>
      <c r="F306" s="258"/>
      <c r="G306" s="258"/>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176</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257" t="s">
        <v>383</v>
      </c>
      <c r="D307" s="258"/>
      <c r="E307" s="258"/>
      <c r="F307" s="258"/>
      <c r="G307" s="258"/>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176</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ht="22.5" outlineLevel="3" x14ac:dyDescent="0.2">
      <c r="A308" s="156"/>
      <c r="B308" s="157"/>
      <c r="C308" s="257" t="s">
        <v>363</v>
      </c>
      <c r="D308" s="258"/>
      <c r="E308" s="258"/>
      <c r="F308" s="258"/>
      <c r="G308" s="258"/>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176</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85" t="str">
        <f>C308</f>
        <v>Je vhodné věnovat zvýšenou pozornost ukotvení sloupků do kamenných desek, aby byl pečlivě maltovinou vyplněn kotevní otvor a bylo tak zamezeno vtékání srážkové vody.</v>
      </c>
      <c r="BB308" s="149"/>
      <c r="BC308" s="149"/>
      <c r="BD308" s="149"/>
      <c r="BE308" s="149"/>
      <c r="BF308" s="149"/>
      <c r="BG308" s="149"/>
      <c r="BH308" s="149"/>
    </row>
    <row r="309" spans="1:60" outlineLevel="2" x14ac:dyDescent="0.2">
      <c r="A309" s="156"/>
      <c r="B309" s="157"/>
      <c r="C309" s="194" t="s">
        <v>364</v>
      </c>
      <c r="D309" s="192"/>
      <c r="E309" s="193"/>
      <c r="F309" s="159"/>
      <c r="G309" s="159"/>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211</v>
      </c>
      <c r="AH309" s="149">
        <v>0</v>
      </c>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3" x14ac:dyDescent="0.2">
      <c r="A310" s="156"/>
      <c r="B310" s="157"/>
      <c r="C310" s="194" t="s">
        <v>423</v>
      </c>
      <c r="D310" s="192"/>
      <c r="E310" s="193">
        <v>1</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211</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ht="22.5" outlineLevel="1" x14ac:dyDescent="0.2">
      <c r="A311" s="171">
        <v>30</v>
      </c>
      <c r="B311" s="172" t="s">
        <v>424</v>
      </c>
      <c r="C311" s="188" t="s">
        <v>425</v>
      </c>
      <c r="D311" s="173" t="s">
        <v>273</v>
      </c>
      <c r="E311" s="174">
        <v>1</v>
      </c>
      <c r="F311" s="175"/>
      <c r="G311" s="176">
        <f>ROUND(E311*F311,2)</f>
        <v>0</v>
      </c>
      <c r="H311" s="175"/>
      <c r="I311" s="176">
        <f>ROUND(E311*H311,2)</f>
        <v>0</v>
      </c>
      <c r="J311" s="175"/>
      <c r="K311" s="176">
        <f>ROUND(E311*J311,2)</f>
        <v>0</v>
      </c>
      <c r="L311" s="176">
        <v>21</v>
      </c>
      <c r="M311" s="176">
        <f>G311*(1+L311/100)</f>
        <v>0</v>
      </c>
      <c r="N311" s="174">
        <v>0</v>
      </c>
      <c r="O311" s="174">
        <f>ROUND(E311*N311,2)</f>
        <v>0</v>
      </c>
      <c r="P311" s="174">
        <v>0</v>
      </c>
      <c r="Q311" s="174">
        <f>ROUND(E311*P311,2)</f>
        <v>0</v>
      </c>
      <c r="R311" s="176"/>
      <c r="S311" s="176" t="s">
        <v>198</v>
      </c>
      <c r="T311" s="177" t="s">
        <v>169</v>
      </c>
      <c r="U311" s="159">
        <v>0</v>
      </c>
      <c r="V311" s="159">
        <f>ROUND(E311*U311,2)</f>
        <v>0</v>
      </c>
      <c r="W311" s="159"/>
      <c r="X311" s="159" t="s">
        <v>206</v>
      </c>
      <c r="Y311" s="159" t="s">
        <v>171</v>
      </c>
      <c r="Z311" s="149"/>
      <c r="AA311" s="149"/>
      <c r="AB311" s="149"/>
      <c r="AC311" s="149"/>
      <c r="AD311" s="149"/>
      <c r="AE311" s="149"/>
      <c r="AF311" s="149"/>
      <c r="AG311" s="149" t="s">
        <v>207</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2" x14ac:dyDescent="0.2">
      <c r="A312" s="156"/>
      <c r="B312" s="157"/>
      <c r="C312" s="255" t="s">
        <v>421</v>
      </c>
      <c r="D312" s="256"/>
      <c r="E312" s="256"/>
      <c r="F312" s="256"/>
      <c r="G312" s="256"/>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176</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3" x14ac:dyDescent="0.2">
      <c r="A313" s="156"/>
      <c r="B313" s="157"/>
      <c r="C313" s="257" t="s">
        <v>357</v>
      </c>
      <c r="D313" s="258"/>
      <c r="E313" s="258"/>
      <c r="F313" s="258"/>
      <c r="G313" s="258"/>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176</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3" x14ac:dyDescent="0.2">
      <c r="A314" s="156"/>
      <c r="B314" s="157"/>
      <c r="C314" s="257" t="s">
        <v>358</v>
      </c>
      <c r="D314" s="258"/>
      <c r="E314" s="258"/>
      <c r="F314" s="258"/>
      <c r="G314" s="258"/>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176</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3" x14ac:dyDescent="0.2">
      <c r="A315" s="156"/>
      <c r="B315" s="157"/>
      <c r="C315" s="257" t="s">
        <v>359</v>
      </c>
      <c r="D315" s="258"/>
      <c r="E315" s="258"/>
      <c r="F315" s="258"/>
      <c r="G315" s="258"/>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176</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3" x14ac:dyDescent="0.2">
      <c r="A316" s="156"/>
      <c r="B316" s="157"/>
      <c r="C316" s="257" t="s">
        <v>360</v>
      </c>
      <c r="D316" s="258"/>
      <c r="E316" s="258"/>
      <c r="F316" s="258"/>
      <c r="G316" s="258"/>
      <c r="H316" s="159"/>
      <c r="I316" s="159"/>
      <c r="J316" s="159"/>
      <c r="K316" s="159"/>
      <c r="L316" s="159"/>
      <c r="M316" s="159"/>
      <c r="N316" s="158"/>
      <c r="O316" s="158"/>
      <c r="P316" s="158"/>
      <c r="Q316" s="158"/>
      <c r="R316" s="159"/>
      <c r="S316" s="159"/>
      <c r="T316" s="159"/>
      <c r="U316" s="159"/>
      <c r="V316" s="159"/>
      <c r="W316" s="159"/>
      <c r="X316" s="159"/>
      <c r="Y316" s="159"/>
      <c r="Z316" s="149"/>
      <c r="AA316" s="149"/>
      <c r="AB316" s="149"/>
      <c r="AC316" s="149"/>
      <c r="AD316" s="149"/>
      <c r="AE316" s="149"/>
      <c r="AF316" s="149"/>
      <c r="AG316" s="149" t="s">
        <v>176</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3" x14ac:dyDescent="0.2">
      <c r="A317" s="156"/>
      <c r="B317" s="157"/>
      <c r="C317" s="257" t="s">
        <v>361</v>
      </c>
      <c r="D317" s="258"/>
      <c r="E317" s="258"/>
      <c r="F317" s="258"/>
      <c r="G317" s="258"/>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176</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3" x14ac:dyDescent="0.2">
      <c r="A318" s="156"/>
      <c r="B318" s="157"/>
      <c r="C318" s="257" t="s">
        <v>362</v>
      </c>
      <c r="D318" s="258"/>
      <c r="E318" s="258"/>
      <c r="F318" s="258"/>
      <c r="G318" s="258"/>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176</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3" x14ac:dyDescent="0.2">
      <c r="A319" s="156"/>
      <c r="B319" s="157"/>
      <c r="C319" s="257" t="s">
        <v>422</v>
      </c>
      <c r="D319" s="258"/>
      <c r="E319" s="258"/>
      <c r="F319" s="258"/>
      <c r="G319" s="258"/>
      <c r="H319" s="159"/>
      <c r="I319" s="159"/>
      <c r="J319" s="159"/>
      <c r="K319" s="159"/>
      <c r="L319" s="159"/>
      <c r="M319" s="159"/>
      <c r="N319" s="158"/>
      <c r="O319" s="158"/>
      <c r="P319" s="158"/>
      <c r="Q319" s="158"/>
      <c r="R319" s="159"/>
      <c r="S319" s="159"/>
      <c r="T319" s="159"/>
      <c r="U319" s="159"/>
      <c r="V319" s="159"/>
      <c r="W319" s="159"/>
      <c r="X319" s="159"/>
      <c r="Y319" s="159"/>
      <c r="Z319" s="149"/>
      <c r="AA319" s="149"/>
      <c r="AB319" s="149"/>
      <c r="AC319" s="149"/>
      <c r="AD319" s="149"/>
      <c r="AE319" s="149"/>
      <c r="AF319" s="149"/>
      <c r="AG319" s="149" t="s">
        <v>176</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3" x14ac:dyDescent="0.2">
      <c r="A320" s="156"/>
      <c r="B320" s="157"/>
      <c r="C320" s="257" t="s">
        <v>383</v>
      </c>
      <c r="D320" s="258"/>
      <c r="E320" s="258"/>
      <c r="F320" s="258"/>
      <c r="G320" s="258"/>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176</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22.5" outlineLevel="3" x14ac:dyDescent="0.2">
      <c r="A321" s="156"/>
      <c r="B321" s="157"/>
      <c r="C321" s="257" t="s">
        <v>363</v>
      </c>
      <c r="D321" s="258"/>
      <c r="E321" s="258"/>
      <c r="F321" s="258"/>
      <c r="G321" s="258"/>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176</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85" t="str">
        <f>C321</f>
        <v>Je vhodné věnovat zvýšenou pozornost ukotvení sloupků do kamenných desek, aby byl pečlivě maltovinou vyplněn kotevní otvor a bylo tak zamezeno vtékání srážkové vody.</v>
      </c>
      <c r="BB321" s="149"/>
      <c r="BC321" s="149"/>
      <c r="BD321" s="149"/>
      <c r="BE321" s="149"/>
      <c r="BF321" s="149"/>
      <c r="BG321" s="149"/>
      <c r="BH321" s="149"/>
    </row>
    <row r="322" spans="1:60" outlineLevel="2" x14ac:dyDescent="0.2">
      <c r="A322" s="156"/>
      <c r="B322" s="157"/>
      <c r="C322" s="194" t="s">
        <v>364</v>
      </c>
      <c r="D322" s="192"/>
      <c r="E322" s="193"/>
      <c r="F322" s="159"/>
      <c r="G322" s="15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211</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3" x14ac:dyDescent="0.2">
      <c r="A323" s="156"/>
      <c r="B323" s="157"/>
      <c r="C323" s="194" t="s">
        <v>423</v>
      </c>
      <c r="D323" s="192"/>
      <c r="E323" s="193">
        <v>1</v>
      </c>
      <c r="F323" s="159"/>
      <c r="G323" s="159"/>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211</v>
      </c>
      <c r="AH323" s="149">
        <v>0</v>
      </c>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ht="22.5" outlineLevel="1" x14ac:dyDescent="0.2">
      <c r="A324" s="171">
        <v>31</v>
      </c>
      <c r="B324" s="172" t="s">
        <v>426</v>
      </c>
      <c r="C324" s="188" t="s">
        <v>427</v>
      </c>
      <c r="D324" s="173" t="s">
        <v>273</v>
      </c>
      <c r="E324" s="174">
        <v>1</v>
      </c>
      <c r="F324" s="175"/>
      <c r="G324" s="176">
        <f>ROUND(E324*F324,2)</f>
        <v>0</v>
      </c>
      <c r="H324" s="175"/>
      <c r="I324" s="176">
        <f>ROUND(E324*H324,2)</f>
        <v>0</v>
      </c>
      <c r="J324" s="175"/>
      <c r="K324" s="176">
        <f>ROUND(E324*J324,2)</f>
        <v>0</v>
      </c>
      <c r="L324" s="176">
        <v>21</v>
      </c>
      <c r="M324" s="176">
        <f>G324*(1+L324/100)</f>
        <v>0</v>
      </c>
      <c r="N324" s="174">
        <v>0</v>
      </c>
      <c r="O324" s="174">
        <f>ROUND(E324*N324,2)</f>
        <v>0</v>
      </c>
      <c r="P324" s="174">
        <v>0</v>
      </c>
      <c r="Q324" s="174">
        <f>ROUND(E324*P324,2)</f>
        <v>0</v>
      </c>
      <c r="R324" s="176"/>
      <c r="S324" s="176" t="s">
        <v>198</v>
      </c>
      <c r="T324" s="177" t="s">
        <v>169</v>
      </c>
      <c r="U324" s="159">
        <v>0</v>
      </c>
      <c r="V324" s="159">
        <f>ROUND(E324*U324,2)</f>
        <v>0</v>
      </c>
      <c r="W324" s="159"/>
      <c r="X324" s="159" t="s">
        <v>206</v>
      </c>
      <c r="Y324" s="159" t="s">
        <v>171</v>
      </c>
      <c r="Z324" s="149"/>
      <c r="AA324" s="149"/>
      <c r="AB324" s="149"/>
      <c r="AC324" s="149"/>
      <c r="AD324" s="149"/>
      <c r="AE324" s="149"/>
      <c r="AF324" s="149"/>
      <c r="AG324" s="149" t="s">
        <v>207</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2" x14ac:dyDescent="0.2">
      <c r="A325" s="156"/>
      <c r="B325" s="157"/>
      <c r="C325" s="255" t="s">
        <v>421</v>
      </c>
      <c r="D325" s="256"/>
      <c r="E325" s="256"/>
      <c r="F325" s="256"/>
      <c r="G325" s="256"/>
      <c r="H325" s="159"/>
      <c r="I325" s="159"/>
      <c r="J325" s="159"/>
      <c r="K325" s="159"/>
      <c r="L325" s="159"/>
      <c r="M325" s="159"/>
      <c r="N325" s="158"/>
      <c r="O325" s="158"/>
      <c r="P325" s="158"/>
      <c r="Q325" s="158"/>
      <c r="R325" s="159"/>
      <c r="S325" s="159"/>
      <c r="T325" s="159"/>
      <c r="U325" s="159"/>
      <c r="V325" s="159"/>
      <c r="W325" s="159"/>
      <c r="X325" s="159"/>
      <c r="Y325" s="159"/>
      <c r="Z325" s="149"/>
      <c r="AA325" s="149"/>
      <c r="AB325" s="149"/>
      <c r="AC325" s="149"/>
      <c r="AD325" s="149"/>
      <c r="AE325" s="149"/>
      <c r="AF325" s="149"/>
      <c r="AG325" s="149" t="s">
        <v>176</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3" x14ac:dyDescent="0.2">
      <c r="A326" s="156"/>
      <c r="B326" s="157"/>
      <c r="C326" s="257" t="s">
        <v>357</v>
      </c>
      <c r="D326" s="258"/>
      <c r="E326" s="258"/>
      <c r="F326" s="258"/>
      <c r="G326" s="258"/>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176</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3" x14ac:dyDescent="0.2">
      <c r="A327" s="156"/>
      <c r="B327" s="157"/>
      <c r="C327" s="257" t="s">
        <v>358</v>
      </c>
      <c r="D327" s="258"/>
      <c r="E327" s="258"/>
      <c r="F327" s="258"/>
      <c r="G327" s="258"/>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176</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3" x14ac:dyDescent="0.2">
      <c r="A328" s="156"/>
      <c r="B328" s="157"/>
      <c r="C328" s="257" t="s">
        <v>359</v>
      </c>
      <c r="D328" s="258"/>
      <c r="E328" s="258"/>
      <c r="F328" s="258"/>
      <c r="G328" s="258"/>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176</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3" x14ac:dyDescent="0.2">
      <c r="A329" s="156"/>
      <c r="B329" s="157"/>
      <c r="C329" s="257" t="s">
        <v>360</v>
      </c>
      <c r="D329" s="258"/>
      <c r="E329" s="258"/>
      <c r="F329" s="258"/>
      <c r="G329" s="258"/>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176</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3" x14ac:dyDescent="0.2">
      <c r="A330" s="156"/>
      <c r="B330" s="157"/>
      <c r="C330" s="257" t="s">
        <v>361</v>
      </c>
      <c r="D330" s="258"/>
      <c r="E330" s="258"/>
      <c r="F330" s="258"/>
      <c r="G330" s="258"/>
      <c r="H330" s="159"/>
      <c r="I330" s="159"/>
      <c r="J330" s="159"/>
      <c r="K330" s="159"/>
      <c r="L330" s="159"/>
      <c r="M330" s="159"/>
      <c r="N330" s="158"/>
      <c r="O330" s="158"/>
      <c r="P330" s="158"/>
      <c r="Q330" s="158"/>
      <c r="R330" s="159"/>
      <c r="S330" s="159"/>
      <c r="T330" s="159"/>
      <c r="U330" s="159"/>
      <c r="V330" s="159"/>
      <c r="W330" s="159"/>
      <c r="X330" s="159"/>
      <c r="Y330" s="159"/>
      <c r="Z330" s="149"/>
      <c r="AA330" s="149"/>
      <c r="AB330" s="149"/>
      <c r="AC330" s="149"/>
      <c r="AD330" s="149"/>
      <c r="AE330" s="149"/>
      <c r="AF330" s="149"/>
      <c r="AG330" s="149" t="s">
        <v>176</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3" x14ac:dyDescent="0.2">
      <c r="A331" s="156"/>
      <c r="B331" s="157"/>
      <c r="C331" s="257" t="s">
        <v>362</v>
      </c>
      <c r="D331" s="258"/>
      <c r="E331" s="258"/>
      <c r="F331" s="258"/>
      <c r="G331" s="258"/>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176</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outlineLevel="3" x14ac:dyDescent="0.2">
      <c r="A332" s="156"/>
      <c r="B332" s="157"/>
      <c r="C332" s="257" t="s">
        <v>422</v>
      </c>
      <c r="D332" s="258"/>
      <c r="E332" s="258"/>
      <c r="F332" s="258"/>
      <c r="G332" s="258"/>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176</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257" t="s">
        <v>383</v>
      </c>
      <c r="D333" s="258"/>
      <c r="E333" s="258"/>
      <c r="F333" s="258"/>
      <c r="G333" s="258"/>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176</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ht="22.5" outlineLevel="3" x14ac:dyDescent="0.2">
      <c r="A334" s="156"/>
      <c r="B334" s="157"/>
      <c r="C334" s="257" t="s">
        <v>363</v>
      </c>
      <c r="D334" s="258"/>
      <c r="E334" s="258"/>
      <c r="F334" s="258"/>
      <c r="G334" s="258"/>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176</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85" t="str">
        <f>C334</f>
        <v>Je vhodné věnovat zvýšenou pozornost ukotvení sloupků do kamenných desek, aby byl pečlivě maltovinou vyplněn kotevní otvor a bylo tak zamezeno vtékání srážkové vody.</v>
      </c>
      <c r="BB334" s="149"/>
      <c r="BC334" s="149"/>
      <c r="BD334" s="149"/>
      <c r="BE334" s="149"/>
      <c r="BF334" s="149"/>
      <c r="BG334" s="149"/>
      <c r="BH334" s="149"/>
    </row>
    <row r="335" spans="1:60" outlineLevel="2" x14ac:dyDescent="0.2">
      <c r="A335" s="156"/>
      <c r="B335" s="157"/>
      <c r="C335" s="194" t="s">
        <v>364</v>
      </c>
      <c r="D335" s="192"/>
      <c r="E335" s="193"/>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211</v>
      </c>
      <c r="AH335" s="149">
        <v>0</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4" t="s">
        <v>423</v>
      </c>
      <c r="D336" s="192"/>
      <c r="E336" s="193">
        <v>1</v>
      </c>
      <c r="F336" s="159"/>
      <c r="G336" s="15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211</v>
      </c>
      <c r="AH336" s="149">
        <v>0</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ht="22.5" outlineLevel="1" x14ac:dyDescent="0.2">
      <c r="A337" s="171">
        <v>32</v>
      </c>
      <c r="B337" s="172" t="s">
        <v>428</v>
      </c>
      <c r="C337" s="188" t="s">
        <v>429</v>
      </c>
      <c r="D337" s="173" t="s">
        <v>273</v>
      </c>
      <c r="E337" s="174">
        <v>21</v>
      </c>
      <c r="F337" s="175"/>
      <c r="G337" s="176">
        <f>ROUND(E337*F337,2)</f>
        <v>0</v>
      </c>
      <c r="H337" s="175"/>
      <c r="I337" s="176">
        <f>ROUND(E337*H337,2)</f>
        <v>0</v>
      </c>
      <c r="J337" s="175"/>
      <c r="K337" s="176">
        <f>ROUND(E337*J337,2)</f>
        <v>0</v>
      </c>
      <c r="L337" s="176">
        <v>21</v>
      </c>
      <c r="M337" s="176">
        <f>G337*(1+L337/100)</f>
        <v>0</v>
      </c>
      <c r="N337" s="174">
        <v>0</v>
      </c>
      <c r="O337" s="174">
        <f>ROUND(E337*N337,2)</f>
        <v>0</v>
      </c>
      <c r="P337" s="174">
        <v>0</v>
      </c>
      <c r="Q337" s="174">
        <f>ROUND(E337*P337,2)</f>
        <v>0</v>
      </c>
      <c r="R337" s="176"/>
      <c r="S337" s="176" t="s">
        <v>198</v>
      </c>
      <c r="T337" s="177" t="s">
        <v>169</v>
      </c>
      <c r="U337" s="159">
        <v>0</v>
      </c>
      <c r="V337" s="159">
        <f>ROUND(E337*U337,2)</f>
        <v>0</v>
      </c>
      <c r="W337" s="159"/>
      <c r="X337" s="159" t="s">
        <v>206</v>
      </c>
      <c r="Y337" s="159" t="s">
        <v>171</v>
      </c>
      <c r="Z337" s="149"/>
      <c r="AA337" s="149"/>
      <c r="AB337" s="149"/>
      <c r="AC337" s="149"/>
      <c r="AD337" s="149"/>
      <c r="AE337" s="149"/>
      <c r="AF337" s="149"/>
      <c r="AG337" s="149" t="s">
        <v>207</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2" x14ac:dyDescent="0.2">
      <c r="A338" s="156"/>
      <c r="B338" s="157"/>
      <c r="C338" s="255" t="s">
        <v>421</v>
      </c>
      <c r="D338" s="256"/>
      <c r="E338" s="256"/>
      <c r="F338" s="256"/>
      <c r="G338" s="256"/>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176</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x14ac:dyDescent="0.2">
      <c r="A339" s="156"/>
      <c r="B339" s="157"/>
      <c r="C339" s="257" t="s">
        <v>357</v>
      </c>
      <c r="D339" s="258"/>
      <c r="E339" s="258"/>
      <c r="F339" s="258"/>
      <c r="G339" s="258"/>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176</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3" x14ac:dyDescent="0.2">
      <c r="A340" s="156"/>
      <c r="B340" s="157"/>
      <c r="C340" s="257" t="s">
        <v>358</v>
      </c>
      <c r="D340" s="258"/>
      <c r="E340" s="258"/>
      <c r="F340" s="258"/>
      <c r="G340" s="258"/>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176</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3" x14ac:dyDescent="0.2">
      <c r="A341" s="156"/>
      <c r="B341" s="157"/>
      <c r="C341" s="257" t="s">
        <v>359</v>
      </c>
      <c r="D341" s="258"/>
      <c r="E341" s="258"/>
      <c r="F341" s="258"/>
      <c r="G341" s="258"/>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176</v>
      </c>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257" t="s">
        <v>360</v>
      </c>
      <c r="D342" s="258"/>
      <c r="E342" s="258"/>
      <c r="F342" s="258"/>
      <c r="G342" s="258"/>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176</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257" t="s">
        <v>361</v>
      </c>
      <c r="D343" s="258"/>
      <c r="E343" s="258"/>
      <c r="F343" s="258"/>
      <c r="G343" s="258"/>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176</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257" t="s">
        <v>362</v>
      </c>
      <c r="D344" s="258"/>
      <c r="E344" s="258"/>
      <c r="F344" s="258"/>
      <c r="G344" s="258"/>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176</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257" t="s">
        <v>422</v>
      </c>
      <c r="D345" s="258"/>
      <c r="E345" s="258"/>
      <c r="F345" s="258"/>
      <c r="G345" s="258"/>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176</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3" x14ac:dyDescent="0.2">
      <c r="A346" s="156"/>
      <c r="B346" s="157"/>
      <c r="C346" s="257" t="s">
        <v>383</v>
      </c>
      <c r="D346" s="258"/>
      <c r="E346" s="258"/>
      <c r="F346" s="258"/>
      <c r="G346" s="258"/>
      <c r="H346" s="159"/>
      <c r="I346" s="159"/>
      <c r="J346" s="159"/>
      <c r="K346" s="159"/>
      <c r="L346" s="159"/>
      <c r="M346" s="159"/>
      <c r="N346" s="158"/>
      <c r="O346" s="158"/>
      <c r="P346" s="158"/>
      <c r="Q346" s="158"/>
      <c r="R346" s="159"/>
      <c r="S346" s="159"/>
      <c r="T346" s="159"/>
      <c r="U346" s="159"/>
      <c r="V346" s="159"/>
      <c r="W346" s="159"/>
      <c r="X346" s="159"/>
      <c r="Y346" s="159"/>
      <c r="Z346" s="149"/>
      <c r="AA346" s="149"/>
      <c r="AB346" s="149"/>
      <c r="AC346" s="149"/>
      <c r="AD346" s="149"/>
      <c r="AE346" s="149"/>
      <c r="AF346" s="149"/>
      <c r="AG346" s="149" t="s">
        <v>176</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ht="22.5" outlineLevel="3" x14ac:dyDescent="0.2">
      <c r="A347" s="156"/>
      <c r="B347" s="157"/>
      <c r="C347" s="257" t="s">
        <v>363</v>
      </c>
      <c r="D347" s="258"/>
      <c r="E347" s="258"/>
      <c r="F347" s="258"/>
      <c r="G347" s="258"/>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176</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85" t="str">
        <f>C347</f>
        <v>Je vhodné věnovat zvýšenou pozornost ukotvení sloupků do kamenných desek, aby byl pečlivě maltovinou vyplněn kotevní otvor a bylo tak zamezeno vtékání srážkové vody.</v>
      </c>
      <c r="BB347" s="149"/>
      <c r="BC347" s="149"/>
      <c r="BD347" s="149"/>
      <c r="BE347" s="149"/>
      <c r="BF347" s="149"/>
      <c r="BG347" s="149"/>
      <c r="BH347" s="149"/>
    </row>
    <row r="348" spans="1:60" outlineLevel="2" x14ac:dyDescent="0.2">
      <c r="A348" s="156"/>
      <c r="B348" s="157"/>
      <c r="C348" s="194" t="s">
        <v>364</v>
      </c>
      <c r="D348" s="192"/>
      <c r="E348" s="193"/>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211</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194" t="s">
        <v>430</v>
      </c>
      <c r="D349" s="192"/>
      <c r="E349" s="193">
        <v>21</v>
      </c>
      <c r="F349" s="159"/>
      <c r="G349" s="159"/>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211</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ht="22.5" outlineLevel="1" x14ac:dyDescent="0.2">
      <c r="A350" s="171">
        <v>33</v>
      </c>
      <c r="B350" s="172" t="s">
        <v>431</v>
      </c>
      <c r="C350" s="188" t="s">
        <v>432</v>
      </c>
      <c r="D350" s="173" t="s">
        <v>273</v>
      </c>
      <c r="E350" s="174">
        <v>23</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c r="S350" s="176" t="s">
        <v>198</v>
      </c>
      <c r="T350" s="177" t="s">
        <v>169</v>
      </c>
      <c r="U350" s="159">
        <v>0</v>
      </c>
      <c r="V350" s="159">
        <f>ROUND(E350*U350,2)</f>
        <v>0</v>
      </c>
      <c r="W350" s="159"/>
      <c r="X350" s="159" t="s">
        <v>206</v>
      </c>
      <c r="Y350" s="159" t="s">
        <v>171</v>
      </c>
      <c r="Z350" s="149"/>
      <c r="AA350" s="149"/>
      <c r="AB350" s="149"/>
      <c r="AC350" s="149"/>
      <c r="AD350" s="149"/>
      <c r="AE350" s="149"/>
      <c r="AF350" s="149"/>
      <c r="AG350" s="149" t="s">
        <v>207</v>
      </c>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2" x14ac:dyDescent="0.2">
      <c r="A351" s="156"/>
      <c r="B351" s="157"/>
      <c r="C351" s="255" t="s">
        <v>421</v>
      </c>
      <c r="D351" s="256"/>
      <c r="E351" s="256"/>
      <c r="F351" s="256"/>
      <c r="G351" s="256"/>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176</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257" t="s">
        <v>357</v>
      </c>
      <c r="D352" s="258"/>
      <c r="E352" s="258"/>
      <c r="F352" s="258"/>
      <c r="G352" s="258"/>
      <c r="H352" s="159"/>
      <c r="I352" s="159"/>
      <c r="J352" s="159"/>
      <c r="K352" s="159"/>
      <c r="L352" s="159"/>
      <c r="M352" s="159"/>
      <c r="N352" s="158"/>
      <c r="O352" s="158"/>
      <c r="P352" s="158"/>
      <c r="Q352" s="158"/>
      <c r="R352" s="159"/>
      <c r="S352" s="159"/>
      <c r="T352" s="159"/>
      <c r="U352" s="159"/>
      <c r="V352" s="159"/>
      <c r="W352" s="159"/>
      <c r="X352" s="159"/>
      <c r="Y352" s="159"/>
      <c r="Z352" s="149"/>
      <c r="AA352" s="149"/>
      <c r="AB352" s="149"/>
      <c r="AC352" s="149"/>
      <c r="AD352" s="149"/>
      <c r="AE352" s="149"/>
      <c r="AF352" s="149"/>
      <c r="AG352" s="149" t="s">
        <v>176</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3" x14ac:dyDescent="0.2">
      <c r="A353" s="156"/>
      <c r="B353" s="157"/>
      <c r="C353" s="257" t="s">
        <v>358</v>
      </c>
      <c r="D353" s="258"/>
      <c r="E353" s="258"/>
      <c r="F353" s="258"/>
      <c r="G353" s="258"/>
      <c r="H353" s="159"/>
      <c r="I353" s="159"/>
      <c r="J353" s="159"/>
      <c r="K353" s="159"/>
      <c r="L353" s="159"/>
      <c r="M353" s="159"/>
      <c r="N353" s="158"/>
      <c r="O353" s="158"/>
      <c r="P353" s="158"/>
      <c r="Q353" s="158"/>
      <c r="R353" s="159"/>
      <c r="S353" s="159"/>
      <c r="T353" s="159"/>
      <c r="U353" s="159"/>
      <c r="V353" s="159"/>
      <c r="W353" s="159"/>
      <c r="X353" s="159"/>
      <c r="Y353" s="159"/>
      <c r="Z353" s="149"/>
      <c r="AA353" s="149"/>
      <c r="AB353" s="149"/>
      <c r="AC353" s="149"/>
      <c r="AD353" s="149"/>
      <c r="AE353" s="149"/>
      <c r="AF353" s="149"/>
      <c r="AG353" s="149" t="s">
        <v>176</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3" x14ac:dyDescent="0.2">
      <c r="A354" s="156"/>
      <c r="B354" s="157"/>
      <c r="C354" s="257" t="s">
        <v>359</v>
      </c>
      <c r="D354" s="258"/>
      <c r="E354" s="258"/>
      <c r="F354" s="258"/>
      <c r="G354" s="258"/>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176</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257" t="s">
        <v>360</v>
      </c>
      <c r="D355" s="258"/>
      <c r="E355" s="258"/>
      <c r="F355" s="258"/>
      <c r="G355" s="258"/>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176</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3" x14ac:dyDescent="0.2">
      <c r="A356" s="156"/>
      <c r="B356" s="157"/>
      <c r="C356" s="257" t="s">
        <v>361</v>
      </c>
      <c r="D356" s="258"/>
      <c r="E356" s="258"/>
      <c r="F356" s="258"/>
      <c r="G356" s="258"/>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176</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3" x14ac:dyDescent="0.2">
      <c r="A357" s="156"/>
      <c r="B357" s="157"/>
      <c r="C357" s="257" t="s">
        <v>362</v>
      </c>
      <c r="D357" s="258"/>
      <c r="E357" s="258"/>
      <c r="F357" s="258"/>
      <c r="G357" s="258"/>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176</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257" t="s">
        <v>422</v>
      </c>
      <c r="D358" s="258"/>
      <c r="E358" s="258"/>
      <c r="F358" s="258"/>
      <c r="G358" s="258"/>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176</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3" x14ac:dyDescent="0.2">
      <c r="A359" s="156"/>
      <c r="B359" s="157"/>
      <c r="C359" s="257" t="s">
        <v>383</v>
      </c>
      <c r="D359" s="258"/>
      <c r="E359" s="258"/>
      <c r="F359" s="258"/>
      <c r="G359" s="258"/>
      <c r="H359" s="159"/>
      <c r="I359" s="159"/>
      <c r="J359" s="159"/>
      <c r="K359" s="159"/>
      <c r="L359" s="159"/>
      <c r="M359" s="159"/>
      <c r="N359" s="158"/>
      <c r="O359" s="158"/>
      <c r="P359" s="158"/>
      <c r="Q359" s="158"/>
      <c r="R359" s="159"/>
      <c r="S359" s="159"/>
      <c r="T359" s="159"/>
      <c r="U359" s="159"/>
      <c r="V359" s="159"/>
      <c r="W359" s="159"/>
      <c r="X359" s="159"/>
      <c r="Y359" s="159"/>
      <c r="Z359" s="149"/>
      <c r="AA359" s="149"/>
      <c r="AB359" s="149"/>
      <c r="AC359" s="149"/>
      <c r="AD359" s="149"/>
      <c r="AE359" s="149"/>
      <c r="AF359" s="149"/>
      <c r="AG359" s="149" t="s">
        <v>176</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ht="22.5" outlineLevel="3" x14ac:dyDescent="0.2">
      <c r="A360" s="156"/>
      <c r="B360" s="157"/>
      <c r="C360" s="257" t="s">
        <v>363</v>
      </c>
      <c r="D360" s="258"/>
      <c r="E360" s="258"/>
      <c r="F360" s="258"/>
      <c r="G360" s="258"/>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176</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85" t="str">
        <f>C360</f>
        <v>Je vhodné věnovat zvýšenou pozornost ukotvení sloupků do kamenných desek, aby byl pečlivě maltovinou vyplněn kotevní otvor a bylo tak zamezeno vtékání srážkové vody.</v>
      </c>
      <c r="BB360" s="149"/>
      <c r="BC360" s="149"/>
      <c r="BD360" s="149"/>
      <c r="BE360" s="149"/>
      <c r="BF360" s="149"/>
      <c r="BG360" s="149"/>
      <c r="BH360" s="149"/>
    </row>
    <row r="361" spans="1:60" outlineLevel="2" x14ac:dyDescent="0.2">
      <c r="A361" s="156"/>
      <c r="B361" s="157"/>
      <c r="C361" s="194" t="s">
        <v>364</v>
      </c>
      <c r="D361" s="192"/>
      <c r="E361" s="193"/>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211</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3" x14ac:dyDescent="0.2">
      <c r="A362" s="156"/>
      <c r="B362" s="157"/>
      <c r="C362" s="194" t="s">
        <v>433</v>
      </c>
      <c r="D362" s="192"/>
      <c r="E362" s="193">
        <v>23</v>
      </c>
      <c r="F362" s="159"/>
      <c r="G362" s="159"/>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211</v>
      </c>
      <c r="AH362" s="149">
        <v>0</v>
      </c>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ht="22.5" outlineLevel="1" x14ac:dyDescent="0.2">
      <c r="A363" s="171">
        <v>34</v>
      </c>
      <c r="B363" s="172" t="s">
        <v>434</v>
      </c>
      <c r="C363" s="188" t="s">
        <v>435</v>
      </c>
      <c r="D363" s="173" t="s">
        <v>273</v>
      </c>
      <c r="E363" s="174">
        <v>1</v>
      </c>
      <c r="F363" s="175"/>
      <c r="G363" s="176">
        <f>ROUND(E363*F363,2)</f>
        <v>0</v>
      </c>
      <c r="H363" s="175"/>
      <c r="I363" s="176">
        <f>ROUND(E363*H363,2)</f>
        <v>0</v>
      </c>
      <c r="J363" s="175"/>
      <c r="K363" s="176">
        <f>ROUND(E363*J363,2)</f>
        <v>0</v>
      </c>
      <c r="L363" s="176">
        <v>21</v>
      </c>
      <c r="M363" s="176">
        <f>G363*(1+L363/100)</f>
        <v>0</v>
      </c>
      <c r="N363" s="174">
        <v>0</v>
      </c>
      <c r="O363" s="174">
        <f>ROUND(E363*N363,2)</f>
        <v>0</v>
      </c>
      <c r="P363" s="174">
        <v>0</v>
      </c>
      <c r="Q363" s="174">
        <f>ROUND(E363*P363,2)</f>
        <v>0</v>
      </c>
      <c r="R363" s="176"/>
      <c r="S363" s="176" t="s">
        <v>198</v>
      </c>
      <c r="T363" s="177" t="s">
        <v>169</v>
      </c>
      <c r="U363" s="159">
        <v>0</v>
      </c>
      <c r="V363" s="159">
        <f>ROUND(E363*U363,2)</f>
        <v>0</v>
      </c>
      <c r="W363" s="159"/>
      <c r="X363" s="159" t="s">
        <v>206</v>
      </c>
      <c r="Y363" s="159" t="s">
        <v>171</v>
      </c>
      <c r="Z363" s="149"/>
      <c r="AA363" s="149"/>
      <c r="AB363" s="149"/>
      <c r="AC363" s="149"/>
      <c r="AD363" s="149"/>
      <c r="AE363" s="149"/>
      <c r="AF363" s="149"/>
      <c r="AG363" s="149" t="s">
        <v>207</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255" t="s">
        <v>421</v>
      </c>
      <c r="D364" s="256"/>
      <c r="E364" s="256"/>
      <c r="F364" s="256"/>
      <c r="G364" s="256"/>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176</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3" x14ac:dyDescent="0.2">
      <c r="A365" s="156"/>
      <c r="B365" s="157"/>
      <c r="C365" s="257" t="s">
        <v>357</v>
      </c>
      <c r="D365" s="258"/>
      <c r="E365" s="258"/>
      <c r="F365" s="258"/>
      <c r="G365" s="258"/>
      <c r="H365" s="159"/>
      <c r="I365" s="159"/>
      <c r="J365" s="159"/>
      <c r="K365" s="159"/>
      <c r="L365" s="159"/>
      <c r="M365" s="159"/>
      <c r="N365" s="158"/>
      <c r="O365" s="158"/>
      <c r="P365" s="158"/>
      <c r="Q365" s="158"/>
      <c r="R365" s="159"/>
      <c r="S365" s="159"/>
      <c r="T365" s="159"/>
      <c r="U365" s="159"/>
      <c r="V365" s="159"/>
      <c r="W365" s="159"/>
      <c r="X365" s="159"/>
      <c r="Y365" s="159"/>
      <c r="Z365" s="149"/>
      <c r="AA365" s="149"/>
      <c r="AB365" s="149"/>
      <c r="AC365" s="149"/>
      <c r="AD365" s="149"/>
      <c r="AE365" s="149"/>
      <c r="AF365" s="149"/>
      <c r="AG365" s="149" t="s">
        <v>176</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3" x14ac:dyDescent="0.2">
      <c r="A366" s="156"/>
      <c r="B366" s="157"/>
      <c r="C366" s="257" t="s">
        <v>358</v>
      </c>
      <c r="D366" s="258"/>
      <c r="E366" s="258"/>
      <c r="F366" s="258"/>
      <c r="G366" s="258"/>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176</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3" x14ac:dyDescent="0.2">
      <c r="A367" s="156"/>
      <c r="B367" s="157"/>
      <c r="C367" s="257" t="s">
        <v>359</v>
      </c>
      <c r="D367" s="258"/>
      <c r="E367" s="258"/>
      <c r="F367" s="258"/>
      <c r="G367" s="258"/>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176</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3" x14ac:dyDescent="0.2">
      <c r="A368" s="156"/>
      <c r="B368" s="157"/>
      <c r="C368" s="257" t="s">
        <v>360</v>
      </c>
      <c r="D368" s="258"/>
      <c r="E368" s="258"/>
      <c r="F368" s="258"/>
      <c r="G368" s="258"/>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176</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3" x14ac:dyDescent="0.2">
      <c r="A369" s="156"/>
      <c r="B369" s="157"/>
      <c r="C369" s="257" t="s">
        <v>361</v>
      </c>
      <c r="D369" s="258"/>
      <c r="E369" s="258"/>
      <c r="F369" s="258"/>
      <c r="G369" s="258"/>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176</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3" x14ac:dyDescent="0.2">
      <c r="A370" s="156"/>
      <c r="B370" s="157"/>
      <c r="C370" s="257" t="s">
        <v>362</v>
      </c>
      <c r="D370" s="258"/>
      <c r="E370" s="258"/>
      <c r="F370" s="258"/>
      <c r="G370" s="258"/>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176</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outlineLevel="3" x14ac:dyDescent="0.2">
      <c r="A371" s="156"/>
      <c r="B371" s="157"/>
      <c r="C371" s="257" t="s">
        <v>422</v>
      </c>
      <c r="D371" s="258"/>
      <c r="E371" s="258"/>
      <c r="F371" s="258"/>
      <c r="G371" s="258"/>
      <c r="H371" s="159"/>
      <c r="I371" s="159"/>
      <c r="J371" s="159"/>
      <c r="K371" s="159"/>
      <c r="L371" s="159"/>
      <c r="M371" s="159"/>
      <c r="N371" s="158"/>
      <c r="O371" s="158"/>
      <c r="P371" s="158"/>
      <c r="Q371" s="158"/>
      <c r="R371" s="159"/>
      <c r="S371" s="159"/>
      <c r="T371" s="159"/>
      <c r="U371" s="159"/>
      <c r="V371" s="159"/>
      <c r="W371" s="159"/>
      <c r="X371" s="159"/>
      <c r="Y371" s="159"/>
      <c r="Z371" s="149"/>
      <c r="AA371" s="149"/>
      <c r="AB371" s="149"/>
      <c r="AC371" s="149"/>
      <c r="AD371" s="149"/>
      <c r="AE371" s="149"/>
      <c r="AF371" s="149"/>
      <c r="AG371" s="149" t="s">
        <v>176</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outlineLevel="3" x14ac:dyDescent="0.2">
      <c r="A372" s="156"/>
      <c r="B372" s="157"/>
      <c r="C372" s="257" t="s">
        <v>383</v>
      </c>
      <c r="D372" s="258"/>
      <c r="E372" s="258"/>
      <c r="F372" s="258"/>
      <c r="G372" s="258"/>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176</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ht="22.5" outlineLevel="3" x14ac:dyDescent="0.2">
      <c r="A373" s="156"/>
      <c r="B373" s="157"/>
      <c r="C373" s="257" t="s">
        <v>363</v>
      </c>
      <c r="D373" s="258"/>
      <c r="E373" s="258"/>
      <c r="F373" s="258"/>
      <c r="G373" s="258"/>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176</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85" t="str">
        <f>C373</f>
        <v>Je vhodné věnovat zvýšenou pozornost ukotvení sloupků do kamenných desek, aby byl pečlivě maltovinou vyplněn kotevní otvor a bylo tak zamezeno vtékání srážkové vody.</v>
      </c>
      <c r="BB373" s="149"/>
      <c r="BC373" s="149"/>
      <c r="BD373" s="149"/>
      <c r="BE373" s="149"/>
      <c r="BF373" s="149"/>
      <c r="BG373" s="149"/>
      <c r="BH373" s="149"/>
    </row>
    <row r="374" spans="1:60" outlineLevel="2" x14ac:dyDescent="0.2">
      <c r="A374" s="156"/>
      <c r="B374" s="157"/>
      <c r="C374" s="194" t="s">
        <v>364</v>
      </c>
      <c r="D374" s="192"/>
      <c r="E374" s="193"/>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211</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3" x14ac:dyDescent="0.2">
      <c r="A375" s="156"/>
      <c r="B375" s="157"/>
      <c r="C375" s="194" t="s">
        <v>423</v>
      </c>
      <c r="D375" s="192"/>
      <c r="E375" s="193">
        <v>1</v>
      </c>
      <c r="F375" s="159"/>
      <c r="G375" s="159"/>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211</v>
      </c>
      <c r="AH375" s="149">
        <v>0</v>
      </c>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22.5" outlineLevel="1" x14ac:dyDescent="0.2">
      <c r="A376" s="171">
        <v>35</v>
      </c>
      <c r="B376" s="172" t="s">
        <v>436</v>
      </c>
      <c r="C376" s="188" t="s">
        <v>437</v>
      </c>
      <c r="D376" s="173" t="s">
        <v>273</v>
      </c>
      <c r="E376" s="174">
        <v>13</v>
      </c>
      <c r="F376" s="175"/>
      <c r="G376" s="176">
        <f>ROUND(E376*F376,2)</f>
        <v>0</v>
      </c>
      <c r="H376" s="175"/>
      <c r="I376" s="176">
        <f>ROUND(E376*H376,2)</f>
        <v>0</v>
      </c>
      <c r="J376" s="175"/>
      <c r="K376" s="176">
        <f>ROUND(E376*J376,2)</f>
        <v>0</v>
      </c>
      <c r="L376" s="176">
        <v>21</v>
      </c>
      <c r="M376" s="176">
        <f>G376*(1+L376/100)</f>
        <v>0</v>
      </c>
      <c r="N376" s="174">
        <v>0</v>
      </c>
      <c r="O376" s="174">
        <f>ROUND(E376*N376,2)</f>
        <v>0</v>
      </c>
      <c r="P376" s="174">
        <v>0</v>
      </c>
      <c r="Q376" s="174">
        <f>ROUND(E376*P376,2)</f>
        <v>0</v>
      </c>
      <c r="R376" s="176"/>
      <c r="S376" s="176" t="s">
        <v>198</v>
      </c>
      <c r="T376" s="177" t="s">
        <v>169</v>
      </c>
      <c r="U376" s="159">
        <v>0</v>
      </c>
      <c r="V376" s="159">
        <f>ROUND(E376*U376,2)</f>
        <v>0</v>
      </c>
      <c r="W376" s="159"/>
      <c r="X376" s="159" t="s">
        <v>206</v>
      </c>
      <c r="Y376" s="159" t="s">
        <v>171</v>
      </c>
      <c r="Z376" s="149"/>
      <c r="AA376" s="149"/>
      <c r="AB376" s="149"/>
      <c r="AC376" s="149"/>
      <c r="AD376" s="149"/>
      <c r="AE376" s="149"/>
      <c r="AF376" s="149"/>
      <c r="AG376" s="149" t="s">
        <v>207</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c r="BH376" s="149"/>
    </row>
    <row r="377" spans="1:60" outlineLevel="2" x14ac:dyDescent="0.2">
      <c r="A377" s="156"/>
      <c r="B377" s="157"/>
      <c r="C377" s="255" t="s">
        <v>421</v>
      </c>
      <c r="D377" s="256"/>
      <c r="E377" s="256"/>
      <c r="F377" s="256"/>
      <c r="G377" s="256"/>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176</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257" t="s">
        <v>357</v>
      </c>
      <c r="D378" s="258"/>
      <c r="E378" s="258"/>
      <c r="F378" s="258"/>
      <c r="G378" s="258"/>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176</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3" x14ac:dyDescent="0.2">
      <c r="A379" s="156"/>
      <c r="B379" s="157"/>
      <c r="C379" s="257" t="s">
        <v>358</v>
      </c>
      <c r="D379" s="258"/>
      <c r="E379" s="258"/>
      <c r="F379" s="258"/>
      <c r="G379" s="258"/>
      <c r="H379" s="159"/>
      <c r="I379" s="159"/>
      <c r="J379" s="159"/>
      <c r="K379" s="159"/>
      <c r="L379" s="159"/>
      <c r="M379" s="159"/>
      <c r="N379" s="158"/>
      <c r="O379" s="158"/>
      <c r="P379" s="158"/>
      <c r="Q379" s="158"/>
      <c r="R379" s="159"/>
      <c r="S379" s="159"/>
      <c r="T379" s="159"/>
      <c r="U379" s="159"/>
      <c r="V379" s="159"/>
      <c r="W379" s="159"/>
      <c r="X379" s="159"/>
      <c r="Y379" s="159"/>
      <c r="Z379" s="149"/>
      <c r="AA379" s="149"/>
      <c r="AB379" s="149"/>
      <c r="AC379" s="149"/>
      <c r="AD379" s="149"/>
      <c r="AE379" s="149"/>
      <c r="AF379" s="149"/>
      <c r="AG379" s="149" t="s">
        <v>176</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3" x14ac:dyDescent="0.2">
      <c r="A380" s="156"/>
      <c r="B380" s="157"/>
      <c r="C380" s="257" t="s">
        <v>359</v>
      </c>
      <c r="D380" s="258"/>
      <c r="E380" s="258"/>
      <c r="F380" s="258"/>
      <c r="G380" s="258"/>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176</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3" x14ac:dyDescent="0.2">
      <c r="A381" s="156"/>
      <c r="B381" s="157"/>
      <c r="C381" s="257" t="s">
        <v>360</v>
      </c>
      <c r="D381" s="258"/>
      <c r="E381" s="258"/>
      <c r="F381" s="258"/>
      <c r="G381" s="258"/>
      <c r="H381" s="159"/>
      <c r="I381" s="159"/>
      <c r="J381" s="159"/>
      <c r="K381" s="159"/>
      <c r="L381" s="159"/>
      <c r="M381" s="159"/>
      <c r="N381" s="158"/>
      <c r="O381" s="158"/>
      <c r="P381" s="158"/>
      <c r="Q381" s="158"/>
      <c r="R381" s="159"/>
      <c r="S381" s="159"/>
      <c r="T381" s="159"/>
      <c r="U381" s="159"/>
      <c r="V381" s="159"/>
      <c r="W381" s="159"/>
      <c r="X381" s="159"/>
      <c r="Y381" s="159"/>
      <c r="Z381" s="149"/>
      <c r="AA381" s="149"/>
      <c r="AB381" s="149"/>
      <c r="AC381" s="149"/>
      <c r="AD381" s="149"/>
      <c r="AE381" s="149"/>
      <c r="AF381" s="149"/>
      <c r="AG381" s="149" t="s">
        <v>176</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3" x14ac:dyDescent="0.2">
      <c r="A382" s="156"/>
      <c r="B382" s="157"/>
      <c r="C382" s="257" t="s">
        <v>361</v>
      </c>
      <c r="D382" s="258"/>
      <c r="E382" s="258"/>
      <c r="F382" s="258"/>
      <c r="G382" s="258"/>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176</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257" t="s">
        <v>362</v>
      </c>
      <c r="D383" s="258"/>
      <c r="E383" s="258"/>
      <c r="F383" s="258"/>
      <c r="G383" s="258"/>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176</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3" x14ac:dyDescent="0.2">
      <c r="A384" s="156"/>
      <c r="B384" s="157"/>
      <c r="C384" s="257" t="s">
        <v>422</v>
      </c>
      <c r="D384" s="258"/>
      <c r="E384" s="258"/>
      <c r="F384" s="258"/>
      <c r="G384" s="258"/>
      <c r="H384" s="159"/>
      <c r="I384" s="159"/>
      <c r="J384" s="159"/>
      <c r="K384" s="159"/>
      <c r="L384" s="159"/>
      <c r="M384" s="159"/>
      <c r="N384" s="158"/>
      <c r="O384" s="158"/>
      <c r="P384" s="158"/>
      <c r="Q384" s="158"/>
      <c r="R384" s="159"/>
      <c r="S384" s="159"/>
      <c r="T384" s="159"/>
      <c r="U384" s="159"/>
      <c r="V384" s="159"/>
      <c r="W384" s="159"/>
      <c r="X384" s="159"/>
      <c r="Y384" s="159"/>
      <c r="Z384" s="149"/>
      <c r="AA384" s="149"/>
      <c r="AB384" s="149"/>
      <c r="AC384" s="149"/>
      <c r="AD384" s="149"/>
      <c r="AE384" s="149"/>
      <c r="AF384" s="149"/>
      <c r="AG384" s="149" t="s">
        <v>176</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3" x14ac:dyDescent="0.2">
      <c r="A385" s="156"/>
      <c r="B385" s="157"/>
      <c r="C385" s="257" t="s">
        <v>383</v>
      </c>
      <c r="D385" s="258"/>
      <c r="E385" s="258"/>
      <c r="F385" s="258"/>
      <c r="G385" s="258"/>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176</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ht="22.5" outlineLevel="3" x14ac:dyDescent="0.2">
      <c r="A386" s="156"/>
      <c r="B386" s="157"/>
      <c r="C386" s="257" t="s">
        <v>363</v>
      </c>
      <c r="D386" s="258"/>
      <c r="E386" s="258"/>
      <c r="F386" s="258"/>
      <c r="G386" s="258"/>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176</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85" t="str">
        <f>C386</f>
        <v>Je vhodné věnovat zvýšenou pozornost ukotvení sloupků do kamenných desek, aby byl pečlivě maltovinou vyplněn kotevní otvor a bylo tak zamezeno vtékání srážkové vody.</v>
      </c>
      <c r="BB386" s="149"/>
      <c r="BC386" s="149"/>
      <c r="BD386" s="149"/>
      <c r="BE386" s="149"/>
      <c r="BF386" s="149"/>
      <c r="BG386" s="149"/>
      <c r="BH386" s="149"/>
    </row>
    <row r="387" spans="1:60" outlineLevel="2" x14ac:dyDescent="0.2">
      <c r="A387" s="156"/>
      <c r="B387" s="157"/>
      <c r="C387" s="194" t="s">
        <v>364</v>
      </c>
      <c r="D387" s="192"/>
      <c r="E387" s="193"/>
      <c r="F387" s="159"/>
      <c r="G387" s="159"/>
      <c r="H387" s="159"/>
      <c r="I387" s="159"/>
      <c r="J387" s="159"/>
      <c r="K387" s="159"/>
      <c r="L387" s="159"/>
      <c r="M387" s="159"/>
      <c r="N387" s="158"/>
      <c r="O387" s="158"/>
      <c r="P387" s="158"/>
      <c r="Q387" s="158"/>
      <c r="R387" s="159"/>
      <c r="S387" s="159"/>
      <c r="T387" s="159"/>
      <c r="U387" s="159"/>
      <c r="V387" s="159"/>
      <c r="W387" s="159"/>
      <c r="X387" s="159"/>
      <c r="Y387" s="159"/>
      <c r="Z387" s="149"/>
      <c r="AA387" s="149"/>
      <c r="AB387" s="149"/>
      <c r="AC387" s="149"/>
      <c r="AD387" s="149"/>
      <c r="AE387" s="149"/>
      <c r="AF387" s="149"/>
      <c r="AG387" s="149" t="s">
        <v>211</v>
      </c>
      <c r="AH387" s="149">
        <v>0</v>
      </c>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3" x14ac:dyDescent="0.2">
      <c r="A388" s="156"/>
      <c r="B388" s="157"/>
      <c r="C388" s="194" t="s">
        <v>438</v>
      </c>
      <c r="D388" s="192"/>
      <c r="E388" s="193">
        <v>13</v>
      </c>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211</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ht="22.5" outlineLevel="1" x14ac:dyDescent="0.2">
      <c r="A389" s="171">
        <v>36</v>
      </c>
      <c r="B389" s="172" t="s">
        <v>439</v>
      </c>
      <c r="C389" s="188" t="s">
        <v>440</v>
      </c>
      <c r="D389" s="173" t="s">
        <v>273</v>
      </c>
      <c r="E389" s="174">
        <v>13</v>
      </c>
      <c r="F389" s="175"/>
      <c r="G389" s="176">
        <f>ROUND(E389*F389,2)</f>
        <v>0</v>
      </c>
      <c r="H389" s="175"/>
      <c r="I389" s="176">
        <f>ROUND(E389*H389,2)</f>
        <v>0</v>
      </c>
      <c r="J389" s="175"/>
      <c r="K389" s="176">
        <f>ROUND(E389*J389,2)</f>
        <v>0</v>
      </c>
      <c r="L389" s="176">
        <v>21</v>
      </c>
      <c r="M389" s="176">
        <f>G389*(1+L389/100)</f>
        <v>0</v>
      </c>
      <c r="N389" s="174">
        <v>0</v>
      </c>
      <c r="O389" s="174">
        <f>ROUND(E389*N389,2)</f>
        <v>0</v>
      </c>
      <c r="P389" s="174">
        <v>0</v>
      </c>
      <c r="Q389" s="174">
        <f>ROUND(E389*P389,2)</f>
        <v>0</v>
      </c>
      <c r="R389" s="176"/>
      <c r="S389" s="176" t="s">
        <v>198</v>
      </c>
      <c r="T389" s="177" t="s">
        <v>169</v>
      </c>
      <c r="U389" s="159">
        <v>0</v>
      </c>
      <c r="V389" s="159">
        <f>ROUND(E389*U389,2)</f>
        <v>0</v>
      </c>
      <c r="W389" s="159"/>
      <c r="X389" s="159" t="s">
        <v>206</v>
      </c>
      <c r="Y389" s="159" t="s">
        <v>171</v>
      </c>
      <c r="Z389" s="149"/>
      <c r="AA389" s="149"/>
      <c r="AB389" s="149"/>
      <c r="AC389" s="149"/>
      <c r="AD389" s="149"/>
      <c r="AE389" s="149"/>
      <c r="AF389" s="149"/>
      <c r="AG389" s="149" t="s">
        <v>207</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outlineLevel="2" x14ac:dyDescent="0.2">
      <c r="A390" s="156"/>
      <c r="B390" s="157"/>
      <c r="C390" s="255" t="s">
        <v>421</v>
      </c>
      <c r="D390" s="256"/>
      <c r="E390" s="256"/>
      <c r="F390" s="256"/>
      <c r="G390" s="256"/>
      <c r="H390" s="159"/>
      <c r="I390" s="159"/>
      <c r="J390" s="159"/>
      <c r="K390" s="159"/>
      <c r="L390" s="159"/>
      <c r="M390" s="159"/>
      <c r="N390" s="158"/>
      <c r="O390" s="158"/>
      <c r="P390" s="158"/>
      <c r="Q390" s="158"/>
      <c r="R390" s="159"/>
      <c r="S390" s="159"/>
      <c r="T390" s="159"/>
      <c r="U390" s="159"/>
      <c r="V390" s="159"/>
      <c r="W390" s="159"/>
      <c r="X390" s="159"/>
      <c r="Y390" s="159"/>
      <c r="Z390" s="149"/>
      <c r="AA390" s="149"/>
      <c r="AB390" s="149"/>
      <c r="AC390" s="149"/>
      <c r="AD390" s="149"/>
      <c r="AE390" s="149"/>
      <c r="AF390" s="149"/>
      <c r="AG390" s="149" t="s">
        <v>176</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3" x14ac:dyDescent="0.2">
      <c r="A391" s="156"/>
      <c r="B391" s="157"/>
      <c r="C391" s="257" t="s">
        <v>357</v>
      </c>
      <c r="D391" s="258"/>
      <c r="E391" s="258"/>
      <c r="F391" s="258"/>
      <c r="G391" s="258"/>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176</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3" x14ac:dyDescent="0.2">
      <c r="A392" s="156"/>
      <c r="B392" s="157"/>
      <c r="C392" s="257" t="s">
        <v>358</v>
      </c>
      <c r="D392" s="258"/>
      <c r="E392" s="258"/>
      <c r="F392" s="258"/>
      <c r="G392" s="258"/>
      <c r="H392" s="159"/>
      <c r="I392" s="159"/>
      <c r="J392" s="159"/>
      <c r="K392" s="159"/>
      <c r="L392" s="159"/>
      <c r="M392" s="159"/>
      <c r="N392" s="158"/>
      <c r="O392" s="158"/>
      <c r="P392" s="158"/>
      <c r="Q392" s="158"/>
      <c r="R392" s="159"/>
      <c r="S392" s="159"/>
      <c r="T392" s="159"/>
      <c r="U392" s="159"/>
      <c r="V392" s="159"/>
      <c r="W392" s="159"/>
      <c r="X392" s="159"/>
      <c r="Y392" s="159"/>
      <c r="Z392" s="149"/>
      <c r="AA392" s="149"/>
      <c r="AB392" s="149"/>
      <c r="AC392" s="149"/>
      <c r="AD392" s="149"/>
      <c r="AE392" s="149"/>
      <c r="AF392" s="149"/>
      <c r="AG392" s="149" t="s">
        <v>176</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3" x14ac:dyDescent="0.2">
      <c r="A393" s="156"/>
      <c r="B393" s="157"/>
      <c r="C393" s="257" t="s">
        <v>359</v>
      </c>
      <c r="D393" s="258"/>
      <c r="E393" s="258"/>
      <c r="F393" s="258"/>
      <c r="G393" s="258"/>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176</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3" x14ac:dyDescent="0.2">
      <c r="A394" s="156"/>
      <c r="B394" s="157"/>
      <c r="C394" s="257" t="s">
        <v>360</v>
      </c>
      <c r="D394" s="258"/>
      <c r="E394" s="258"/>
      <c r="F394" s="258"/>
      <c r="G394" s="258"/>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176</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3" x14ac:dyDescent="0.2">
      <c r="A395" s="156"/>
      <c r="B395" s="157"/>
      <c r="C395" s="257" t="s">
        <v>361</v>
      </c>
      <c r="D395" s="258"/>
      <c r="E395" s="258"/>
      <c r="F395" s="258"/>
      <c r="G395" s="258"/>
      <c r="H395" s="159"/>
      <c r="I395" s="159"/>
      <c r="J395" s="159"/>
      <c r="K395" s="159"/>
      <c r="L395" s="159"/>
      <c r="M395" s="159"/>
      <c r="N395" s="158"/>
      <c r="O395" s="158"/>
      <c r="P395" s="158"/>
      <c r="Q395" s="158"/>
      <c r="R395" s="159"/>
      <c r="S395" s="159"/>
      <c r="T395" s="159"/>
      <c r="U395" s="159"/>
      <c r="V395" s="159"/>
      <c r="W395" s="159"/>
      <c r="X395" s="159"/>
      <c r="Y395" s="159"/>
      <c r="Z395" s="149"/>
      <c r="AA395" s="149"/>
      <c r="AB395" s="149"/>
      <c r="AC395" s="149"/>
      <c r="AD395" s="149"/>
      <c r="AE395" s="149"/>
      <c r="AF395" s="149"/>
      <c r="AG395" s="149" t="s">
        <v>176</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3" x14ac:dyDescent="0.2">
      <c r="A396" s="156"/>
      <c r="B396" s="157"/>
      <c r="C396" s="257" t="s">
        <v>362</v>
      </c>
      <c r="D396" s="258"/>
      <c r="E396" s="258"/>
      <c r="F396" s="258"/>
      <c r="G396" s="258"/>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176</v>
      </c>
      <c r="AH396" s="149"/>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outlineLevel="3" x14ac:dyDescent="0.2">
      <c r="A397" s="156"/>
      <c r="B397" s="157"/>
      <c r="C397" s="257" t="s">
        <v>422</v>
      </c>
      <c r="D397" s="258"/>
      <c r="E397" s="258"/>
      <c r="F397" s="258"/>
      <c r="G397" s="258"/>
      <c r="H397" s="159"/>
      <c r="I397" s="159"/>
      <c r="J397" s="159"/>
      <c r="K397" s="159"/>
      <c r="L397" s="159"/>
      <c r="M397" s="159"/>
      <c r="N397" s="158"/>
      <c r="O397" s="158"/>
      <c r="P397" s="158"/>
      <c r="Q397" s="158"/>
      <c r="R397" s="159"/>
      <c r="S397" s="159"/>
      <c r="T397" s="159"/>
      <c r="U397" s="159"/>
      <c r="V397" s="159"/>
      <c r="W397" s="159"/>
      <c r="X397" s="159"/>
      <c r="Y397" s="159"/>
      <c r="Z397" s="149"/>
      <c r="AA397" s="149"/>
      <c r="AB397" s="149"/>
      <c r="AC397" s="149"/>
      <c r="AD397" s="149"/>
      <c r="AE397" s="149"/>
      <c r="AF397" s="149"/>
      <c r="AG397" s="149" t="s">
        <v>176</v>
      </c>
      <c r="AH397" s="149"/>
      <c r="AI397" s="149"/>
      <c r="AJ397" s="149"/>
      <c r="AK397" s="149"/>
      <c r="AL397" s="149"/>
      <c r="AM397" s="149"/>
      <c r="AN397" s="149"/>
      <c r="AO397" s="149"/>
      <c r="AP397" s="149"/>
      <c r="AQ397" s="149"/>
      <c r="AR397" s="149"/>
      <c r="AS397" s="149"/>
      <c r="AT397" s="149"/>
      <c r="AU397" s="149"/>
      <c r="AV397" s="149"/>
      <c r="AW397" s="149"/>
      <c r="AX397" s="149"/>
      <c r="AY397" s="149"/>
      <c r="AZ397" s="149"/>
      <c r="BA397" s="149"/>
      <c r="BB397" s="149"/>
      <c r="BC397" s="149"/>
      <c r="BD397" s="149"/>
      <c r="BE397" s="149"/>
      <c r="BF397" s="149"/>
      <c r="BG397" s="149"/>
      <c r="BH397" s="149"/>
    </row>
    <row r="398" spans="1:60" outlineLevel="3" x14ac:dyDescent="0.2">
      <c r="A398" s="156"/>
      <c r="B398" s="157"/>
      <c r="C398" s="257" t="s">
        <v>383</v>
      </c>
      <c r="D398" s="258"/>
      <c r="E398" s="258"/>
      <c r="F398" s="258"/>
      <c r="G398" s="258"/>
      <c r="H398" s="159"/>
      <c r="I398" s="159"/>
      <c r="J398" s="159"/>
      <c r="K398" s="159"/>
      <c r="L398" s="159"/>
      <c r="M398" s="159"/>
      <c r="N398" s="158"/>
      <c r="O398" s="158"/>
      <c r="P398" s="158"/>
      <c r="Q398" s="158"/>
      <c r="R398" s="159"/>
      <c r="S398" s="159"/>
      <c r="T398" s="159"/>
      <c r="U398" s="159"/>
      <c r="V398" s="159"/>
      <c r="W398" s="159"/>
      <c r="X398" s="159"/>
      <c r="Y398" s="159"/>
      <c r="Z398" s="149"/>
      <c r="AA398" s="149"/>
      <c r="AB398" s="149"/>
      <c r="AC398" s="149"/>
      <c r="AD398" s="149"/>
      <c r="AE398" s="149"/>
      <c r="AF398" s="149"/>
      <c r="AG398" s="149" t="s">
        <v>176</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ht="22.5" outlineLevel="3" x14ac:dyDescent="0.2">
      <c r="A399" s="156"/>
      <c r="B399" s="157"/>
      <c r="C399" s="257" t="s">
        <v>363</v>
      </c>
      <c r="D399" s="258"/>
      <c r="E399" s="258"/>
      <c r="F399" s="258"/>
      <c r="G399" s="258"/>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176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85" t="str">
        <f>C399</f>
        <v>Je vhodné věnovat zvýšenou pozornost ukotvení sloupků do kamenných desek, aby byl pečlivě maltovinou vyplněn kotevní otvor a bylo tak zamezeno vtékání srážkové vody.</v>
      </c>
      <c r="BB399" s="149"/>
      <c r="BC399" s="149"/>
      <c r="BD399" s="149"/>
      <c r="BE399" s="149"/>
      <c r="BF399" s="149"/>
      <c r="BG399" s="149"/>
      <c r="BH399" s="149"/>
    </row>
    <row r="400" spans="1:60" outlineLevel="2" x14ac:dyDescent="0.2">
      <c r="A400" s="156"/>
      <c r="B400" s="157"/>
      <c r="C400" s="194" t="s">
        <v>364</v>
      </c>
      <c r="D400" s="192"/>
      <c r="E400" s="193"/>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211</v>
      </c>
      <c r="AH400" s="149">
        <v>0</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outlineLevel="3" x14ac:dyDescent="0.2">
      <c r="A401" s="156"/>
      <c r="B401" s="157"/>
      <c r="C401" s="194" t="s">
        <v>438</v>
      </c>
      <c r="D401" s="192"/>
      <c r="E401" s="193">
        <v>13</v>
      </c>
      <c r="F401" s="159"/>
      <c r="G401" s="159"/>
      <c r="H401" s="159"/>
      <c r="I401" s="159"/>
      <c r="J401" s="159"/>
      <c r="K401" s="159"/>
      <c r="L401" s="159"/>
      <c r="M401" s="159"/>
      <c r="N401" s="158"/>
      <c r="O401" s="158"/>
      <c r="P401" s="158"/>
      <c r="Q401" s="158"/>
      <c r="R401" s="159"/>
      <c r="S401" s="159"/>
      <c r="T401" s="159"/>
      <c r="U401" s="159"/>
      <c r="V401" s="159"/>
      <c r="W401" s="159"/>
      <c r="X401" s="159"/>
      <c r="Y401" s="159"/>
      <c r="Z401" s="149"/>
      <c r="AA401" s="149"/>
      <c r="AB401" s="149"/>
      <c r="AC401" s="149"/>
      <c r="AD401" s="149"/>
      <c r="AE401" s="149"/>
      <c r="AF401" s="149"/>
      <c r="AG401" s="149" t="s">
        <v>211</v>
      </c>
      <c r="AH401" s="149">
        <v>0</v>
      </c>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ht="22.5" outlineLevel="1" x14ac:dyDescent="0.2">
      <c r="A402" s="171">
        <v>37</v>
      </c>
      <c r="B402" s="172" t="s">
        <v>441</v>
      </c>
      <c r="C402" s="188" t="s">
        <v>442</v>
      </c>
      <c r="D402" s="173" t="s">
        <v>273</v>
      </c>
      <c r="E402" s="174">
        <v>4</v>
      </c>
      <c r="F402" s="175"/>
      <c r="G402" s="176">
        <f>ROUND(E402*F402,2)</f>
        <v>0</v>
      </c>
      <c r="H402" s="175"/>
      <c r="I402" s="176">
        <f>ROUND(E402*H402,2)</f>
        <v>0</v>
      </c>
      <c r="J402" s="175"/>
      <c r="K402" s="176">
        <f>ROUND(E402*J402,2)</f>
        <v>0</v>
      </c>
      <c r="L402" s="176">
        <v>21</v>
      </c>
      <c r="M402" s="176">
        <f>G402*(1+L402/100)</f>
        <v>0</v>
      </c>
      <c r="N402" s="174">
        <v>0</v>
      </c>
      <c r="O402" s="174">
        <f>ROUND(E402*N402,2)</f>
        <v>0</v>
      </c>
      <c r="P402" s="174">
        <v>0</v>
      </c>
      <c r="Q402" s="174">
        <f>ROUND(E402*P402,2)</f>
        <v>0</v>
      </c>
      <c r="R402" s="176"/>
      <c r="S402" s="176" t="s">
        <v>198</v>
      </c>
      <c r="T402" s="177" t="s">
        <v>169</v>
      </c>
      <c r="U402" s="159">
        <v>0</v>
      </c>
      <c r="V402" s="159">
        <f>ROUND(E402*U402,2)</f>
        <v>0</v>
      </c>
      <c r="W402" s="159"/>
      <c r="X402" s="159" t="s">
        <v>206</v>
      </c>
      <c r="Y402" s="159" t="s">
        <v>171</v>
      </c>
      <c r="Z402" s="149"/>
      <c r="AA402" s="149"/>
      <c r="AB402" s="149"/>
      <c r="AC402" s="149"/>
      <c r="AD402" s="149"/>
      <c r="AE402" s="149"/>
      <c r="AF402" s="149"/>
      <c r="AG402" s="149" t="s">
        <v>207</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2" x14ac:dyDescent="0.2">
      <c r="A403" s="156"/>
      <c r="B403" s="157"/>
      <c r="C403" s="255" t="s">
        <v>382</v>
      </c>
      <c r="D403" s="256"/>
      <c r="E403" s="256"/>
      <c r="F403" s="256"/>
      <c r="G403" s="256"/>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176</v>
      </c>
      <c r="AH403" s="149"/>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3" x14ac:dyDescent="0.2">
      <c r="A404" s="156"/>
      <c r="B404" s="157"/>
      <c r="C404" s="257" t="s">
        <v>357</v>
      </c>
      <c r="D404" s="258"/>
      <c r="E404" s="258"/>
      <c r="F404" s="258"/>
      <c r="G404" s="258"/>
      <c r="H404" s="159"/>
      <c r="I404" s="159"/>
      <c r="J404" s="159"/>
      <c r="K404" s="159"/>
      <c r="L404" s="159"/>
      <c r="M404" s="159"/>
      <c r="N404" s="158"/>
      <c r="O404" s="158"/>
      <c r="P404" s="158"/>
      <c r="Q404" s="158"/>
      <c r="R404" s="159"/>
      <c r="S404" s="159"/>
      <c r="T404" s="159"/>
      <c r="U404" s="159"/>
      <c r="V404" s="159"/>
      <c r="W404" s="159"/>
      <c r="X404" s="159"/>
      <c r="Y404" s="159"/>
      <c r="Z404" s="149"/>
      <c r="AA404" s="149"/>
      <c r="AB404" s="149"/>
      <c r="AC404" s="149"/>
      <c r="AD404" s="149"/>
      <c r="AE404" s="149"/>
      <c r="AF404" s="149"/>
      <c r="AG404" s="149" t="s">
        <v>176</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3" x14ac:dyDescent="0.2">
      <c r="A405" s="156"/>
      <c r="B405" s="157"/>
      <c r="C405" s="257" t="s">
        <v>358</v>
      </c>
      <c r="D405" s="258"/>
      <c r="E405" s="258"/>
      <c r="F405" s="258"/>
      <c r="G405" s="258"/>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176</v>
      </c>
      <c r="AH405" s="149"/>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257" t="s">
        <v>359</v>
      </c>
      <c r="D406" s="258"/>
      <c r="E406" s="258"/>
      <c r="F406" s="258"/>
      <c r="G406" s="258"/>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176</v>
      </c>
      <c r="AH406" s="149"/>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257" t="s">
        <v>360</v>
      </c>
      <c r="D407" s="258"/>
      <c r="E407" s="258"/>
      <c r="F407" s="258"/>
      <c r="G407" s="258"/>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176</v>
      </c>
      <c r="AH407" s="149"/>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257" t="s">
        <v>361</v>
      </c>
      <c r="D408" s="258"/>
      <c r="E408" s="258"/>
      <c r="F408" s="258"/>
      <c r="G408" s="258"/>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176</v>
      </c>
      <c r="AH408" s="149"/>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x14ac:dyDescent="0.2">
      <c r="A409" s="156"/>
      <c r="B409" s="157"/>
      <c r="C409" s="257" t="s">
        <v>362</v>
      </c>
      <c r="D409" s="258"/>
      <c r="E409" s="258"/>
      <c r="F409" s="258"/>
      <c r="G409" s="258"/>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176</v>
      </c>
      <c r="AH409" s="149"/>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
      <c r="A410" s="156"/>
      <c r="B410" s="157"/>
      <c r="C410" s="257" t="s">
        <v>383</v>
      </c>
      <c r="D410" s="258"/>
      <c r="E410" s="258"/>
      <c r="F410" s="258"/>
      <c r="G410" s="258"/>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176</v>
      </c>
      <c r="AH410" s="149"/>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ht="22.5" outlineLevel="3" x14ac:dyDescent="0.2">
      <c r="A411" s="156"/>
      <c r="B411" s="157"/>
      <c r="C411" s="257" t="s">
        <v>363</v>
      </c>
      <c r="D411" s="258"/>
      <c r="E411" s="258"/>
      <c r="F411" s="258"/>
      <c r="G411" s="258"/>
      <c r="H411" s="159"/>
      <c r="I411" s="159"/>
      <c r="J411" s="159"/>
      <c r="K411" s="159"/>
      <c r="L411" s="159"/>
      <c r="M411" s="159"/>
      <c r="N411" s="158"/>
      <c r="O411" s="158"/>
      <c r="P411" s="158"/>
      <c r="Q411" s="158"/>
      <c r="R411" s="159"/>
      <c r="S411" s="159"/>
      <c r="T411" s="159"/>
      <c r="U411" s="159"/>
      <c r="V411" s="159"/>
      <c r="W411" s="159"/>
      <c r="X411" s="159"/>
      <c r="Y411" s="159"/>
      <c r="Z411" s="149"/>
      <c r="AA411" s="149"/>
      <c r="AB411" s="149"/>
      <c r="AC411" s="149"/>
      <c r="AD411" s="149"/>
      <c r="AE411" s="149"/>
      <c r="AF411" s="149"/>
      <c r="AG411" s="149" t="s">
        <v>176</v>
      </c>
      <c r="AH411" s="149"/>
      <c r="AI411" s="149"/>
      <c r="AJ411" s="149"/>
      <c r="AK411" s="149"/>
      <c r="AL411" s="149"/>
      <c r="AM411" s="149"/>
      <c r="AN411" s="149"/>
      <c r="AO411" s="149"/>
      <c r="AP411" s="149"/>
      <c r="AQ411" s="149"/>
      <c r="AR411" s="149"/>
      <c r="AS411" s="149"/>
      <c r="AT411" s="149"/>
      <c r="AU411" s="149"/>
      <c r="AV411" s="149"/>
      <c r="AW411" s="149"/>
      <c r="AX411" s="149"/>
      <c r="AY411" s="149"/>
      <c r="AZ411" s="149"/>
      <c r="BA411" s="185" t="str">
        <f>C411</f>
        <v>Je vhodné věnovat zvýšenou pozornost ukotvení sloupků do kamenných desek, aby byl pečlivě maltovinou vyplněn kotevní otvor a bylo tak zamezeno vtékání srážkové vody.</v>
      </c>
      <c r="BB411" s="149"/>
      <c r="BC411" s="149"/>
      <c r="BD411" s="149"/>
      <c r="BE411" s="149"/>
      <c r="BF411" s="149"/>
      <c r="BG411" s="149"/>
      <c r="BH411" s="149"/>
    </row>
    <row r="412" spans="1:60" outlineLevel="2" x14ac:dyDescent="0.2">
      <c r="A412" s="156"/>
      <c r="B412" s="157"/>
      <c r="C412" s="194" t="s">
        <v>364</v>
      </c>
      <c r="D412" s="192"/>
      <c r="E412" s="193"/>
      <c r="F412" s="159"/>
      <c r="G412" s="159"/>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211</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outlineLevel="3" x14ac:dyDescent="0.2">
      <c r="A413" s="156"/>
      <c r="B413" s="157"/>
      <c r="C413" s="194" t="s">
        <v>443</v>
      </c>
      <c r="D413" s="192"/>
      <c r="E413" s="193">
        <v>4</v>
      </c>
      <c r="F413" s="159"/>
      <c r="G413" s="159"/>
      <c r="H413" s="159"/>
      <c r="I413" s="159"/>
      <c r="J413" s="159"/>
      <c r="K413" s="159"/>
      <c r="L413" s="159"/>
      <c r="M413" s="159"/>
      <c r="N413" s="158"/>
      <c r="O413" s="158"/>
      <c r="P413" s="158"/>
      <c r="Q413" s="158"/>
      <c r="R413" s="159"/>
      <c r="S413" s="159"/>
      <c r="T413" s="159"/>
      <c r="U413" s="159"/>
      <c r="V413" s="159"/>
      <c r="W413" s="159"/>
      <c r="X413" s="159"/>
      <c r="Y413" s="159"/>
      <c r="Z413" s="149"/>
      <c r="AA413" s="149"/>
      <c r="AB413" s="149"/>
      <c r="AC413" s="149"/>
      <c r="AD413" s="149"/>
      <c r="AE413" s="149"/>
      <c r="AF413" s="149"/>
      <c r="AG413" s="149" t="s">
        <v>211</v>
      </c>
      <c r="AH413" s="149">
        <v>0</v>
      </c>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ht="22.5" outlineLevel="1" x14ac:dyDescent="0.2">
      <c r="A414" s="171">
        <v>38</v>
      </c>
      <c r="B414" s="172" t="s">
        <v>444</v>
      </c>
      <c r="C414" s="188" t="s">
        <v>445</v>
      </c>
      <c r="D414" s="173" t="s">
        <v>273</v>
      </c>
      <c r="E414" s="174">
        <v>1</v>
      </c>
      <c r="F414" s="175"/>
      <c r="G414" s="176">
        <f>ROUND(E414*F414,2)</f>
        <v>0</v>
      </c>
      <c r="H414" s="175"/>
      <c r="I414" s="176">
        <f>ROUND(E414*H414,2)</f>
        <v>0</v>
      </c>
      <c r="J414" s="175"/>
      <c r="K414" s="176">
        <f>ROUND(E414*J414,2)</f>
        <v>0</v>
      </c>
      <c r="L414" s="176">
        <v>21</v>
      </c>
      <c r="M414" s="176">
        <f>G414*(1+L414/100)</f>
        <v>0</v>
      </c>
      <c r="N414" s="174">
        <v>0</v>
      </c>
      <c r="O414" s="174">
        <f>ROUND(E414*N414,2)</f>
        <v>0</v>
      </c>
      <c r="P414" s="174">
        <v>0</v>
      </c>
      <c r="Q414" s="174">
        <f>ROUND(E414*P414,2)</f>
        <v>0</v>
      </c>
      <c r="R414" s="176"/>
      <c r="S414" s="176" t="s">
        <v>198</v>
      </c>
      <c r="T414" s="177" t="s">
        <v>169</v>
      </c>
      <c r="U414" s="159">
        <v>0</v>
      </c>
      <c r="V414" s="159">
        <f>ROUND(E414*U414,2)</f>
        <v>0</v>
      </c>
      <c r="W414" s="159"/>
      <c r="X414" s="159" t="s">
        <v>206</v>
      </c>
      <c r="Y414" s="159" t="s">
        <v>171</v>
      </c>
      <c r="Z414" s="149"/>
      <c r="AA414" s="149"/>
      <c r="AB414" s="149"/>
      <c r="AC414" s="149"/>
      <c r="AD414" s="149"/>
      <c r="AE414" s="149"/>
      <c r="AF414" s="149"/>
      <c r="AG414" s="149" t="s">
        <v>207</v>
      </c>
      <c r="AH414" s="149"/>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2" x14ac:dyDescent="0.2">
      <c r="A415" s="156"/>
      <c r="B415" s="157"/>
      <c r="C415" s="255" t="s">
        <v>421</v>
      </c>
      <c r="D415" s="256"/>
      <c r="E415" s="256"/>
      <c r="F415" s="256"/>
      <c r="G415" s="256"/>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176</v>
      </c>
      <c r="AH415" s="149"/>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
      <c r="A416" s="156"/>
      <c r="B416" s="157"/>
      <c r="C416" s="257" t="s">
        <v>357</v>
      </c>
      <c r="D416" s="258"/>
      <c r="E416" s="258"/>
      <c r="F416" s="258"/>
      <c r="G416" s="258"/>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176</v>
      </c>
      <c r="AH416" s="149"/>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257" t="s">
        <v>358</v>
      </c>
      <c r="D417" s="258"/>
      <c r="E417" s="258"/>
      <c r="F417" s="258"/>
      <c r="G417" s="258"/>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176</v>
      </c>
      <c r="AH417" s="149"/>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257" t="s">
        <v>359</v>
      </c>
      <c r="D418" s="258"/>
      <c r="E418" s="258"/>
      <c r="F418" s="258"/>
      <c r="G418" s="258"/>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176</v>
      </c>
      <c r="AH418" s="149"/>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257" t="s">
        <v>360</v>
      </c>
      <c r="D419" s="258"/>
      <c r="E419" s="258"/>
      <c r="F419" s="258"/>
      <c r="G419" s="258"/>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176</v>
      </c>
      <c r="AH419" s="149"/>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257" t="s">
        <v>361</v>
      </c>
      <c r="D420" s="258"/>
      <c r="E420" s="258"/>
      <c r="F420" s="258"/>
      <c r="G420" s="258"/>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176</v>
      </c>
      <c r="AH420" s="149"/>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3" x14ac:dyDescent="0.2">
      <c r="A421" s="156"/>
      <c r="B421" s="157"/>
      <c r="C421" s="257" t="s">
        <v>362</v>
      </c>
      <c r="D421" s="258"/>
      <c r="E421" s="258"/>
      <c r="F421" s="258"/>
      <c r="G421" s="258"/>
      <c r="H421" s="159"/>
      <c r="I421" s="159"/>
      <c r="J421" s="159"/>
      <c r="K421" s="159"/>
      <c r="L421" s="159"/>
      <c r="M421" s="159"/>
      <c r="N421" s="158"/>
      <c r="O421" s="158"/>
      <c r="P421" s="158"/>
      <c r="Q421" s="158"/>
      <c r="R421" s="159"/>
      <c r="S421" s="159"/>
      <c r="T421" s="159"/>
      <c r="U421" s="159"/>
      <c r="V421" s="159"/>
      <c r="W421" s="159"/>
      <c r="X421" s="159"/>
      <c r="Y421" s="159"/>
      <c r="Z421" s="149"/>
      <c r="AA421" s="149"/>
      <c r="AB421" s="149"/>
      <c r="AC421" s="149"/>
      <c r="AD421" s="149"/>
      <c r="AE421" s="149"/>
      <c r="AF421" s="149"/>
      <c r="AG421" s="149" t="s">
        <v>176</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3" x14ac:dyDescent="0.2">
      <c r="A422" s="156"/>
      <c r="B422" s="157"/>
      <c r="C422" s="257" t="s">
        <v>446</v>
      </c>
      <c r="D422" s="258"/>
      <c r="E422" s="258"/>
      <c r="F422" s="258"/>
      <c r="G422" s="258"/>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176</v>
      </c>
      <c r="AH422" s="149"/>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257" t="s">
        <v>383</v>
      </c>
      <c r="D423" s="258"/>
      <c r="E423" s="258"/>
      <c r="F423" s="258"/>
      <c r="G423" s="258"/>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176</v>
      </c>
      <c r="AH423" s="149"/>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ht="22.5" outlineLevel="3" x14ac:dyDescent="0.2">
      <c r="A424" s="156"/>
      <c r="B424" s="157"/>
      <c r="C424" s="257" t="s">
        <v>363</v>
      </c>
      <c r="D424" s="258"/>
      <c r="E424" s="258"/>
      <c r="F424" s="258"/>
      <c r="G424" s="258"/>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176</v>
      </c>
      <c r="AH424" s="149"/>
      <c r="AI424" s="149"/>
      <c r="AJ424" s="149"/>
      <c r="AK424" s="149"/>
      <c r="AL424" s="149"/>
      <c r="AM424" s="149"/>
      <c r="AN424" s="149"/>
      <c r="AO424" s="149"/>
      <c r="AP424" s="149"/>
      <c r="AQ424" s="149"/>
      <c r="AR424" s="149"/>
      <c r="AS424" s="149"/>
      <c r="AT424" s="149"/>
      <c r="AU424" s="149"/>
      <c r="AV424" s="149"/>
      <c r="AW424" s="149"/>
      <c r="AX424" s="149"/>
      <c r="AY424" s="149"/>
      <c r="AZ424" s="149"/>
      <c r="BA424" s="185" t="str">
        <f>C424</f>
        <v>Je vhodné věnovat zvýšenou pozornost ukotvení sloupků do kamenných desek, aby byl pečlivě maltovinou vyplněn kotevní otvor a bylo tak zamezeno vtékání srážkové vody.</v>
      </c>
      <c r="BB424" s="149"/>
      <c r="BC424" s="149"/>
      <c r="BD424" s="149"/>
      <c r="BE424" s="149"/>
      <c r="BF424" s="149"/>
      <c r="BG424" s="149"/>
      <c r="BH424" s="149"/>
    </row>
    <row r="425" spans="1:60" outlineLevel="2" x14ac:dyDescent="0.2">
      <c r="A425" s="156"/>
      <c r="B425" s="157"/>
      <c r="C425" s="194" t="s">
        <v>364</v>
      </c>
      <c r="D425" s="192"/>
      <c r="E425" s="193"/>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211</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
      <c r="A426" s="156"/>
      <c r="B426" s="157"/>
      <c r="C426" s="194" t="s">
        <v>447</v>
      </c>
      <c r="D426" s="192"/>
      <c r="E426" s="193">
        <v>1</v>
      </c>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211</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ht="22.5" outlineLevel="1" x14ac:dyDescent="0.2">
      <c r="A427" s="171">
        <v>39</v>
      </c>
      <c r="B427" s="172" t="s">
        <v>448</v>
      </c>
      <c r="C427" s="188" t="s">
        <v>449</v>
      </c>
      <c r="D427" s="173" t="s">
        <v>273</v>
      </c>
      <c r="E427" s="174">
        <v>1</v>
      </c>
      <c r="F427" s="175"/>
      <c r="G427" s="176">
        <f>ROUND(E427*F427,2)</f>
        <v>0</v>
      </c>
      <c r="H427" s="175"/>
      <c r="I427" s="176">
        <f>ROUND(E427*H427,2)</f>
        <v>0</v>
      </c>
      <c r="J427" s="175"/>
      <c r="K427" s="176">
        <f>ROUND(E427*J427,2)</f>
        <v>0</v>
      </c>
      <c r="L427" s="176">
        <v>21</v>
      </c>
      <c r="M427" s="176">
        <f>G427*(1+L427/100)</f>
        <v>0</v>
      </c>
      <c r="N427" s="174">
        <v>0</v>
      </c>
      <c r="O427" s="174">
        <f>ROUND(E427*N427,2)</f>
        <v>0</v>
      </c>
      <c r="P427" s="174">
        <v>0</v>
      </c>
      <c r="Q427" s="174">
        <f>ROUND(E427*P427,2)</f>
        <v>0</v>
      </c>
      <c r="R427" s="176"/>
      <c r="S427" s="176" t="s">
        <v>198</v>
      </c>
      <c r="T427" s="177" t="s">
        <v>169</v>
      </c>
      <c r="U427" s="159">
        <v>0</v>
      </c>
      <c r="V427" s="159">
        <f>ROUND(E427*U427,2)</f>
        <v>0</v>
      </c>
      <c r="W427" s="159"/>
      <c r="X427" s="159" t="s">
        <v>206</v>
      </c>
      <c r="Y427" s="159" t="s">
        <v>171</v>
      </c>
      <c r="Z427" s="149"/>
      <c r="AA427" s="149"/>
      <c r="AB427" s="149"/>
      <c r="AC427" s="149"/>
      <c r="AD427" s="149"/>
      <c r="AE427" s="149"/>
      <c r="AF427" s="149"/>
      <c r="AG427" s="149" t="s">
        <v>207</v>
      </c>
      <c r="AH427" s="149"/>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2" x14ac:dyDescent="0.2">
      <c r="A428" s="156"/>
      <c r="B428" s="157"/>
      <c r="C428" s="255" t="s">
        <v>421</v>
      </c>
      <c r="D428" s="256"/>
      <c r="E428" s="256"/>
      <c r="F428" s="256"/>
      <c r="G428" s="256"/>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176</v>
      </c>
      <c r="AH428" s="149"/>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
      <c r="A429" s="156"/>
      <c r="B429" s="157"/>
      <c r="C429" s="257" t="s">
        <v>357</v>
      </c>
      <c r="D429" s="258"/>
      <c r="E429" s="258"/>
      <c r="F429" s="258"/>
      <c r="G429" s="258"/>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176</v>
      </c>
      <c r="AH429" s="149"/>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257" t="s">
        <v>358</v>
      </c>
      <c r="D430" s="258"/>
      <c r="E430" s="258"/>
      <c r="F430" s="258"/>
      <c r="G430" s="258"/>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176</v>
      </c>
      <c r="AH430" s="149"/>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257" t="s">
        <v>359</v>
      </c>
      <c r="D431" s="258"/>
      <c r="E431" s="258"/>
      <c r="F431" s="258"/>
      <c r="G431" s="258"/>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176</v>
      </c>
      <c r="AH431" s="149"/>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257" t="s">
        <v>360</v>
      </c>
      <c r="D432" s="258"/>
      <c r="E432" s="258"/>
      <c r="F432" s="258"/>
      <c r="G432" s="258"/>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176</v>
      </c>
      <c r="AH432" s="149"/>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257" t="s">
        <v>361</v>
      </c>
      <c r="D433" s="258"/>
      <c r="E433" s="258"/>
      <c r="F433" s="258"/>
      <c r="G433" s="258"/>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176</v>
      </c>
      <c r="AH433" s="149"/>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257" t="s">
        <v>362</v>
      </c>
      <c r="D434" s="258"/>
      <c r="E434" s="258"/>
      <c r="F434" s="258"/>
      <c r="G434" s="258"/>
      <c r="H434" s="159"/>
      <c r="I434" s="159"/>
      <c r="J434" s="159"/>
      <c r="K434" s="159"/>
      <c r="L434" s="159"/>
      <c r="M434" s="159"/>
      <c r="N434" s="158"/>
      <c r="O434" s="158"/>
      <c r="P434" s="158"/>
      <c r="Q434" s="158"/>
      <c r="R434" s="159"/>
      <c r="S434" s="159"/>
      <c r="T434" s="159"/>
      <c r="U434" s="159"/>
      <c r="V434" s="159"/>
      <c r="W434" s="159"/>
      <c r="X434" s="159"/>
      <c r="Y434" s="159"/>
      <c r="Z434" s="149"/>
      <c r="AA434" s="149"/>
      <c r="AB434" s="149"/>
      <c r="AC434" s="149"/>
      <c r="AD434" s="149"/>
      <c r="AE434" s="149"/>
      <c r="AF434" s="149"/>
      <c r="AG434" s="149" t="s">
        <v>176</v>
      </c>
      <c r="AH434" s="149"/>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257" t="s">
        <v>446</v>
      </c>
      <c r="D435" s="258"/>
      <c r="E435" s="258"/>
      <c r="F435" s="258"/>
      <c r="G435" s="258"/>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176</v>
      </c>
      <c r="AH435" s="149"/>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257" t="s">
        <v>383</v>
      </c>
      <c r="D436" s="258"/>
      <c r="E436" s="258"/>
      <c r="F436" s="258"/>
      <c r="G436" s="258"/>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176</v>
      </c>
      <c r="AH436" s="149"/>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ht="22.5" outlineLevel="3" x14ac:dyDescent="0.2">
      <c r="A437" s="156"/>
      <c r="B437" s="157"/>
      <c r="C437" s="257" t="s">
        <v>363</v>
      </c>
      <c r="D437" s="258"/>
      <c r="E437" s="258"/>
      <c r="F437" s="258"/>
      <c r="G437" s="258"/>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176</v>
      </c>
      <c r="AH437" s="149"/>
      <c r="AI437" s="149"/>
      <c r="AJ437" s="149"/>
      <c r="AK437" s="149"/>
      <c r="AL437" s="149"/>
      <c r="AM437" s="149"/>
      <c r="AN437" s="149"/>
      <c r="AO437" s="149"/>
      <c r="AP437" s="149"/>
      <c r="AQ437" s="149"/>
      <c r="AR437" s="149"/>
      <c r="AS437" s="149"/>
      <c r="AT437" s="149"/>
      <c r="AU437" s="149"/>
      <c r="AV437" s="149"/>
      <c r="AW437" s="149"/>
      <c r="AX437" s="149"/>
      <c r="AY437" s="149"/>
      <c r="AZ437" s="149"/>
      <c r="BA437" s="185" t="str">
        <f>C437</f>
        <v>Je vhodné věnovat zvýšenou pozornost ukotvení sloupků do kamenných desek, aby byl pečlivě maltovinou vyplněn kotevní otvor a bylo tak zamezeno vtékání srážkové vody.</v>
      </c>
      <c r="BB437" s="149"/>
      <c r="BC437" s="149"/>
      <c r="BD437" s="149"/>
      <c r="BE437" s="149"/>
      <c r="BF437" s="149"/>
      <c r="BG437" s="149"/>
      <c r="BH437" s="149"/>
    </row>
    <row r="438" spans="1:60" outlineLevel="2" x14ac:dyDescent="0.2">
      <c r="A438" s="156"/>
      <c r="B438" s="157"/>
      <c r="C438" s="194" t="s">
        <v>364</v>
      </c>
      <c r="D438" s="192"/>
      <c r="E438" s="193"/>
      <c r="F438" s="159"/>
      <c r="G438" s="159"/>
      <c r="H438" s="159"/>
      <c r="I438" s="159"/>
      <c r="J438" s="159"/>
      <c r="K438" s="159"/>
      <c r="L438" s="159"/>
      <c r="M438" s="159"/>
      <c r="N438" s="158"/>
      <c r="O438" s="158"/>
      <c r="P438" s="158"/>
      <c r="Q438" s="158"/>
      <c r="R438" s="159"/>
      <c r="S438" s="159"/>
      <c r="T438" s="159"/>
      <c r="U438" s="159"/>
      <c r="V438" s="159"/>
      <c r="W438" s="159"/>
      <c r="X438" s="159"/>
      <c r="Y438" s="159"/>
      <c r="Z438" s="149"/>
      <c r="AA438" s="149"/>
      <c r="AB438" s="149"/>
      <c r="AC438" s="149"/>
      <c r="AD438" s="149"/>
      <c r="AE438" s="149"/>
      <c r="AF438" s="149"/>
      <c r="AG438" s="149" t="s">
        <v>211</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outlineLevel="3" x14ac:dyDescent="0.2">
      <c r="A439" s="156"/>
      <c r="B439" s="157"/>
      <c r="C439" s="194" t="s">
        <v>447</v>
      </c>
      <c r="D439" s="192"/>
      <c r="E439" s="193">
        <v>1</v>
      </c>
      <c r="F439" s="159"/>
      <c r="G439" s="159"/>
      <c r="H439" s="159"/>
      <c r="I439" s="159"/>
      <c r="J439" s="159"/>
      <c r="K439" s="159"/>
      <c r="L439" s="159"/>
      <c r="M439" s="159"/>
      <c r="N439" s="158"/>
      <c r="O439" s="158"/>
      <c r="P439" s="158"/>
      <c r="Q439" s="158"/>
      <c r="R439" s="159"/>
      <c r="S439" s="159"/>
      <c r="T439" s="159"/>
      <c r="U439" s="159"/>
      <c r="V439" s="159"/>
      <c r="W439" s="159"/>
      <c r="X439" s="159"/>
      <c r="Y439" s="159"/>
      <c r="Z439" s="149"/>
      <c r="AA439" s="149"/>
      <c r="AB439" s="149"/>
      <c r="AC439" s="149"/>
      <c r="AD439" s="149"/>
      <c r="AE439" s="149"/>
      <c r="AF439" s="149"/>
      <c r="AG439" s="149" t="s">
        <v>211</v>
      </c>
      <c r="AH439" s="149">
        <v>0</v>
      </c>
      <c r="AI439" s="149"/>
      <c r="AJ439" s="149"/>
      <c r="AK439" s="149"/>
      <c r="AL439" s="149"/>
      <c r="AM439" s="149"/>
      <c r="AN439" s="149"/>
      <c r="AO439" s="149"/>
      <c r="AP439" s="149"/>
      <c r="AQ439" s="149"/>
      <c r="AR439" s="149"/>
      <c r="AS439" s="149"/>
      <c r="AT439" s="149"/>
      <c r="AU439" s="149"/>
      <c r="AV439" s="149"/>
      <c r="AW439" s="149"/>
      <c r="AX439" s="149"/>
      <c r="AY439" s="149"/>
      <c r="AZ439" s="149"/>
      <c r="BA439" s="149"/>
      <c r="BB439" s="149"/>
      <c r="BC439" s="149"/>
      <c r="BD439" s="149"/>
      <c r="BE439" s="149"/>
      <c r="BF439" s="149"/>
      <c r="BG439" s="149"/>
      <c r="BH439" s="149"/>
    </row>
    <row r="440" spans="1:60" ht="22.5" outlineLevel="1" x14ac:dyDescent="0.2">
      <c r="A440" s="171">
        <v>40</v>
      </c>
      <c r="B440" s="172" t="s">
        <v>450</v>
      </c>
      <c r="C440" s="188" t="s">
        <v>451</v>
      </c>
      <c r="D440" s="173" t="s">
        <v>273</v>
      </c>
      <c r="E440" s="174">
        <v>1</v>
      </c>
      <c r="F440" s="175"/>
      <c r="G440" s="176">
        <f>ROUND(E440*F440,2)</f>
        <v>0</v>
      </c>
      <c r="H440" s="175"/>
      <c r="I440" s="176">
        <f>ROUND(E440*H440,2)</f>
        <v>0</v>
      </c>
      <c r="J440" s="175"/>
      <c r="K440" s="176">
        <f>ROUND(E440*J440,2)</f>
        <v>0</v>
      </c>
      <c r="L440" s="176">
        <v>21</v>
      </c>
      <c r="M440" s="176">
        <f>G440*(1+L440/100)</f>
        <v>0</v>
      </c>
      <c r="N440" s="174">
        <v>0</v>
      </c>
      <c r="O440" s="174">
        <f>ROUND(E440*N440,2)</f>
        <v>0</v>
      </c>
      <c r="P440" s="174">
        <v>0</v>
      </c>
      <c r="Q440" s="174">
        <f>ROUND(E440*P440,2)</f>
        <v>0</v>
      </c>
      <c r="R440" s="176"/>
      <c r="S440" s="176" t="s">
        <v>198</v>
      </c>
      <c r="T440" s="177" t="s">
        <v>169</v>
      </c>
      <c r="U440" s="159">
        <v>0</v>
      </c>
      <c r="V440" s="159">
        <f>ROUND(E440*U440,2)</f>
        <v>0</v>
      </c>
      <c r="W440" s="159"/>
      <c r="X440" s="159" t="s">
        <v>206</v>
      </c>
      <c r="Y440" s="159" t="s">
        <v>171</v>
      </c>
      <c r="Z440" s="149"/>
      <c r="AA440" s="149"/>
      <c r="AB440" s="149"/>
      <c r="AC440" s="149"/>
      <c r="AD440" s="149"/>
      <c r="AE440" s="149"/>
      <c r="AF440" s="149"/>
      <c r="AG440" s="149" t="s">
        <v>207</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outlineLevel="2" x14ac:dyDescent="0.2">
      <c r="A441" s="156"/>
      <c r="B441" s="157"/>
      <c r="C441" s="255" t="s">
        <v>421</v>
      </c>
      <c r="D441" s="256"/>
      <c r="E441" s="256"/>
      <c r="F441" s="256"/>
      <c r="G441" s="256"/>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176</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49"/>
      <c r="BB441" s="149"/>
      <c r="BC441" s="149"/>
      <c r="BD441" s="149"/>
      <c r="BE441" s="149"/>
      <c r="BF441" s="149"/>
      <c r="BG441" s="149"/>
      <c r="BH441" s="149"/>
    </row>
    <row r="442" spans="1:60" outlineLevel="3" x14ac:dyDescent="0.2">
      <c r="A442" s="156"/>
      <c r="B442" s="157"/>
      <c r="C442" s="257" t="s">
        <v>357</v>
      </c>
      <c r="D442" s="258"/>
      <c r="E442" s="258"/>
      <c r="F442" s="258"/>
      <c r="G442" s="258"/>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176</v>
      </c>
      <c r="AH442" s="149"/>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outlineLevel="3" x14ac:dyDescent="0.2">
      <c r="A443" s="156"/>
      <c r="B443" s="157"/>
      <c r="C443" s="257" t="s">
        <v>358</v>
      </c>
      <c r="D443" s="258"/>
      <c r="E443" s="258"/>
      <c r="F443" s="258"/>
      <c r="G443" s="258"/>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176</v>
      </c>
      <c r="AH443" s="149"/>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257" t="s">
        <v>359</v>
      </c>
      <c r="D444" s="258"/>
      <c r="E444" s="258"/>
      <c r="F444" s="258"/>
      <c r="G444" s="258"/>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176</v>
      </c>
      <c r="AH444" s="149"/>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3" x14ac:dyDescent="0.2">
      <c r="A445" s="156"/>
      <c r="B445" s="157"/>
      <c r="C445" s="257" t="s">
        <v>360</v>
      </c>
      <c r="D445" s="258"/>
      <c r="E445" s="258"/>
      <c r="F445" s="258"/>
      <c r="G445" s="258"/>
      <c r="H445" s="159"/>
      <c r="I445" s="159"/>
      <c r="J445" s="159"/>
      <c r="K445" s="159"/>
      <c r="L445" s="159"/>
      <c r="M445" s="159"/>
      <c r="N445" s="158"/>
      <c r="O445" s="158"/>
      <c r="P445" s="158"/>
      <c r="Q445" s="158"/>
      <c r="R445" s="159"/>
      <c r="S445" s="159"/>
      <c r="T445" s="159"/>
      <c r="U445" s="159"/>
      <c r="V445" s="159"/>
      <c r="W445" s="159"/>
      <c r="X445" s="159"/>
      <c r="Y445" s="159"/>
      <c r="Z445" s="149"/>
      <c r="AA445" s="149"/>
      <c r="AB445" s="149"/>
      <c r="AC445" s="149"/>
      <c r="AD445" s="149"/>
      <c r="AE445" s="149"/>
      <c r="AF445" s="149"/>
      <c r="AG445" s="149" t="s">
        <v>176</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3" x14ac:dyDescent="0.2">
      <c r="A446" s="156"/>
      <c r="B446" s="157"/>
      <c r="C446" s="257" t="s">
        <v>361</v>
      </c>
      <c r="D446" s="258"/>
      <c r="E446" s="258"/>
      <c r="F446" s="258"/>
      <c r="G446" s="258"/>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176</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49"/>
      <c r="BB446" s="149"/>
      <c r="BC446" s="149"/>
      <c r="BD446" s="149"/>
      <c r="BE446" s="149"/>
      <c r="BF446" s="149"/>
      <c r="BG446" s="149"/>
      <c r="BH446" s="149"/>
    </row>
    <row r="447" spans="1:60" outlineLevel="3" x14ac:dyDescent="0.2">
      <c r="A447" s="156"/>
      <c r="B447" s="157"/>
      <c r="C447" s="257" t="s">
        <v>362</v>
      </c>
      <c r="D447" s="258"/>
      <c r="E447" s="258"/>
      <c r="F447" s="258"/>
      <c r="G447" s="258"/>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176</v>
      </c>
      <c r="AH447" s="149"/>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outlineLevel="3" x14ac:dyDescent="0.2">
      <c r="A448" s="156"/>
      <c r="B448" s="157"/>
      <c r="C448" s="257" t="s">
        <v>446</v>
      </c>
      <c r="D448" s="258"/>
      <c r="E448" s="258"/>
      <c r="F448" s="258"/>
      <c r="G448" s="258"/>
      <c r="H448" s="159"/>
      <c r="I448" s="159"/>
      <c r="J448" s="159"/>
      <c r="K448" s="159"/>
      <c r="L448" s="159"/>
      <c r="M448" s="159"/>
      <c r="N448" s="158"/>
      <c r="O448" s="158"/>
      <c r="P448" s="158"/>
      <c r="Q448" s="158"/>
      <c r="R448" s="159"/>
      <c r="S448" s="159"/>
      <c r="T448" s="159"/>
      <c r="U448" s="159"/>
      <c r="V448" s="159"/>
      <c r="W448" s="159"/>
      <c r="X448" s="159"/>
      <c r="Y448" s="159"/>
      <c r="Z448" s="149"/>
      <c r="AA448" s="149"/>
      <c r="AB448" s="149"/>
      <c r="AC448" s="149"/>
      <c r="AD448" s="149"/>
      <c r="AE448" s="149"/>
      <c r="AF448" s="149"/>
      <c r="AG448" s="149" t="s">
        <v>176</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outlineLevel="3" x14ac:dyDescent="0.2">
      <c r="A449" s="156"/>
      <c r="B449" s="157"/>
      <c r="C449" s="257" t="s">
        <v>383</v>
      </c>
      <c r="D449" s="258"/>
      <c r="E449" s="258"/>
      <c r="F449" s="258"/>
      <c r="G449" s="258"/>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176</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49"/>
      <c r="BB449" s="149"/>
      <c r="BC449" s="149"/>
      <c r="BD449" s="149"/>
      <c r="BE449" s="149"/>
      <c r="BF449" s="149"/>
      <c r="BG449" s="149"/>
      <c r="BH449" s="149"/>
    </row>
    <row r="450" spans="1:60" ht="22.5" outlineLevel="3" x14ac:dyDescent="0.2">
      <c r="A450" s="156"/>
      <c r="B450" s="157"/>
      <c r="C450" s="257" t="s">
        <v>363</v>
      </c>
      <c r="D450" s="258"/>
      <c r="E450" s="258"/>
      <c r="F450" s="258"/>
      <c r="G450" s="258"/>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176</v>
      </c>
      <c r="AH450" s="149"/>
      <c r="AI450" s="149"/>
      <c r="AJ450" s="149"/>
      <c r="AK450" s="149"/>
      <c r="AL450" s="149"/>
      <c r="AM450" s="149"/>
      <c r="AN450" s="149"/>
      <c r="AO450" s="149"/>
      <c r="AP450" s="149"/>
      <c r="AQ450" s="149"/>
      <c r="AR450" s="149"/>
      <c r="AS450" s="149"/>
      <c r="AT450" s="149"/>
      <c r="AU450" s="149"/>
      <c r="AV450" s="149"/>
      <c r="AW450" s="149"/>
      <c r="AX450" s="149"/>
      <c r="AY450" s="149"/>
      <c r="AZ450" s="149"/>
      <c r="BA450" s="185" t="str">
        <f>C450</f>
        <v>Je vhodné věnovat zvýšenou pozornost ukotvení sloupků do kamenných desek, aby byl pečlivě maltovinou vyplněn kotevní otvor a bylo tak zamezeno vtékání srážkové vody.</v>
      </c>
      <c r="BB450" s="149"/>
      <c r="BC450" s="149"/>
      <c r="BD450" s="149"/>
      <c r="BE450" s="149"/>
      <c r="BF450" s="149"/>
      <c r="BG450" s="149"/>
      <c r="BH450" s="149"/>
    </row>
    <row r="451" spans="1:60" outlineLevel="2" x14ac:dyDescent="0.2">
      <c r="A451" s="156"/>
      <c r="B451" s="157"/>
      <c r="C451" s="194" t="s">
        <v>364</v>
      </c>
      <c r="D451" s="192"/>
      <c r="E451" s="193"/>
      <c r="F451" s="159"/>
      <c r="G451" s="159"/>
      <c r="H451" s="159"/>
      <c r="I451" s="159"/>
      <c r="J451" s="159"/>
      <c r="K451" s="159"/>
      <c r="L451" s="159"/>
      <c r="M451" s="159"/>
      <c r="N451" s="158"/>
      <c r="O451" s="158"/>
      <c r="P451" s="158"/>
      <c r="Q451" s="158"/>
      <c r="R451" s="159"/>
      <c r="S451" s="159"/>
      <c r="T451" s="159"/>
      <c r="U451" s="159"/>
      <c r="V451" s="159"/>
      <c r="W451" s="159"/>
      <c r="X451" s="159"/>
      <c r="Y451" s="159"/>
      <c r="Z451" s="149"/>
      <c r="AA451" s="149"/>
      <c r="AB451" s="149"/>
      <c r="AC451" s="149"/>
      <c r="AD451" s="149"/>
      <c r="AE451" s="149"/>
      <c r="AF451" s="149"/>
      <c r="AG451" s="149" t="s">
        <v>211</v>
      </c>
      <c r="AH451" s="149">
        <v>0</v>
      </c>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outlineLevel="3" x14ac:dyDescent="0.2">
      <c r="A452" s="156"/>
      <c r="B452" s="157"/>
      <c r="C452" s="194" t="s">
        <v>447</v>
      </c>
      <c r="D452" s="192"/>
      <c r="E452" s="193">
        <v>1</v>
      </c>
      <c r="F452" s="159"/>
      <c r="G452" s="159"/>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211</v>
      </c>
      <c r="AH452" s="149">
        <v>0</v>
      </c>
      <c r="AI452" s="149"/>
      <c r="AJ452" s="149"/>
      <c r="AK452" s="149"/>
      <c r="AL452" s="149"/>
      <c r="AM452" s="149"/>
      <c r="AN452" s="149"/>
      <c r="AO452" s="149"/>
      <c r="AP452" s="149"/>
      <c r="AQ452" s="149"/>
      <c r="AR452" s="149"/>
      <c r="AS452" s="149"/>
      <c r="AT452" s="149"/>
      <c r="AU452" s="149"/>
      <c r="AV452" s="149"/>
      <c r="AW452" s="149"/>
      <c r="AX452" s="149"/>
      <c r="AY452" s="149"/>
      <c r="AZ452" s="149"/>
      <c r="BA452" s="149"/>
      <c r="BB452" s="149"/>
      <c r="BC452" s="149"/>
      <c r="BD452" s="149"/>
      <c r="BE452" s="149"/>
      <c r="BF452" s="149"/>
      <c r="BG452" s="149"/>
      <c r="BH452" s="149"/>
    </row>
    <row r="453" spans="1:60" x14ac:dyDescent="0.2">
      <c r="A453" s="164" t="s">
        <v>163</v>
      </c>
      <c r="B453" s="165" t="s">
        <v>129</v>
      </c>
      <c r="C453" s="186" t="s">
        <v>130</v>
      </c>
      <c r="D453" s="166"/>
      <c r="E453" s="167"/>
      <c r="F453" s="168"/>
      <c r="G453" s="168">
        <f>SUMIF(AG454:AG475,"&lt;&gt;NOR",G454:G475)</f>
        <v>0</v>
      </c>
      <c r="H453" s="168"/>
      <c r="I453" s="168">
        <f>SUM(I454:I475)</f>
        <v>0</v>
      </c>
      <c r="J453" s="168"/>
      <c r="K453" s="168">
        <f>SUM(K454:K475)</f>
        <v>0</v>
      </c>
      <c r="L453" s="168"/>
      <c r="M453" s="168">
        <f>SUM(M454:M475)</f>
        <v>0</v>
      </c>
      <c r="N453" s="167"/>
      <c r="O453" s="167">
        <f>SUM(O454:O475)</f>
        <v>0</v>
      </c>
      <c r="P453" s="167"/>
      <c r="Q453" s="167">
        <f>SUM(Q454:Q475)</f>
        <v>0</v>
      </c>
      <c r="R453" s="168"/>
      <c r="S453" s="168"/>
      <c r="T453" s="169"/>
      <c r="U453" s="163"/>
      <c r="V453" s="163">
        <f>SUM(V454:V475)</f>
        <v>26.89</v>
      </c>
      <c r="W453" s="163"/>
      <c r="X453" s="163"/>
      <c r="Y453" s="163"/>
      <c r="AG453" t="s">
        <v>164</v>
      </c>
    </row>
    <row r="454" spans="1:60" outlineLevel="1" x14ac:dyDescent="0.2">
      <c r="A454" s="171">
        <v>41</v>
      </c>
      <c r="B454" s="172" t="s">
        <v>452</v>
      </c>
      <c r="C454" s="188" t="s">
        <v>453</v>
      </c>
      <c r="D454" s="173" t="s">
        <v>346</v>
      </c>
      <c r="E454" s="174">
        <v>3.3035100000000002</v>
      </c>
      <c r="F454" s="175"/>
      <c r="G454" s="176">
        <f>ROUND(E454*F454,2)</f>
        <v>0</v>
      </c>
      <c r="H454" s="175"/>
      <c r="I454" s="176">
        <f>ROUND(E454*H454,2)</f>
        <v>0</v>
      </c>
      <c r="J454" s="175"/>
      <c r="K454" s="176">
        <f>ROUND(E454*J454,2)</f>
        <v>0</v>
      </c>
      <c r="L454" s="176">
        <v>21</v>
      </c>
      <c r="M454" s="176">
        <f>G454*(1+L454/100)</f>
        <v>0</v>
      </c>
      <c r="N454" s="174">
        <v>0</v>
      </c>
      <c r="O454" s="174">
        <f>ROUND(E454*N454,2)</f>
        <v>0</v>
      </c>
      <c r="P454" s="174">
        <v>0</v>
      </c>
      <c r="Q454" s="174">
        <f>ROUND(E454*P454,2)</f>
        <v>0</v>
      </c>
      <c r="R454" s="176" t="s">
        <v>292</v>
      </c>
      <c r="S454" s="176" t="s">
        <v>168</v>
      </c>
      <c r="T454" s="177" t="s">
        <v>168</v>
      </c>
      <c r="U454" s="159">
        <v>0</v>
      </c>
      <c r="V454" s="159">
        <f>ROUND(E454*U454,2)</f>
        <v>0</v>
      </c>
      <c r="W454" s="159"/>
      <c r="X454" s="159" t="s">
        <v>206</v>
      </c>
      <c r="Y454" s="159" t="s">
        <v>171</v>
      </c>
      <c r="Z454" s="149"/>
      <c r="AA454" s="149"/>
      <c r="AB454" s="149"/>
      <c r="AC454" s="149"/>
      <c r="AD454" s="149"/>
      <c r="AE454" s="149"/>
      <c r="AF454" s="149"/>
      <c r="AG454" s="149" t="s">
        <v>207</v>
      </c>
      <c r="AH454" s="149"/>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2" x14ac:dyDescent="0.2">
      <c r="A455" s="156"/>
      <c r="B455" s="157"/>
      <c r="C455" s="194" t="s">
        <v>454</v>
      </c>
      <c r="D455" s="192"/>
      <c r="E455" s="193">
        <v>1.28871</v>
      </c>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211</v>
      </c>
      <c r="AH455" s="149">
        <v>7</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194" t="s">
        <v>455</v>
      </c>
      <c r="D456" s="192"/>
      <c r="E456" s="193">
        <v>2.0148000000000001</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211</v>
      </c>
      <c r="AH456" s="149">
        <v>7</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1" x14ac:dyDescent="0.2">
      <c r="A457" s="171">
        <v>42</v>
      </c>
      <c r="B457" s="172" t="s">
        <v>456</v>
      </c>
      <c r="C457" s="188" t="s">
        <v>457</v>
      </c>
      <c r="D457" s="173" t="s">
        <v>346</v>
      </c>
      <c r="E457" s="174">
        <v>8.91</v>
      </c>
      <c r="F457" s="175"/>
      <c r="G457" s="176">
        <f>ROUND(E457*F457,2)</f>
        <v>0</v>
      </c>
      <c r="H457" s="175"/>
      <c r="I457" s="176">
        <f>ROUND(E457*H457,2)</f>
        <v>0</v>
      </c>
      <c r="J457" s="175"/>
      <c r="K457" s="176">
        <f>ROUND(E457*J457,2)</f>
        <v>0</v>
      </c>
      <c r="L457" s="176">
        <v>21</v>
      </c>
      <c r="M457" s="176">
        <f>G457*(1+L457/100)</f>
        <v>0</v>
      </c>
      <c r="N457" s="174">
        <v>0</v>
      </c>
      <c r="O457" s="174">
        <f>ROUND(E457*N457,2)</f>
        <v>0</v>
      </c>
      <c r="P457" s="174">
        <v>0</v>
      </c>
      <c r="Q457" s="174">
        <f>ROUND(E457*P457,2)</f>
        <v>0</v>
      </c>
      <c r="R457" s="176" t="s">
        <v>292</v>
      </c>
      <c r="S457" s="176" t="s">
        <v>168</v>
      </c>
      <c r="T457" s="177" t="s">
        <v>168</v>
      </c>
      <c r="U457" s="159">
        <v>0</v>
      </c>
      <c r="V457" s="159">
        <f>ROUND(E457*U457,2)</f>
        <v>0</v>
      </c>
      <c r="W457" s="159"/>
      <c r="X457" s="159" t="s">
        <v>206</v>
      </c>
      <c r="Y457" s="159" t="s">
        <v>171</v>
      </c>
      <c r="Z457" s="149"/>
      <c r="AA457" s="149"/>
      <c r="AB457" s="149"/>
      <c r="AC457" s="149"/>
      <c r="AD457" s="149"/>
      <c r="AE457" s="149"/>
      <c r="AF457" s="149"/>
      <c r="AG457" s="149" t="s">
        <v>207</v>
      </c>
      <c r="AH457" s="149"/>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outlineLevel="2" x14ac:dyDescent="0.2">
      <c r="A458" s="156"/>
      <c r="B458" s="157"/>
      <c r="C458" s="194" t="s">
        <v>458</v>
      </c>
      <c r="D458" s="192"/>
      <c r="E458" s="193">
        <v>8.91</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211</v>
      </c>
      <c r="AH458" s="149">
        <v>7</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1" x14ac:dyDescent="0.2">
      <c r="A459" s="171">
        <v>43</v>
      </c>
      <c r="B459" s="172" t="s">
        <v>459</v>
      </c>
      <c r="C459" s="188" t="s">
        <v>460</v>
      </c>
      <c r="D459" s="173" t="s">
        <v>346</v>
      </c>
      <c r="E459" s="174">
        <v>12.213509999999999</v>
      </c>
      <c r="F459" s="175"/>
      <c r="G459" s="176">
        <f>ROUND(E459*F459,2)</f>
        <v>0</v>
      </c>
      <c r="H459" s="175"/>
      <c r="I459" s="176">
        <f>ROUND(E459*H459,2)</f>
        <v>0</v>
      </c>
      <c r="J459" s="175"/>
      <c r="K459" s="176">
        <f>ROUND(E459*J459,2)</f>
        <v>0</v>
      </c>
      <c r="L459" s="176">
        <v>21</v>
      </c>
      <c r="M459" s="176">
        <f>G459*(1+L459/100)</f>
        <v>0</v>
      </c>
      <c r="N459" s="174">
        <v>0</v>
      </c>
      <c r="O459" s="174">
        <f>ROUND(E459*N459,2)</f>
        <v>0</v>
      </c>
      <c r="P459" s="174">
        <v>0</v>
      </c>
      <c r="Q459" s="174">
        <f>ROUND(E459*P459,2)</f>
        <v>0</v>
      </c>
      <c r="R459" s="176" t="s">
        <v>292</v>
      </c>
      <c r="S459" s="176" t="s">
        <v>168</v>
      </c>
      <c r="T459" s="177" t="s">
        <v>168</v>
      </c>
      <c r="U459" s="159">
        <v>0.49</v>
      </c>
      <c r="V459" s="159">
        <f>ROUND(E459*U459,2)</f>
        <v>5.98</v>
      </c>
      <c r="W459" s="159"/>
      <c r="X459" s="159" t="s">
        <v>461</v>
      </c>
      <c r="Y459" s="159" t="s">
        <v>171</v>
      </c>
      <c r="Z459" s="149"/>
      <c r="AA459" s="149"/>
      <c r="AB459" s="149"/>
      <c r="AC459" s="149"/>
      <c r="AD459" s="149"/>
      <c r="AE459" s="149"/>
      <c r="AF459" s="149"/>
      <c r="AG459" s="149" t="s">
        <v>462</v>
      </c>
      <c r="AH459" s="149"/>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2" x14ac:dyDescent="0.2">
      <c r="A460" s="156"/>
      <c r="B460" s="157"/>
      <c r="C460" s="255" t="s">
        <v>463</v>
      </c>
      <c r="D460" s="256"/>
      <c r="E460" s="256"/>
      <c r="F460" s="256"/>
      <c r="G460" s="256"/>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176</v>
      </c>
      <c r="AH460" s="149"/>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2" x14ac:dyDescent="0.2">
      <c r="A461" s="156"/>
      <c r="B461" s="157"/>
      <c r="C461" s="194" t="s">
        <v>464</v>
      </c>
      <c r="D461" s="192"/>
      <c r="E461" s="193"/>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211</v>
      </c>
      <c r="AH461" s="149">
        <v>0</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outlineLevel="3" x14ac:dyDescent="0.2">
      <c r="A462" s="156"/>
      <c r="B462" s="157"/>
      <c r="C462" s="194" t="s">
        <v>465</v>
      </c>
      <c r="D462" s="192"/>
      <c r="E462" s="193"/>
      <c r="F462" s="159"/>
      <c r="G462" s="159"/>
      <c r="H462" s="159"/>
      <c r="I462" s="159"/>
      <c r="J462" s="159"/>
      <c r="K462" s="159"/>
      <c r="L462" s="159"/>
      <c r="M462" s="159"/>
      <c r="N462" s="158"/>
      <c r="O462" s="158"/>
      <c r="P462" s="158"/>
      <c r="Q462" s="158"/>
      <c r="R462" s="159"/>
      <c r="S462" s="159"/>
      <c r="T462" s="159"/>
      <c r="U462" s="159"/>
      <c r="V462" s="159"/>
      <c r="W462" s="159"/>
      <c r="X462" s="159"/>
      <c r="Y462" s="159"/>
      <c r="Z462" s="149"/>
      <c r="AA462" s="149"/>
      <c r="AB462" s="149"/>
      <c r="AC462" s="149"/>
      <c r="AD462" s="149"/>
      <c r="AE462" s="149"/>
      <c r="AF462" s="149"/>
      <c r="AG462" s="149" t="s">
        <v>211</v>
      </c>
      <c r="AH462" s="149">
        <v>0</v>
      </c>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outlineLevel="3" x14ac:dyDescent="0.2">
      <c r="A463" s="156"/>
      <c r="B463" s="157"/>
      <c r="C463" s="194" t="s">
        <v>466</v>
      </c>
      <c r="D463" s="192"/>
      <c r="E463" s="193">
        <v>12.213509999999999</v>
      </c>
      <c r="F463" s="159"/>
      <c r="G463" s="159"/>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211</v>
      </c>
      <c r="AH463" s="149">
        <v>0</v>
      </c>
      <c r="AI463" s="149"/>
      <c r="AJ463" s="149"/>
      <c r="AK463" s="149"/>
      <c r="AL463" s="149"/>
      <c r="AM463" s="149"/>
      <c r="AN463" s="149"/>
      <c r="AO463" s="149"/>
      <c r="AP463" s="149"/>
      <c r="AQ463" s="149"/>
      <c r="AR463" s="149"/>
      <c r="AS463" s="149"/>
      <c r="AT463" s="149"/>
      <c r="AU463" s="149"/>
      <c r="AV463" s="149"/>
      <c r="AW463" s="149"/>
      <c r="AX463" s="149"/>
      <c r="AY463" s="149"/>
      <c r="AZ463" s="149"/>
      <c r="BA463" s="149"/>
      <c r="BB463" s="149"/>
      <c r="BC463" s="149"/>
      <c r="BD463" s="149"/>
      <c r="BE463" s="149"/>
      <c r="BF463" s="149"/>
      <c r="BG463" s="149"/>
      <c r="BH463" s="149"/>
    </row>
    <row r="464" spans="1:60" outlineLevel="1" x14ac:dyDescent="0.2">
      <c r="A464" s="171">
        <v>44</v>
      </c>
      <c r="B464" s="172" t="s">
        <v>467</v>
      </c>
      <c r="C464" s="188" t="s">
        <v>468</v>
      </c>
      <c r="D464" s="173" t="s">
        <v>346</v>
      </c>
      <c r="E464" s="174">
        <v>109.92158999999999</v>
      </c>
      <c r="F464" s="175"/>
      <c r="G464" s="176">
        <f>ROUND(E464*F464,2)</f>
        <v>0</v>
      </c>
      <c r="H464" s="175"/>
      <c r="I464" s="176">
        <f>ROUND(E464*H464,2)</f>
        <v>0</v>
      </c>
      <c r="J464" s="175"/>
      <c r="K464" s="176">
        <f>ROUND(E464*J464,2)</f>
        <v>0</v>
      </c>
      <c r="L464" s="176">
        <v>21</v>
      </c>
      <c r="M464" s="176">
        <f>G464*(1+L464/100)</f>
        <v>0</v>
      </c>
      <c r="N464" s="174">
        <v>0</v>
      </c>
      <c r="O464" s="174">
        <f>ROUND(E464*N464,2)</f>
        <v>0</v>
      </c>
      <c r="P464" s="174">
        <v>0</v>
      </c>
      <c r="Q464" s="174">
        <f>ROUND(E464*P464,2)</f>
        <v>0</v>
      </c>
      <c r="R464" s="176" t="s">
        <v>292</v>
      </c>
      <c r="S464" s="176" t="s">
        <v>168</v>
      </c>
      <c r="T464" s="177" t="s">
        <v>168</v>
      </c>
      <c r="U464" s="159">
        <v>0</v>
      </c>
      <c r="V464" s="159">
        <f>ROUND(E464*U464,2)</f>
        <v>0</v>
      </c>
      <c r="W464" s="159"/>
      <c r="X464" s="159" t="s">
        <v>461</v>
      </c>
      <c r="Y464" s="159" t="s">
        <v>171</v>
      </c>
      <c r="Z464" s="149"/>
      <c r="AA464" s="149"/>
      <c r="AB464" s="149"/>
      <c r="AC464" s="149"/>
      <c r="AD464" s="149"/>
      <c r="AE464" s="149"/>
      <c r="AF464" s="149"/>
      <c r="AG464" s="149" t="s">
        <v>462</v>
      </c>
      <c r="AH464" s="149"/>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outlineLevel="2" x14ac:dyDescent="0.2">
      <c r="A465" s="156"/>
      <c r="B465" s="157"/>
      <c r="C465" s="194" t="s">
        <v>464</v>
      </c>
      <c r="D465" s="192"/>
      <c r="E465" s="193"/>
      <c r="F465" s="159"/>
      <c r="G465" s="159"/>
      <c r="H465" s="159"/>
      <c r="I465" s="159"/>
      <c r="J465" s="159"/>
      <c r="K465" s="159"/>
      <c r="L465" s="159"/>
      <c r="M465" s="159"/>
      <c r="N465" s="158"/>
      <c r="O465" s="158"/>
      <c r="P465" s="158"/>
      <c r="Q465" s="158"/>
      <c r="R465" s="159"/>
      <c r="S465" s="159"/>
      <c r="T465" s="159"/>
      <c r="U465" s="159"/>
      <c r="V465" s="159"/>
      <c r="W465" s="159"/>
      <c r="X465" s="159"/>
      <c r="Y465" s="159"/>
      <c r="Z465" s="149"/>
      <c r="AA465" s="149"/>
      <c r="AB465" s="149"/>
      <c r="AC465" s="149"/>
      <c r="AD465" s="149"/>
      <c r="AE465" s="149"/>
      <c r="AF465" s="149"/>
      <c r="AG465" s="149" t="s">
        <v>211</v>
      </c>
      <c r="AH465" s="149">
        <v>0</v>
      </c>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outlineLevel="3" x14ac:dyDescent="0.2">
      <c r="A466" s="156"/>
      <c r="B466" s="157"/>
      <c r="C466" s="194" t="s">
        <v>465</v>
      </c>
      <c r="D466" s="192"/>
      <c r="E466" s="193"/>
      <c r="F466" s="159"/>
      <c r="G466" s="159"/>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211</v>
      </c>
      <c r="AH466" s="149">
        <v>0</v>
      </c>
      <c r="AI466" s="149"/>
      <c r="AJ466" s="149"/>
      <c r="AK466" s="149"/>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row>
    <row r="467" spans="1:60" outlineLevel="3" x14ac:dyDescent="0.2">
      <c r="A467" s="156"/>
      <c r="B467" s="157"/>
      <c r="C467" s="194" t="s">
        <v>469</v>
      </c>
      <c r="D467" s="192"/>
      <c r="E467" s="193">
        <v>109.92158999999999</v>
      </c>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211</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1" x14ac:dyDescent="0.2">
      <c r="A468" s="171">
        <v>45</v>
      </c>
      <c r="B468" s="172" t="s">
        <v>470</v>
      </c>
      <c r="C468" s="188" t="s">
        <v>471</v>
      </c>
      <c r="D468" s="173" t="s">
        <v>346</v>
      </c>
      <c r="E468" s="174">
        <v>12.213509999999999</v>
      </c>
      <c r="F468" s="175"/>
      <c r="G468" s="176">
        <f>ROUND(E468*F468,2)</f>
        <v>0</v>
      </c>
      <c r="H468" s="175"/>
      <c r="I468" s="176">
        <f>ROUND(E468*H468,2)</f>
        <v>0</v>
      </c>
      <c r="J468" s="175"/>
      <c r="K468" s="176">
        <f>ROUND(E468*J468,2)</f>
        <v>0</v>
      </c>
      <c r="L468" s="176">
        <v>21</v>
      </c>
      <c r="M468" s="176">
        <f>G468*(1+L468/100)</f>
        <v>0</v>
      </c>
      <c r="N468" s="174">
        <v>0</v>
      </c>
      <c r="O468" s="174">
        <f>ROUND(E468*N468,2)</f>
        <v>0</v>
      </c>
      <c r="P468" s="174">
        <v>0</v>
      </c>
      <c r="Q468" s="174">
        <f>ROUND(E468*P468,2)</f>
        <v>0</v>
      </c>
      <c r="R468" s="176" t="s">
        <v>292</v>
      </c>
      <c r="S468" s="176" t="s">
        <v>168</v>
      </c>
      <c r="T468" s="177" t="s">
        <v>168</v>
      </c>
      <c r="U468" s="159">
        <v>0.94199999999999995</v>
      </c>
      <c r="V468" s="159">
        <f>ROUND(E468*U468,2)</f>
        <v>11.51</v>
      </c>
      <c r="W468" s="159"/>
      <c r="X468" s="159" t="s">
        <v>461</v>
      </c>
      <c r="Y468" s="159" t="s">
        <v>171</v>
      </c>
      <c r="Z468" s="149"/>
      <c r="AA468" s="149"/>
      <c r="AB468" s="149"/>
      <c r="AC468" s="149"/>
      <c r="AD468" s="149"/>
      <c r="AE468" s="149"/>
      <c r="AF468" s="149"/>
      <c r="AG468" s="149" t="s">
        <v>462</v>
      </c>
      <c r="AH468" s="149"/>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2" x14ac:dyDescent="0.2">
      <c r="A469" s="156"/>
      <c r="B469" s="157"/>
      <c r="C469" s="194" t="s">
        <v>464</v>
      </c>
      <c r="D469" s="192"/>
      <c r="E469" s="193"/>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211</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outlineLevel="3" x14ac:dyDescent="0.2">
      <c r="A470" s="156"/>
      <c r="B470" s="157"/>
      <c r="C470" s="194" t="s">
        <v>465</v>
      </c>
      <c r="D470" s="192"/>
      <c r="E470" s="193"/>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211</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194" t="s">
        <v>466</v>
      </c>
      <c r="D471" s="192"/>
      <c r="E471" s="193">
        <v>12.213509999999999</v>
      </c>
      <c r="F471" s="159"/>
      <c r="G471" s="159"/>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211</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ht="22.5" outlineLevel="1" x14ac:dyDescent="0.2">
      <c r="A472" s="171">
        <v>46</v>
      </c>
      <c r="B472" s="172" t="s">
        <v>472</v>
      </c>
      <c r="C472" s="188" t="s">
        <v>473</v>
      </c>
      <c r="D472" s="173" t="s">
        <v>346</v>
      </c>
      <c r="E472" s="174">
        <v>85.494569999999996</v>
      </c>
      <c r="F472" s="175"/>
      <c r="G472" s="176">
        <f>ROUND(E472*F472,2)</f>
        <v>0</v>
      </c>
      <c r="H472" s="175"/>
      <c r="I472" s="176">
        <f>ROUND(E472*H472,2)</f>
        <v>0</v>
      </c>
      <c r="J472" s="175"/>
      <c r="K472" s="176">
        <f>ROUND(E472*J472,2)</f>
        <v>0</v>
      </c>
      <c r="L472" s="176">
        <v>21</v>
      </c>
      <c r="M472" s="176">
        <f>G472*(1+L472/100)</f>
        <v>0</v>
      </c>
      <c r="N472" s="174">
        <v>0</v>
      </c>
      <c r="O472" s="174">
        <f>ROUND(E472*N472,2)</f>
        <v>0</v>
      </c>
      <c r="P472" s="174">
        <v>0</v>
      </c>
      <c r="Q472" s="174">
        <f>ROUND(E472*P472,2)</f>
        <v>0</v>
      </c>
      <c r="R472" s="176" t="s">
        <v>292</v>
      </c>
      <c r="S472" s="176" t="s">
        <v>168</v>
      </c>
      <c r="T472" s="177" t="s">
        <v>168</v>
      </c>
      <c r="U472" s="159">
        <v>0.11</v>
      </c>
      <c r="V472" s="159">
        <f>ROUND(E472*U472,2)</f>
        <v>9.4</v>
      </c>
      <c r="W472" s="159"/>
      <c r="X472" s="159" t="s">
        <v>461</v>
      </c>
      <c r="Y472" s="159" t="s">
        <v>171</v>
      </c>
      <c r="Z472" s="149"/>
      <c r="AA472" s="149"/>
      <c r="AB472" s="149"/>
      <c r="AC472" s="149"/>
      <c r="AD472" s="149"/>
      <c r="AE472" s="149"/>
      <c r="AF472" s="149"/>
      <c r="AG472" s="149" t="s">
        <v>462</v>
      </c>
      <c r="AH472" s="149"/>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outlineLevel="2" x14ac:dyDescent="0.2">
      <c r="A473" s="156"/>
      <c r="B473" s="157"/>
      <c r="C473" s="194" t="s">
        <v>464</v>
      </c>
      <c r="D473" s="192"/>
      <c r="E473" s="193"/>
      <c r="F473" s="159"/>
      <c r="G473" s="159"/>
      <c r="H473" s="159"/>
      <c r="I473" s="159"/>
      <c r="J473" s="159"/>
      <c r="K473" s="159"/>
      <c r="L473" s="159"/>
      <c r="M473" s="159"/>
      <c r="N473" s="158"/>
      <c r="O473" s="158"/>
      <c r="P473" s="158"/>
      <c r="Q473" s="158"/>
      <c r="R473" s="159"/>
      <c r="S473" s="159"/>
      <c r="T473" s="159"/>
      <c r="U473" s="159"/>
      <c r="V473" s="159"/>
      <c r="W473" s="159"/>
      <c r="X473" s="159"/>
      <c r="Y473" s="159"/>
      <c r="Z473" s="149"/>
      <c r="AA473" s="149"/>
      <c r="AB473" s="149"/>
      <c r="AC473" s="149"/>
      <c r="AD473" s="149"/>
      <c r="AE473" s="149"/>
      <c r="AF473" s="149"/>
      <c r="AG473" s="149" t="s">
        <v>211</v>
      </c>
      <c r="AH473" s="149">
        <v>0</v>
      </c>
      <c r="AI473" s="149"/>
      <c r="AJ473" s="149"/>
      <c r="AK473" s="149"/>
      <c r="AL473" s="149"/>
      <c r="AM473" s="149"/>
      <c r="AN473" s="149"/>
      <c r="AO473" s="149"/>
      <c r="AP473" s="149"/>
      <c r="AQ473" s="149"/>
      <c r="AR473" s="149"/>
      <c r="AS473" s="149"/>
      <c r="AT473" s="149"/>
      <c r="AU473" s="149"/>
      <c r="AV473" s="149"/>
      <c r="AW473" s="149"/>
      <c r="AX473" s="149"/>
      <c r="AY473" s="149"/>
      <c r="AZ473" s="149"/>
      <c r="BA473" s="149"/>
      <c r="BB473" s="149"/>
      <c r="BC473" s="149"/>
      <c r="BD473" s="149"/>
      <c r="BE473" s="149"/>
      <c r="BF473" s="149"/>
      <c r="BG473" s="149"/>
      <c r="BH473" s="149"/>
    </row>
    <row r="474" spans="1:60" outlineLevel="3" x14ac:dyDescent="0.2">
      <c r="A474" s="156"/>
      <c r="B474" s="157"/>
      <c r="C474" s="194" t="s">
        <v>465</v>
      </c>
      <c r="D474" s="192"/>
      <c r="E474" s="193"/>
      <c r="F474" s="159"/>
      <c r="G474" s="159"/>
      <c r="H474" s="159"/>
      <c r="I474" s="159"/>
      <c r="J474" s="159"/>
      <c r="K474" s="159"/>
      <c r="L474" s="159"/>
      <c r="M474" s="159"/>
      <c r="N474" s="158"/>
      <c r="O474" s="158"/>
      <c r="P474" s="158"/>
      <c r="Q474" s="158"/>
      <c r="R474" s="159"/>
      <c r="S474" s="159"/>
      <c r="T474" s="159"/>
      <c r="U474" s="159"/>
      <c r="V474" s="159"/>
      <c r="W474" s="159"/>
      <c r="X474" s="159"/>
      <c r="Y474" s="159"/>
      <c r="Z474" s="149"/>
      <c r="AA474" s="149"/>
      <c r="AB474" s="149"/>
      <c r="AC474" s="149"/>
      <c r="AD474" s="149"/>
      <c r="AE474" s="149"/>
      <c r="AF474" s="149"/>
      <c r="AG474" s="149" t="s">
        <v>211</v>
      </c>
      <c r="AH474" s="149">
        <v>0</v>
      </c>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3" x14ac:dyDescent="0.2">
      <c r="A475" s="156"/>
      <c r="B475" s="157"/>
      <c r="C475" s="194" t="s">
        <v>474</v>
      </c>
      <c r="D475" s="192"/>
      <c r="E475" s="193">
        <v>85.494569999999996</v>
      </c>
      <c r="F475" s="159"/>
      <c r="G475" s="159"/>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211</v>
      </c>
      <c r="AH475" s="149">
        <v>0</v>
      </c>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x14ac:dyDescent="0.2">
      <c r="A476" s="3"/>
      <c r="B476" s="4"/>
      <c r="C476" s="189"/>
      <c r="D476" s="6"/>
      <c r="E476" s="3"/>
      <c r="F476" s="3"/>
      <c r="G476" s="3"/>
      <c r="H476" s="3"/>
      <c r="I476" s="3"/>
      <c r="J476" s="3"/>
      <c r="K476" s="3"/>
      <c r="L476" s="3"/>
      <c r="M476" s="3"/>
      <c r="N476" s="3"/>
      <c r="O476" s="3"/>
      <c r="P476" s="3"/>
      <c r="Q476" s="3"/>
      <c r="R476" s="3"/>
      <c r="S476" s="3"/>
      <c r="T476" s="3"/>
      <c r="U476" s="3"/>
      <c r="V476" s="3"/>
      <c r="W476" s="3"/>
      <c r="X476" s="3"/>
      <c r="Y476" s="3"/>
      <c r="AE476">
        <v>15</v>
      </c>
      <c r="AF476">
        <v>21</v>
      </c>
      <c r="AG476" t="s">
        <v>149</v>
      </c>
    </row>
    <row r="477" spans="1:60" x14ac:dyDescent="0.2">
      <c r="A477" s="152"/>
      <c r="B477" s="153" t="s">
        <v>29</v>
      </c>
      <c r="C477" s="190"/>
      <c r="D477" s="154"/>
      <c r="E477" s="155"/>
      <c r="F477" s="155"/>
      <c r="G477" s="170">
        <f>G8+G41+G53+G84+G90+G177+G183+G229+G453</f>
        <v>0</v>
      </c>
      <c r="H477" s="3"/>
      <c r="I477" s="3"/>
      <c r="J477" s="3"/>
      <c r="K477" s="3"/>
      <c r="L477" s="3"/>
      <c r="M477" s="3"/>
      <c r="N477" s="3"/>
      <c r="O477" s="3"/>
      <c r="P477" s="3"/>
      <c r="Q477" s="3"/>
      <c r="R477" s="3"/>
      <c r="S477" s="3"/>
      <c r="T477" s="3"/>
      <c r="U477" s="3"/>
      <c r="V477" s="3"/>
      <c r="W477" s="3"/>
      <c r="X477" s="3"/>
      <c r="Y477" s="3"/>
      <c r="AE477">
        <f>SUMIF(L7:L475,AE476,G7:G475)</f>
        <v>0</v>
      </c>
      <c r="AF477">
        <f>SUMIF(L7:L475,AF476,G7:G475)</f>
        <v>0</v>
      </c>
      <c r="AG477" t="s">
        <v>199</v>
      </c>
    </row>
    <row r="478" spans="1:60" x14ac:dyDescent="0.2">
      <c r="C478" s="191"/>
      <c r="D478" s="10"/>
      <c r="AG478" t="s">
        <v>200</v>
      </c>
    </row>
    <row r="479" spans="1:60" x14ac:dyDescent="0.2">
      <c r="D479" s="10"/>
    </row>
    <row r="480" spans="1:60"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sheetData>
  <sheetProtection algorithmName="SHA-512" hashValue="r27eEJH4jAzmW5UWqD2Q6j23JSnH+2dOKMLgpFzEu3JcTIISYMmTR5ELa6AQWcMQlWyDHjrmZ3mMte0Ea2PXww==" saltValue="5SItJdXFHbhwT9/mk0667Q==" spinCount="100000" sheet="1" formatRows="0"/>
  <mergeCells count="225">
    <mergeCell ref="C17:G17"/>
    <mergeCell ref="C18:G18"/>
    <mergeCell ref="C19:G19"/>
    <mergeCell ref="C20:G20"/>
    <mergeCell ref="C22:G22"/>
    <mergeCell ref="C23:G23"/>
    <mergeCell ref="A1:G1"/>
    <mergeCell ref="C2:G2"/>
    <mergeCell ref="C3:G3"/>
    <mergeCell ref="C4:G4"/>
    <mergeCell ref="C10:G10"/>
    <mergeCell ref="C16:G16"/>
    <mergeCell ref="C72:G72"/>
    <mergeCell ref="C78:G78"/>
    <mergeCell ref="C24:G24"/>
    <mergeCell ref="C25:G25"/>
    <mergeCell ref="C47:G47"/>
    <mergeCell ref="C48:G48"/>
    <mergeCell ref="C69:G69"/>
    <mergeCell ref="C100:G100"/>
    <mergeCell ref="C111:G111"/>
    <mergeCell ref="C130:G130"/>
    <mergeCell ref="C144:G144"/>
    <mergeCell ref="C179:G179"/>
    <mergeCell ref="C185:G185"/>
    <mergeCell ref="C79:G79"/>
    <mergeCell ref="C80:G80"/>
    <mergeCell ref="C81:G81"/>
    <mergeCell ref="C92:G92"/>
    <mergeCell ref="C192:G192"/>
    <mergeCell ref="C196:G196"/>
    <mergeCell ref="C197:G197"/>
    <mergeCell ref="C198:G198"/>
    <mergeCell ref="C186:G186"/>
    <mergeCell ref="C187:G187"/>
    <mergeCell ref="C188:G188"/>
    <mergeCell ref="C189:G189"/>
    <mergeCell ref="C190:G190"/>
    <mergeCell ref="C191:G191"/>
    <mergeCell ref="C199:G199"/>
    <mergeCell ref="C200:G200"/>
    <mergeCell ref="C203:G203"/>
    <mergeCell ref="C202:G202"/>
    <mergeCell ref="C220:G220"/>
    <mergeCell ref="C221:G221"/>
    <mergeCell ref="C222:G222"/>
    <mergeCell ref="C223:G223"/>
    <mergeCell ref="C224:G224"/>
    <mergeCell ref="C225:G225"/>
    <mergeCell ref="C201:G201"/>
    <mergeCell ref="C214:G214"/>
    <mergeCell ref="C218:G218"/>
    <mergeCell ref="C219:G219"/>
    <mergeCell ref="C234:G234"/>
    <mergeCell ref="C235:G235"/>
    <mergeCell ref="C236:G236"/>
    <mergeCell ref="C237:G237"/>
    <mergeCell ref="C238:G238"/>
    <mergeCell ref="C226:G226"/>
    <mergeCell ref="C231:G231"/>
    <mergeCell ref="C232:G232"/>
    <mergeCell ref="C233:G233"/>
    <mergeCell ref="C249:G249"/>
    <mergeCell ref="C250:G250"/>
    <mergeCell ref="C251:G251"/>
    <mergeCell ref="C252:G252"/>
    <mergeCell ref="C253:G253"/>
    <mergeCell ref="C241:G241"/>
    <mergeCell ref="C242:G242"/>
    <mergeCell ref="C243:G243"/>
    <mergeCell ref="C244:G244"/>
    <mergeCell ref="C245:G245"/>
    <mergeCell ref="C246:G246"/>
    <mergeCell ref="C261:G261"/>
    <mergeCell ref="C262:G262"/>
    <mergeCell ref="C263:G263"/>
    <mergeCell ref="C264:G264"/>
    <mergeCell ref="C265:G265"/>
    <mergeCell ref="C266:G266"/>
    <mergeCell ref="C254:G254"/>
    <mergeCell ref="C255:G255"/>
    <mergeCell ref="C256:G256"/>
    <mergeCell ref="C260:G260"/>
    <mergeCell ref="C274:G274"/>
    <mergeCell ref="C275:G275"/>
    <mergeCell ref="C276:G276"/>
    <mergeCell ref="C278:G278"/>
    <mergeCell ref="C279:G279"/>
    <mergeCell ref="C280:G280"/>
    <mergeCell ref="C267:G267"/>
    <mergeCell ref="C271:G271"/>
    <mergeCell ref="C272:G272"/>
    <mergeCell ref="C273:G273"/>
    <mergeCell ref="C288:G288"/>
    <mergeCell ref="C289:G289"/>
    <mergeCell ref="C290:G290"/>
    <mergeCell ref="C291:G291"/>
    <mergeCell ref="C292:G292"/>
    <mergeCell ref="C293:G293"/>
    <mergeCell ref="C281:G281"/>
    <mergeCell ref="C282:G282"/>
    <mergeCell ref="C284:G284"/>
    <mergeCell ref="C285:G285"/>
    <mergeCell ref="C286:G286"/>
    <mergeCell ref="C287:G287"/>
    <mergeCell ref="C303:G303"/>
    <mergeCell ref="C304:G304"/>
    <mergeCell ref="C305:G305"/>
    <mergeCell ref="C306:G306"/>
    <mergeCell ref="C307:G307"/>
    <mergeCell ref="C299:G299"/>
    <mergeCell ref="C300:G300"/>
    <mergeCell ref="C301:G301"/>
    <mergeCell ref="C302:G302"/>
    <mergeCell ref="C316:G316"/>
    <mergeCell ref="C317:G317"/>
    <mergeCell ref="C318:G318"/>
    <mergeCell ref="C319:G319"/>
    <mergeCell ref="C320:G320"/>
    <mergeCell ref="C308:G308"/>
    <mergeCell ref="C312:G312"/>
    <mergeCell ref="C313:G313"/>
    <mergeCell ref="C314:G314"/>
    <mergeCell ref="C315:G315"/>
    <mergeCell ref="C329:G329"/>
    <mergeCell ref="C330:G330"/>
    <mergeCell ref="C331:G331"/>
    <mergeCell ref="C332:G332"/>
    <mergeCell ref="C333:G333"/>
    <mergeCell ref="C321:G321"/>
    <mergeCell ref="C325:G325"/>
    <mergeCell ref="C326:G326"/>
    <mergeCell ref="C327:G327"/>
    <mergeCell ref="C328:G328"/>
    <mergeCell ref="C342:G342"/>
    <mergeCell ref="C343:G343"/>
    <mergeCell ref="C344:G344"/>
    <mergeCell ref="C345:G345"/>
    <mergeCell ref="C346:G346"/>
    <mergeCell ref="C334:G334"/>
    <mergeCell ref="C338:G338"/>
    <mergeCell ref="C339:G339"/>
    <mergeCell ref="C340:G340"/>
    <mergeCell ref="C341:G341"/>
    <mergeCell ref="C355:G355"/>
    <mergeCell ref="C356:G356"/>
    <mergeCell ref="C357:G357"/>
    <mergeCell ref="C358:G358"/>
    <mergeCell ref="C359:G359"/>
    <mergeCell ref="C347:G347"/>
    <mergeCell ref="C351:G351"/>
    <mergeCell ref="C352:G352"/>
    <mergeCell ref="C353:G353"/>
    <mergeCell ref="C354:G354"/>
    <mergeCell ref="C368:G368"/>
    <mergeCell ref="C369:G369"/>
    <mergeCell ref="C370:G370"/>
    <mergeCell ref="C371:G371"/>
    <mergeCell ref="C372:G372"/>
    <mergeCell ref="C360:G360"/>
    <mergeCell ref="C364:G364"/>
    <mergeCell ref="C365:G365"/>
    <mergeCell ref="C366:G366"/>
    <mergeCell ref="C367:G367"/>
    <mergeCell ref="C381:G381"/>
    <mergeCell ref="C382:G382"/>
    <mergeCell ref="C383:G383"/>
    <mergeCell ref="C384:G384"/>
    <mergeCell ref="C385:G385"/>
    <mergeCell ref="C373:G373"/>
    <mergeCell ref="C377:G377"/>
    <mergeCell ref="C378:G378"/>
    <mergeCell ref="C379:G379"/>
    <mergeCell ref="C380:G380"/>
    <mergeCell ref="C394:G394"/>
    <mergeCell ref="C395:G395"/>
    <mergeCell ref="C396:G396"/>
    <mergeCell ref="C397:G397"/>
    <mergeCell ref="C398:G398"/>
    <mergeCell ref="C386:G386"/>
    <mergeCell ref="C390:G390"/>
    <mergeCell ref="C391:G391"/>
    <mergeCell ref="C392:G392"/>
    <mergeCell ref="C393:G393"/>
    <mergeCell ref="C407:G407"/>
    <mergeCell ref="C408:G408"/>
    <mergeCell ref="C409:G409"/>
    <mergeCell ref="C410:G410"/>
    <mergeCell ref="C399:G399"/>
    <mergeCell ref="C403:G403"/>
    <mergeCell ref="C404:G404"/>
    <mergeCell ref="C405:G405"/>
    <mergeCell ref="C406:G406"/>
    <mergeCell ref="C420:G420"/>
    <mergeCell ref="C421:G421"/>
    <mergeCell ref="C422:G422"/>
    <mergeCell ref="C423:G423"/>
    <mergeCell ref="C411:G411"/>
    <mergeCell ref="C415:G415"/>
    <mergeCell ref="C416:G416"/>
    <mergeCell ref="C417:G417"/>
    <mergeCell ref="C418:G418"/>
    <mergeCell ref="C419:G419"/>
    <mergeCell ref="C433:G433"/>
    <mergeCell ref="C434:G434"/>
    <mergeCell ref="C435:G435"/>
    <mergeCell ref="C436:G436"/>
    <mergeCell ref="C424:G424"/>
    <mergeCell ref="C428:G428"/>
    <mergeCell ref="C429:G429"/>
    <mergeCell ref="C430:G430"/>
    <mergeCell ref="C431:G431"/>
    <mergeCell ref="C432:G432"/>
    <mergeCell ref="C450:G450"/>
    <mergeCell ref="C460:G460"/>
    <mergeCell ref="C446:G446"/>
    <mergeCell ref="C447:G447"/>
    <mergeCell ref="C448:G448"/>
    <mergeCell ref="C449:G449"/>
    <mergeCell ref="C437:G437"/>
    <mergeCell ref="C441:G441"/>
    <mergeCell ref="C442:G442"/>
    <mergeCell ref="C443:G443"/>
    <mergeCell ref="C444:G444"/>
    <mergeCell ref="C445:G44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5AB6B-863A-452C-9B4A-40F89127CAFA}">
  <sheetPr>
    <outlinePr summaryBelow="0"/>
  </sheetPr>
  <dimension ref="A1:BH5000"/>
  <sheetViews>
    <sheetView workbookViewId="0">
      <pane ySplit="7" topLeftCell="A125" activePane="bottomLeft" state="frozen"/>
      <selection pane="bottomLeft" activeCell="C61" sqref="C61"/>
    </sheetView>
  </sheetViews>
  <sheetFormatPr defaultRowHeight="12.75" outlineLevelRow="2"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9" t="s">
        <v>201</v>
      </c>
      <c r="B1" s="259"/>
      <c r="C1" s="259"/>
      <c r="D1" s="259"/>
      <c r="E1" s="259"/>
      <c r="F1" s="259"/>
      <c r="G1" s="259"/>
      <c r="AG1" t="s">
        <v>135</v>
      </c>
    </row>
    <row r="2" spans="1:60" ht="24.95" customHeight="1" x14ac:dyDescent="0.2">
      <c r="A2" s="50" t="s">
        <v>7</v>
      </c>
      <c r="B2" s="49" t="s">
        <v>43</v>
      </c>
      <c r="C2" s="260" t="s">
        <v>44</v>
      </c>
      <c r="D2" s="261"/>
      <c r="E2" s="261"/>
      <c r="F2" s="261"/>
      <c r="G2" s="262"/>
      <c r="AG2" t="s">
        <v>136</v>
      </c>
    </row>
    <row r="3" spans="1:60" ht="24.95" customHeight="1" x14ac:dyDescent="0.2">
      <c r="A3" s="50" t="s">
        <v>8</v>
      </c>
      <c r="B3" s="49" t="s">
        <v>55</v>
      </c>
      <c r="C3" s="260" t="s">
        <v>56</v>
      </c>
      <c r="D3" s="261"/>
      <c r="E3" s="261"/>
      <c r="F3" s="261"/>
      <c r="G3" s="262"/>
      <c r="AC3" s="123" t="s">
        <v>136</v>
      </c>
      <c r="AG3" t="s">
        <v>139</v>
      </c>
    </row>
    <row r="4" spans="1:60" ht="24.95" customHeight="1" x14ac:dyDescent="0.2">
      <c r="A4" s="142" t="s">
        <v>9</v>
      </c>
      <c r="B4" s="143" t="s">
        <v>59</v>
      </c>
      <c r="C4" s="263" t="s">
        <v>60</v>
      </c>
      <c r="D4" s="264"/>
      <c r="E4" s="264"/>
      <c r="F4" s="264"/>
      <c r="G4" s="265"/>
      <c r="AG4" t="s">
        <v>140</v>
      </c>
    </row>
    <row r="5" spans="1:60" x14ac:dyDescent="0.2">
      <c r="D5" s="10"/>
    </row>
    <row r="6" spans="1:60" ht="38.25" x14ac:dyDescent="0.2">
      <c r="A6" s="145" t="s">
        <v>141</v>
      </c>
      <c r="B6" s="147" t="s">
        <v>142</v>
      </c>
      <c r="C6" s="147" t="s">
        <v>143</v>
      </c>
      <c r="D6" s="146" t="s">
        <v>144</v>
      </c>
      <c r="E6" s="145" t="s">
        <v>145</v>
      </c>
      <c r="F6" s="144" t="s">
        <v>146</v>
      </c>
      <c r="G6" s="145" t="s">
        <v>29</v>
      </c>
      <c r="H6" s="148" t="s">
        <v>30</v>
      </c>
      <c r="I6" s="148" t="s">
        <v>147</v>
      </c>
      <c r="J6" s="148" t="s">
        <v>31</v>
      </c>
      <c r="K6" s="148" t="s">
        <v>148</v>
      </c>
      <c r="L6" s="148" t="s">
        <v>149</v>
      </c>
      <c r="M6" s="148" t="s">
        <v>150</v>
      </c>
      <c r="N6" s="148" t="s">
        <v>151</v>
      </c>
      <c r="O6" s="148" t="s">
        <v>152</v>
      </c>
      <c r="P6" s="148" t="s">
        <v>153</v>
      </c>
      <c r="Q6" s="148" t="s">
        <v>154</v>
      </c>
      <c r="R6" s="148" t="s">
        <v>155</v>
      </c>
      <c r="S6" s="148" t="s">
        <v>156</v>
      </c>
      <c r="T6" s="148" t="s">
        <v>157</v>
      </c>
      <c r="U6" s="148" t="s">
        <v>158</v>
      </c>
      <c r="V6" s="148" t="s">
        <v>159</v>
      </c>
      <c r="W6" s="148" t="s">
        <v>160</v>
      </c>
      <c r="X6" s="148" t="s">
        <v>161</v>
      </c>
      <c r="Y6" s="148" t="s">
        <v>162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4" t="s">
        <v>163</v>
      </c>
      <c r="B8" s="165" t="s">
        <v>125</v>
      </c>
      <c r="C8" s="186" t="s">
        <v>126</v>
      </c>
      <c r="D8" s="166"/>
      <c r="E8" s="167"/>
      <c r="F8" s="168"/>
      <c r="G8" s="168">
        <f>SUMIF(AG9:AG35,"&lt;&gt;NOR",G9:G35)</f>
        <v>0</v>
      </c>
      <c r="H8" s="168"/>
      <c r="I8" s="168">
        <f>SUM(I9:I35)</f>
        <v>0</v>
      </c>
      <c r="J8" s="168"/>
      <c r="K8" s="168">
        <f>SUM(K9:K35)</f>
        <v>0</v>
      </c>
      <c r="L8" s="168"/>
      <c r="M8" s="168">
        <f>SUM(M9:M35)</f>
        <v>0</v>
      </c>
      <c r="N8" s="167"/>
      <c r="O8" s="167">
        <f>SUM(O9:O35)</f>
        <v>0</v>
      </c>
      <c r="P8" s="167"/>
      <c r="Q8" s="167">
        <f>SUM(Q9:Q35)</f>
        <v>0</v>
      </c>
      <c r="R8" s="168"/>
      <c r="S8" s="168"/>
      <c r="T8" s="169"/>
      <c r="U8" s="163"/>
      <c r="V8" s="163">
        <f>SUM(V9:V35)</f>
        <v>0</v>
      </c>
      <c r="W8" s="163"/>
      <c r="X8" s="163"/>
      <c r="Y8" s="163"/>
      <c r="AG8" t="s">
        <v>164</v>
      </c>
    </row>
    <row r="9" spans="1:60" outlineLevel="1" x14ac:dyDescent="0.2">
      <c r="A9" s="171">
        <v>1</v>
      </c>
      <c r="B9" s="172" t="s">
        <v>53</v>
      </c>
      <c r="C9" s="188" t="s">
        <v>476</v>
      </c>
      <c r="D9" s="173" t="s">
        <v>477</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198</v>
      </c>
      <c r="T9" s="177" t="s">
        <v>169</v>
      </c>
      <c r="U9" s="159">
        <v>0</v>
      </c>
      <c r="V9" s="159">
        <f>ROUND(E9*U9,2)</f>
        <v>0</v>
      </c>
      <c r="W9" s="159"/>
      <c r="X9" s="159" t="s">
        <v>206</v>
      </c>
      <c r="Y9" s="159" t="s">
        <v>171</v>
      </c>
      <c r="Z9" s="149"/>
      <c r="AA9" s="149"/>
      <c r="AB9" s="149"/>
      <c r="AC9" s="149"/>
      <c r="AD9" s="149"/>
      <c r="AE9" s="149"/>
      <c r="AF9" s="149"/>
      <c r="AG9" s="149" t="s">
        <v>207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55" t="s">
        <v>478</v>
      </c>
      <c r="D10" s="256"/>
      <c r="E10" s="256"/>
      <c r="F10" s="256"/>
      <c r="G10" s="25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176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1">
        <v>2</v>
      </c>
      <c r="B11" s="172" t="s">
        <v>64</v>
      </c>
      <c r="C11" s="188" t="s">
        <v>479</v>
      </c>
      <c r="D11" s="173" t="s">
        <v>480</v>
      </c>
      <c r="E11" s="174">
        <v>1</v>
      </c>
      <c r="F11" s="175"/>
      <c r="G11" s="176">
        <f>ROUND(E11*F11,2)</f>
        <v>0</v>
      </c>
      <c r="H11" s="175"/>
      <c r="I11" s="176">
        <f>ROUND(E11*H11,2)</f>
        <v>0</v>
      </c>
      <c r="J11" s="175"/>
      <c r="K11" s="176">
        <f>ROUND(E11*J11,2)</f>
        <v>0</v>
      </c>
      <c r="L11" s="176">
        <v>21</v>
      </c>
      <c r="M11" s="176">
        <f>G11*(1+L11/100)</f>
        <v>0</v>
      </c>
      <c r="N11" s="174">
        <v>0</v>
      </c>
      <c r="O11" s="174">
        <f>ROUND(E11*N11,2)</f>
        <v>0</v>
      </c>
      <c r="P11" s="174">
        <v>0</v>
      </c>
      <c r="Q11" s="174">
        <f>ROUND(E11*P11,2)</f>
        <v>0</v>
      </c>
      <c r="R11" s="176"/>
      <c r="S11" s="176" t="s">
        <v>198</v>
      </c>
      <c r="T11" s="177" t="s">
        <v>169</v>
      </c>
      <c r="U11" s="159">
        <v>0</v>
      </c>
      <c r="V11" s="159">
        <f>ROUND(E11*U11,2)</f>
        <v>0</v>
      </c>
      <c r="W11" s="159"/>
      <c r="X11" s="159" t="s">
        <v>206</v>
      </c>
      <c r="Y11" s="159" t="s">
        <v>171</v>
      </c>
      <c r="Z11" s="149"/>
      <c r="AA11" s="149"/>
      <c r="AB11" s="149"/>
      <c r="AC11" s="149"/>
      <c r="AD11" s="149"/>
      <c r="AE11" s="149"/>
      <c r="AF11" s="149"/>
      <c r="AG11" s="149" t="s">
        <v>207</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55" t="s">
        <v>478</v>
      </c>
      <c r="D12" s="256"/>
      <c r="E12" s="256"/>
      <c r="F12" s="256"/>
      <c r="G12" s="256"/>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1">
        <v>3</v>
      </c>
      <c r="B13" s="172" t="s">
        <v>66</v>
      </c>
      <c r="C13" s="188" t="s">
        <v>481</v>
      </c>
      <c r="D13" s="173" t="s">
        <v>480</v>
      </c>
      <c r="E13" s="174">
        <v>1</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198</v>
      </c>
      <c r="T13" s="177" t="s">
        <v>169</v>
      </c>
      <c r="U13" s="159">
        <v>0</v>
      </c>
      <c r="V13" s="159">
        <f>ROUND(E13*U13,2)</f>
        <v>0</v>
      </c>
      <c r="W13" s="159"/>
      <c r="X13" s="159" t="s">
        <v>206</v>
      </c>
      <c r="Y13" s="159" t="s">
        <v>171</v>
      </c>
      <c r="Z13" s="149"/>
      <c r="AA13" s="149"/>
      <c r="AB13" s="149"/>
      <c r="AC13" s="149"/>
      <c r="AD13" s="149"/>
      <c r="AE13" s="149"/>
      <c r="AF13" s="149"/>
      <c r="AG13" s="149" t="s">
        <v>207</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55" t="s">
        <v>478</v>
      </c>
      <c r="D14" s="256"/>
      <c r="E14" s="256"/>
      <c r="F14" s="256"/>
      <c r="G14" s="256"/>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176</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1">
        <v>4</v>
      </c>
      <c r="B15" s="172" t="s">
        <v>104</v>
      </c>
      <c r="C15" s="188" t="s">
        <v>482</v>
      </c>
      <c r="D15" s="173" t="s">
        <v>480</v>
      </c>
      <c r="E15" s="174">
        <v>1</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198</v>
      </c>
      <c r="T15" s="177" t="s">
        <v>169</v>
      </c>
      <c r="U15" s="159">
        <v>0</v>
      </c>
      <c r="V15" s="159">
        <f>ROUND(E15*U15,2)</f>
        <v>0</v>
      </c>
      <c r="W15" s="159"/>
      <c r="X15" s="159" t="s">
        <v>206</v>
      </c>
      <c r="Y15" s="159" t="s">
        <v>171</v>
      </c>
      <c r="Z15" s="149"/>
      <c r="AA15" s="149"/>
      <c r="AB15" s="149"/>
      <c r="AC15" s="149"/>
      <c r="AD15" s="149"/>
      <c r="AE15" s="149"/>
      <c r="AF15" s="149"/>
      <c r="AG15" s="149" t="s">
        <v>207</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55" t="s">
        <v>478</v>
      </c>
      <c r="D16" s="256"/>
      <c r="E16" s="256"/>
      <c r="F16" s="256"/>
      <c r="G16" s="256"/>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176</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1">
        <v>5</v>
      </c>
      <c r="B17" s="172" t="s">
        <v>107</v>
      </c>
      <c r="C17" s="188" t="s">
        <v>483</v>
      </c>
      <c r="D17" s="173" t="s">
        <v>480</v>
      </c>
      <c r="E17" s="174">
        <v>1</v>
      </c>
      <c r="F17" s="175"/>
      <c r="G17" s="176">
        <f>ROUND(E17*F17,2)</f>
        <v>0</v>
      </c>
      <c r="H17" s="175"/>
      <c r="I17" s="176">
        <f>ROUND(E17*H17,2)</f>
        <v>0</v>
      </c>
      <c r="J17" s="175"/>
      <c r="K17" s="176">
        <f>ROUND(E17*J17,2)</f>
        <v>0</v>
      </c>
      <c r="L17" s="176">
        <v>21</v>
      </c>
      <c r="M17" s="176">
        <f>G17*(1+L17/100)</f>
        <v>0</v>
      </c>
      <c r="N17" s="174">
        <v>0</v>
      </c>
      <c r="O17" s="174">
        <f>ROUND(E17*N17,2)</f>
        <v>0</v>
      </c>
      <c r="P17" s="174">
        <v>0</v>
      </c>
      <c r="Q17" s="174">
        <f>ROUND(E17*P17,2)</f>
        <v>0</v>
      </c>
      <c r="R17" s="176"/>
      <c r="S17" s="176" t="s">
        <v>198</v>
      </c>
      <c r="T17" s="177" t="s">
        <v>169</v>
      </c>
      <c r="U17" s="159">
        <v>0</v>
      </c>
      <c r="V17" s="159">
        <f>ROUND(E17*U17,2)</f>
        <v>0</v>
      </c>
      <c r="W17" s="159"/>
      <c r="X17" s="159" t="s">
        <v>206</v>
      </c>
      <c r="Y17" s="159" t="s">
        <v>171</v>
      </c>
      <c r="Z17" s="149"/>
      <c r="AA17" s="149"/>
      <c r="AB17" s="149"/>
      <c r="AC17" s="149"/>
      <c r="AD17" s="149"/>
      <c r="AE17" s="149"/>
      <c r="AF17" s="149"/>
      <c r="AG17" s="149" t="s">
        <v>207</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55" t="s">
        <v>478</v>
      </c>
      <c r="D18" s="256"/>
      <c r="E18" s="256"/>
      <c r="F18" s="256"/>
      <c r="G18" s="256"/>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176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1">
        <v>6</v>
      </c>
      <c r="B19" s="172" t="s">
        <v>109</v>
      </c>
      <c r="C19" s="188" t="s">
        <v>484</v>
      </c>
      <c r="D19" s="173" t="s">
        <v>477</v>
      </c>
      <c r="E19" s="174">
        <v>1</v>
      </c>
      <c r="F19" s="175"/>
      <c r="G19" s="176">
        <f>ROUND(E19*F19,2)</f>
        <v>0</v>
      </c>
      <c r="H19" s="175"/>
      <c r="I19" s="176">
        <f>ROUND(E19*H19,2)</f>
        <v>0</v>
      </c>
      <c r="J19" s="175"/>
      <c r="K19" s="176">
        <f>ROUND(E19*J19,2)</f>
        <v>0</v>
      </c>
      <c r="L19" s="176">
        <v>21</v>
      </c>
      <c r="M19" s="176">
        <f>G19*(1+L19/100)</f>
        <v>0</v>
      </c>
      <c r="N19" s="174">
        <v>0</v>
      </c>
      <c r="O19" s="174">
        <f>ROUND(E19*N19,2)</f>
        <v>0</v>
      </c>
      <c r="P19" s="174">
        <v>0</v>
      </c>
      <c r="Q19" s="174">
        <f>ROUND(E19*P19,2)</f>
        <v>0</v>
      </c>
      <c r="R19" s="176"/>
      <c r="S19" s="176" t="s">
        <v>198</v>
      </c>
      <c r="T19" s="177" t="s">
        <v>169</v>
      </c>
      <c r="U19" s="159">
        <v>0</v>
      </c>
      <c r="V19" s="159">
        <f>ROUND(E19*U19,2)</f>
        <v>0</v>
      </c>
      <c r="W19" s="159"/>
      <c r="X19" s="159" t="s">
        <v>206</v>
      </c>
      <c r="Y19" s="159" t="s">
        <v>171</v>
      </c>
      <c r="Z19" s="149"/>
      <c r="AA19" s="149"/>
      <c r="AB19" s="149"/>
      <c r="AC19" s="149"/>
      <c r="AD19" s="149"/>
      <c r="AE19" s="149"/>
      <c r="AF19" s="149"/>
      <c r="AG19" s="149" t="s">
        <v>207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55" t="s">
        <v>478</v>
      </c>
      <c r="D20" s="256"/>
      <c r="E20" s="256"/>
      <c r="F20" s="256"/>
      <c r="G20" s="256"/>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176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1">
        <v>7</v>
      </c>
      <c r="B21" s="172" t="s">
        <v>485</v>
      </c>
      <c r="C21" s="188" t="s">
        <v>486</v>
      </c>
      <c r="D21" s="173" t="s">
        <v>487</v>
      </c>
      <c r="E21" s="174">
        <v>1</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198</v>
      </c>
      <c r="T21" s="177" t="s">
        <v>169</v>
      </c>
      <c r="U21" s="159">
        <v>0</v>
      </c>
      <c r="V21" s="159">
        <f>ROUND(E21*U21,2)</f>
        <v>0</v>
      </c>
      <c r="W21" s="159"/>
      <c r="X21" s="159" t="s">
        <v>206</v>
      </c>
      <c r="Y21" s="159" t="s">
        <v>171</v>
      </c>
      <c r="Z21" s="149"/>
      <c r="AA21" s="149"/>
      <c r="AB21" s="149"/>
      <c r="AC21" s="149"/>
      <c r="AD21" s="149"/>
      <c r="AE21" s="149"/>
      <c r="AF21" s="149"/>
      <c r="AG21" s="149" t="s">
        <v>207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55" t="s">
        <v>488</v>
      </c>
      <c r="D22" s="256"/>
      <c r="E22" s="256"/>
      <c r="F22" s="256"/>
      <c r="G22" s="25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176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1">
        <v>8</v>
      </c>
      <c r="B23" s="172" t="s">
        <v>489</v>
      </c>
      <c r="C23" s="188" t="s">
        <v>490</v>
      </c>
      <c r="D23" s="173" t="s">
        <v>487</v>
      </c>
      <c r="E23" s="174">
        <v>4</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198</v>
      </c>
      <c r="T23" s="177" t="s">
        <v>169</v>
      </c>
      <c r="U23" s="159">
        <v>0</v>
      </c>
      <c r="V23" s="159">
        <f>ROUND(E23*U23,2)</f>
        <v>0</v>
      </c>
      <c r="W23" s="159"/>
      <c r="X23" s="159" t="s">
        <v>206</v>
      </c>
      <c r="Y23" s="159" t="s">
        <v>171</v>
      </c>
      <c r="Z23" s="149"/>
      <c r="AA23" s="149"/>
      <c r="AB23" s="149"/>
      <c r="AC23" s="149"/>
      <c r="AD23" s="149"/>
      <c r="AE23" s="149"/>
      <c r="AF23" s="149"/>
      <c r="AG23" s="149" t="s">
        <v>207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55" t="s">
        <v>488</v>
      </c>
      <c r="D24" s="256"/>
      <c r="E24" s="256"/>
      <c r="F24" s="256"/>
      <c r="G24" s="25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176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1">
        <v>9</v>
      </c>
      <c r="B25" s="172" t="s">
        <v>491</v>
      </c>
      <c r="C25" s="188" t="s">
        <v>492</v>
      </c>
      <c r="D25" s="173" t="s">
        <v>244</v>
      </c>
      <c r="E25" s="174">
        <v>6</v>
      </c>
      <c r="F25" s="175"/>
      <c r="G25" s="176">
        <f>ROUND(E25*F25,2)</f>
        <v>0</v>
      </c>
      <c r="H25" s="175"/>
      <c r="I25" s="176">
        <f>ROUND(E25*H25,2)</f>
        <v>0</v>
      </c>
      <c r="J25" s="175"/>
      <c r="K25" s="176">
        <f>ROUND(E25*J25,2)</f>
        <v>0</v>
      </c>
      <c r="L25" s="176">
        <v>21</v>
      </c>
      <c r="M25" s="176">
        <f>G25*(1+L25/100)</f>
        <v>0</v>
      </c>
      <c r="N25" s="174">
        <v>0</v>
      </c>
      <c r="O25" s="174">
        <f>ROUND(E25*N25,2)</f>
        <v>0</v>
      </c>
      <c r="P25" s="174">
        <v>0</v>
      </c>
      <c r="Q25" s="174">
        <f>ROUND(E25*P25,2)</f>
        <v>0</v>
      </c>
      <c r="R25" s="176"/>
      <c r="S25" s="176" t="s">
        <v>198</v>
      </c>
      <c r="T25" s="177" t="s">
        <v>169</v>
      </c>
      <c r="U25" s="159">
        <v>0</v>
      </c>
      <c r="V25" s="159">
        <f>ROUND(E25*U25,2)</f>
        <v>0</v>
      </c>
      <c r="W25" s="159"/>
      <c r="X25" s="159" t="s">
        <v>206</v>
      </c>
      <c r="Y25" s="159" t="s">
        <v>171</v>
      </c>
      <c r="Z25" s="149"/>
      <c r="AA25" s="149"/>
      <c r="AB25" s="149"/>
      <c r="AC25" s="149"/>
      <c r="AD25" s="149"/>
      <c r="AE25" s="149"/>
      <c r="AF25" s="149"/>
      <c r="AG25" s="149" t="s">
        <v>207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55" t="s">
        <v>493</v>
      </c>
      <c r="D26" s="256"/>
      <c r="E26" s="256"/>
      <c r="F26" s="256"/>
      <c r="G26" s="256"/>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176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1">
        <v>10</v>
      </c>
      <c r="B27" s="172" t="s">
        <v>494</v>
      </c>
      <c r="C27" s="188" t="s">
        <v>495</v>
      </c>
      <c r="D27" s="173" t="s">
        <v>487</v>
      </c>
      <c r="E27" s="174">
        <v>2</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198</v>
      </c>
      <c r="T27" s="177" t="s">
        <v>169</v>
      </c>
      <c r="U27" s="159">
        <v>0</v>
      </c>
      <c r="V27" s="159">
        <f>ROUND(E27*U27,2)</f>
        <v>0</v>
      </c>
      <c r="W27" s="159"/>
      <c r="X27" s="159" t="s">
        <v>206</v>
      </c>
      <c r="Y27" s="159" t="s">
        <v>171</v>
      </c>
      <c r="Z27" s="149"/>
      <c r="AA27" s="149"/>
      <c r="AB27" s="149"/>
      <c r="AC27" s="149"/>
      <c r="AD27" s="149"/>
      <c r="AE27" s="149"/>
      <c r="AF27" s="149"/>
      <c r="AG27" s="149" t="s">
        <v>207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55" t="s">
        <v>496</v>
      </c>
      <c r="D28" s="256"/>
      <c r="E28" s="256"/>
      <c r="F28" s="256"/>
      <c r="G28" s="25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176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8">
        <v>11</v>
      </c>
      <c r="B29" s="179" t="s">
        <v>497</v>
      </c>
      <c r="C29" s="187" t="s">
        <v>498</v>
      </c>
      <c r="D29" s="180" t="s">
        <v>499</v>
      </c>
      <c r="E29" s="181">
        <v>1</v>
      </c>
      <c r="F29" s="182"/>
      <c r="G29" s="183">
        <f>ROUND(E29*F29,2)</f>
        <v>0</v>
      </c>
      <c r="H29" s="182"/>
      <c r="I29" s="183">
        <f>ROUND(E29*H29,2)</f>
        <v>0</v>
      </c>
      <c r="J29" s="182"/>
      <c r="K29" s="183">
        <f>ROUND(E29*J29,2)</f>
        <v>0</v>
      </c>
      <c r="L29" s="183">
        <v>21</v>
      </c>
      <c r="M29" s="183">
        <f>G29*(1+L29/100)</f>
        <v>0</v>
      </c>
      <c r="N29" s="181">
        <v>0</v>
      </c>
      <c r="O29" s="181">
        <f>ROUND(E29*N29,2)</f>
        <v>0</v>
      </c>
      <c r="P29" s="181">
        <v>0</v>
      </c>
      <c r="Q29" s="181">
        <f>ROUND(E29*P29,2)</f>
        <v>0</v>
      </c>
      <c r="R29" s="183"/>
      <c r="S29" s="183" t="s">
        <v>198</v>
      </c>
      <c r="T29" s="184" t="s">
        <v>169</v>
      </c>
      <c r="U29" s="159">
        <v>0</v>
      </c>
      <c r="V29" s="159">
        <f>ROUND(E29*U29,2)</f>
        <v>0</v>
      </c>
      <c r="W29" s="159"/>
      <c r="X29" s="159" t="s">
        <v>206</v>
      </c>
      <c r="Y29" s="159" t="s">
        <v>171</v>
      </c>
      <c r="Z29" s="149"/>
      <c r="AA29" s="149"/>
      <c r="AB29" s="149"/>
      <c r="AC29" s="149"/>
      <c r="AD29" s="149"/>
      <c r="AE29" s="149"/>
      <c r="AF29" s="149"/>
      <c r="AG29" s="149" t="s">
        <v>207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8">
        <v>12</v>
      </c>
      <c r="B30" s="179" t="s">
        <v>500</v>
      </c>
      <c r="C30" s="187" t="s">
        <v>501</v>
      </c>
      <c r="D30" s="180" t="s">
        <v>499</v>
      </c>
      <c r="E30" s="181">
        <v>1</v>
      </c>
      <c r="F30" s="182"/>
      <c r="G30" s="183">
        <f>ROUND(E30*F30,2)</f>
        <v>0</v>
      </c>
      <c r="H30" s="182"/>
      <c r="I30" s="183">
        <f>ROUND(E30*H30,2)</f>
        <v>0</v>
      </c>
      <c r="J30" s="182"/>
      <c r="K30" s="183">
        <f>ROUND(E30*J30,2)</f>
        <v>0</v>
      </c>
      <c r="L30" s="183">
        <v>21</v>
      </c>
      <c r="M30" s="183">
        <f>G30*(1+L30/100)</f>
        <v>0</v>
      </c>
      <c r="N30" s="181">
        <v>0</v>
      </c>
      <c r="O30" s="181">
        <f>ROUND(E30*N30,2)</f>
        <v>0</v>
      </c>
      <c r="P30" s="181">
        <v>0</v>
      </c>
      <c r="Q30" s="181">
        <f>ROUND(E30*P30,2)</f>
        <v>0</v>
      </c>
      <c r="R30" s="183"/>
      <c r="S30" s="183" t="s">
        <v>198</v>
      </c>
      <c r="T30" s="184" t="s">
        <v>169</v>
      </c>
      <c r="U30" s="159">
        <v>0</v>
      </c>
      <c r="V30" s="159">
        <f>ROUND(E30*U30,2)</f>
        <v>0</v>
      </c>
      <c r="W30" s="159"/>
      <c r="X30" s="159" t="s">
        <v>206</v>
      </c>
      <c r="Y30" s="159" t="s">
        <v>171</v>
      </c>
      <c r="Z30" s="149"/>
      <c r="AA30" s="149"/>
      <c r="AB30" s="149"/>
      <c r="AC30" s="149"/>
      <c r="AD30" s="149"/>
      <c r="AE30" s="149"/>
      <c r="AF30" s="149"/>
      <c r="AG30" s="149" t="s">
        <v>207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8">
        <v>13</v>
      </c>
      <c r="B31" s="179" t="s">
        <v>502</v>
      </c>
      <c r="C31" s="187" t="s">
        <v>503</v>
      </c>
      <c r="D31" s="180" t="s">
        <v>499</v>
      </c>
      <c r="E31" s="181">
        <v>1</v>
      </c>
      <c r="F31" s="182"/>
      <c r="G31" s="183">
        <f>ROUND(E31*F31,2)</f>
        <v>0</v>
      </c>
      <c r="H31" s="182"/>
      <c r="I31" s="183">
        <f>ROUND(E31*H31,2)</f>
        <v>0</v>
      </c>
      <c r="J31" s="182"/>
      <c r="K31" s="183">
        <f>ROUND(E31*J31,2)</f>
        <v>0</v>
      </c>
      <c r="L31" s="183">
        <v>21</v>
      </c>
      <c r="M31" s="183">
        <f>G31*(1+L31/100)</f>
        <v>0</v>
      </c>
      <c r="N31" s="181">
        <v>0</v>
      </c>
      <c r="O31" s="181">
        <f>ROUND(E31*N31,2)</f>
        <v>0</v>
      </c>
      <c r="P31" s="181">
        <v>0</v>
      </c>
      <c r="Q31" s="181">
        <f>ROUND(E31*P31,2)</f>
        <v>0</v>
      </c>
      <c r="R31" s="183"/>
      <c r="S31" s="183" t="s">
        <v>198</v>
      </c>
      <c r="T31" s="184" t="s">
        <v>169</v>
      </c>
      <c r="U31" s="159">
        <v>0</v>
      </c>
      <c r="V31" s="159">
        <f>ROUND(E31*U31,2)</f>
        <v>0</v>
      </c>
      <c r="W31" s="159"/>
      <c r="X31" s="159" t="s">
        <v>206</v>
      </c>
      <c r="Y31" s="159" t="s">
        <v>171</v>
      </c>
      <c r="Z31" s="149"/>
      <c r="AA31" s="149"/>
      <c r="AB31" s="149"/>
      <c r="AC31" s="149"/>
      <c r="AD31" s="149"/>
      <c r="AE31" s="149"/>
      <c r="AF31" s="149"/>
      <c r="AG31" s="149" t="s">
        <v>207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1">
        <v>14</v>
      </c>
      <c r="B32" s="172" t="s">
        <v>504</v>
      </c>
      <c r="C32" s="188" t="s">
        <v>505</v>
      </c>
      <c r="D32" s="173" t="s">
        <v>480</v>
      </c>
      <c r="E32" s="174">
        <v>1</v>
      </c>
      <c r="F32" s="175"/>
      <c r="G32" s="176">
        <f>ROUND(E32*F32,2)</f>
        <v>0</v>
      </c>
      <c r="H32" s="175"/>
      <c r="I32" s="176">
        <f>ROUND(E32*H32,2)</f>
        <v>0</v>
      </c>
      <c r="J32" s="175"/>
      <c r="K32" s="176">
        <f>ROUND(E32*J32,2)</f>
        <v>0</v>
      </c>
      <c r="L32" s="176">
        <v>21</v>
      </c>
      <c r="M32" s="176">
        <f>G32*(1+L32/100)</f>
        <v>0</v>
      </c>
      <c r="N32" s="174">
        <v>0</v>
      </c>
      <c r="O32" s="174">
        <f>ROUND(E32*N32,2)</f>
        <v>0</v>
      </c>
      <c r="P32" s="174">
        <v>0</v>
      </c>
      <c r="Q32" s="174">
        <f>ROUND(E32*P32,2)</f>
        <v>0</v>
      </c>
      <c r="R32" s="176"/>
      <c r="S32" s="176" t="s">
        <v>198</v>
      </c>
      <c r="T32" s="177" t="s">
        <v>169</v>
      </c>
      <c r="U32" s="159">
        <v>0</v>
      </c>
      <c r="V32" s="159">
        <f>ROUND(E32*U32,2)</f>
        <v>0</v>
      </c>
      <c r="W32" s="159"/>
      <c r="X32" s="159" t="s">
        <v>206</v>
      </c>
      <c r="Y32" s="159" t="s">
        <v>171</v>
      </c>
      <c r="Z32" s="149"/>
      <c r="AA32" s="149"/>
      <c r="AB32" s="149"/>
      <c r="AC32" s="149"/>
      <c r="AD32" s="149"/>
      <c r="AE32" s="149"/>
      <c r="AF32" s="149"/>
      <c r="AG32" s="149" t="s">
        <v>207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55" t="s">
        <v>506</v>
      </c>
      <c r="D33" s="256"/>
      <c r="E33" s="256"/>
      <c r="F33" s="256"/>
      <c r="G33" s="256"/>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176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1">
        <v>15</v>
      </c>
      <c r="B34" s="172" t="s">
        <v>507</v>
      </c>
      <c r="C34" s="188" t="s">
        <v>508</v>
      </c>
      <c r="D34" s="173" t="s">
        <v>480</v>
      </c>
      <c r="E34" s="174">
        <v>3</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198</v>
      </c>
      <c r="T34" s="177" t="s">
        <v>169</v>
      </c>
      <c r="U34" s="159">
        <v>0</v>
      </c>
      <c r="V34" s="159">
        <f>ROUND(E34*U34,2)</f>
        <v>0</v>
      </c>
      <c r="W34" s="159"/>
      <c r="X34" s="159" t="s">
        <v>206</v>
      </c>
      <c r="Y34" s="159" t="s">
        <v>171</v>
      </c>
      <c r="Z34" s="149"/>
      <c r="AA34" s="149"/>
      <c r="AB34" s="149"/>
      <c r="AC34" s="149"/>
      <c r="AD34" s="149"/>
      <c r="AE34" s="149"/>
      <c r="AF34" s="149"/>
      <c r="AG34" s="149" t="s">
        <v>207</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55" t="s">
        <v>506</v>
      </c>
      <c r="D35" s="256"/>
      <c r="E35" s="256"/>
      <c r="F35" s="256"/>
      <c r="G35" s="256"/>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176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164" t="s">
        <v>163</v>
      </c>
      <c r="B36" s="165" t="s">
        <v>127</v>
      </c>
      <c r="C36" s="186" t="s">
        <v>128</v>
      </c>
      <c r="D36" s="166"/>
      <c r="E36" s="167"/>
      <c r="F36" s="168"/>
      <c r="G36" s="168">
        <f>SUMIF(AG37:AG62,"&lt;&gt;NOR",G37:G62)</f>
        <v>0</v>
      </c>
      <c r="H36" s="168"/>
      <c r="I36" s="168">
        <f>SUM(I37:I62)</f>
        <v>0</v>
      </c>
      <c r="J36" s="168"/>
      <c r="K36" s="168">
        <f>SUM(K37:K62)</f>
        <v>0</v>
      </c>
      <c r="L36" s="168"/>
      <c r="M36" s="168">
        <f>SUM(M37:M62)</f>
        <v>0</v>
      </c>
      <c r="N36" s="167"/>
      <c r="O36" s="167">
        <f>SUM(O37:O62)</f>
        <v>0</v>
      </c>
      <c r="P36" s="167"/>
      <c r="Q36" s="167">
        <f>SUM(Q37:Q62)</f>
        <v>0</v>
      </c>
      <c r="R36" s="168"/>
      <c r="S36" s="168"/>
      <c r="T36" s="169"/>
      <c r="U36" s="163"/>
      <c r="V36" s="163">
        <f>SUM(V37:V62)</f>
        <v>0</v>
      </c>
      <c r="W36" s="163"/>
      <c r="X36" s="163"/>
      <c r="Y36" s="163"/>
      <c r="AG36" t="s">
        <v>164</v>
      </c>
    </row>
    <row r="37" spans="1:60" outlineLevel="1" x14ac:dyDescent="0.2">
      <c r="A37" s="171">
        <v>16</v>
      </c>
      <c r="B37" s="172" t="s">
        <v>509</v>
      </c>
      <c r="C37" s="188" t="s">
        <v>476</v>
      </c>
      <c r="D37" s="173" t="s">
        <v>477</v>
      </c>
      <c r="E37" s="174">
        <v>1</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198</v>
      </c>
      <c r="T37" s="177" t="s">
        <v>169</v>
      </c>
      <c r="U37" s="159">
        <v>0</v>
      </c>
      <c r="V37" s="159">
        <f>ROUND(E37*U37,2)</f>
        <v>0</v>
      </c>
      <c r="W37" s="159"/>
      <c r="X37" s="159" t="s">
        <v>206</v>
      </c>
      <c r="Y37" s="159" t="s">
        <v>171</v>
      </c>
      <c r="Z37" s="149"/>
      <c r="AA37" s="149"/>
      <c r="AB37" s="149"/>
      <c r="AC37" s="149"/>
      <c r="AD37" s="149"/>
      <c r="AE37" s="149"/>
      <c r="AF37" s="149"/>
      <c r="AG37" s="149" t="s">
        <v>207</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55" t="s">
        <v>478</v>
      </c>
      <c r="D38" s="256"/>
      <c r="E38" s="256"/>
      <c r="F38" s="256"/>
      <c r="G38" s="256"/>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176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1">
        <v>17</v>
      </c>
      <c r="B39" s="172" t="s">
        <v>510</v>
      </c>
      <c r="C39" s="188" t="s">
        <v>479</v>
      </c>
      <c r="D39" s="173" t="s">
        <v>480</v>
      </c>
      <c r="E39" s="174">
        <v>1</v>
      </c>
      <c r="F39" s="175"/>
      <c r="G39" s="176">
        <f>ROUND(E39*F39,2)</f>
        <v>0</v>
      </c>
      <c r="H39" s="175"/>
      <c r="I39" s="176">
        <f>ROUND(E39*H39,2)</f>
        <v>0</v>
      </c>
      <c r="J39" s="175"/>
      <c r="K39" s="176">
        <f>ROUND(E39*J39,2)</f>
        <v>0</v>
      </c>
      <c r="L39" s="176">
        <v>21</v>
      </c>
      <c r="M39" s="176">
        <f>G39*(1+L39/100)</f>
        <v>0</v>
      </c>
      <c r="N39" s="174">
        <v>0</v>
      </c>
      <c r="O39" s="174">
        <f>ROUND(E39*N39,2)</f>
        <v>0</v>
      </c>
      <c r="P39" s="174">
        <v>0</v>
      </c>
      <c r="Q39" s="174">
        <f>ROUND(E39*P39,2)</f>
        <v>0</v>
      </c>
      <c r="R39" s="176"/>
      <c r="S39" s="176" t="s">
        <v>198</v>
      </c>
      <c r="T39" s="177" t="s">
        <v>169</v>
      </c>
      <c r="U39" s="159">
        <v>0</v>
      </c>
      <c r="V39" s="159">
        <f>ROUND(E39*U39,2)</f>
        <v>0</v>
      </c>
      <c r="W39" s="159"/>
      <c r="X39" s="159" t="s">
        <v>206</v>
      </c>
      <c r="Y39" s="159" t="s">
        <v>171</v>
      </c>
      <c r="Z39" s="149"/>
      <c r="AA39" s="149"/>
      <c r="AB39" s="149"/>
      <c r="AC39" s="149"/>
      <c r="AD39" s="149"/>
      <c r="AE39" s="149"/>
      <c r="AF39" s="149"/>
      <c r="AG39" s="149" t="s">
        <v>207</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55" t="s">
        <v>478</v>
      </c>
      <c r="D40" s="256"/>
      <c r="E40" s="256"/>
      <c r="F40" s="256"/>
      <c r="G40" s="256"/>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176</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1">
        <v>18</v>
      </c>
      <c r="B41" s="172" t="s">
        <v>511</v>
      </c>
      <c r="C41" s="188" t="s">
        <v>481</v>
      </c>
      <c r="D41" s="173" t="s">
        <v>480</v>
      </c>
      <c r="E41" s="174">
        <v>1</v>
      </c>
      <c r="F41" s="175"/>
      <c r="G41" s="176">
        <f>ROUND(E41*F41,2)</f>
        <v>0</v>
      </c>
      <c r="H41" s="175"/>
      <c r="I41" s="176">
        <f>ROUND(E41*H41,2)</f>
        <v>0</v>
      </c>
      <c r="J41" s="175"/>
      <c r="K41" s="176">
        <f>ROUND(E41*J41,2)</f>
        <v>0</v>
      </c>
      <c r="L41" s="176">
        <v>21</v>
      </c>
      <c r="M41" s="176">
        <f>G41*(1+L41/100)</f>
        <v>0</v>
      </c>
      <c r="N41" s="174">
        <v>0</v>
      </c>
      <c r="O41" s="174">
        <f>ROUND(E41*N41,2)</f>
        <v>0</v>
      </c>
      <c r="P41" s="174">
        <v>0</v>
      </c>
      <c r="Q41" s="174">
        <f>ROUND(E41*P41,2)</f>
        <v>0</v>
      </c>
      <c r="R41" s="176"/>
      <c r="S41" s="176" t="s">
        <v>198</v>
      </c>
      <c r="T41" s="177" t="s">
        <v>169</v>
      </c>
      <c r="U41" s="159">
        <v>0</v>
      </c>
      <c r="V41" s="159">
        <f>ROUND(E41*U41,2)</f>
        <v>0</v>
      </c>
      <c r="W41" s="159"/>
      <c r="X41" s="159" t="s">
        <v>206</v>
      </c>
      <c r="Y41" s="159" t="s">
        <v>171</v>
      </c>
      <c r="Z41" s="149"/>
      <c r="AA41" s="149"/>
      <c r="AB41" s="149"/>
      <c r="AC41" s="149"/>
      <c r="AD41" s="149"/>
      <c r="AE41" s="149"/>
      <c r="AF41" s="149"/>
      <c r="AG41" s="149" t="s">
        <v>207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55" t="s">
        <v>478</v>
      </c>
      <c r="D42" s="256"/>
      <c r="E42" s="256"/>
      <c r="F42" s="256"/>
      <c r="G42" s="256"/>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176</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1">
        <v>19</v>
      </c>
      <c r="B43" s="172" t="s">
        <v>512</v>
      </c>
      <c r="C43" s="188" t="s">
        <v>482</v>
      </c>
      <c r="D43" s="173" t="s">
        <v>480</v>
      </c>
      <c r="E43" s="174">
        <v>1</v>
      </c>
      <c r="F43" s="175"/>
      <c r="G43" s="176">
        <f>ROUND(E43*F43,2)</f>
        <v>0</v>
      </c>
      <c r="H43" s="175"/>
      <c r="I43" s="176">
        <f>ROUND(E43*H43,2)</f>
        <v>0</v>
      </c>
      <c r="J43" s="175"/>
      <c r="K43" s="176">
        <f>ROUND(E43*J43,2)</f>
        <v>0</v>
      </c>
      <c r="L43" s="176">
        <v>21</v>
      </c>
      <c r="M43" s="176">
        <f>G43*(1+L43/100)</f>
        <v>0</v>
      </c>
      <c r="N43" s="174">
        <v>0</v>
      </c>
      <c r="O43" s="174">
        <f>ROUND(E43*N43,2)</f>
        <v>0</v>
      </c>
      <c r="P43" s="174">
        <v>0</v>
      </c>
      <c r="Q43" s="174">
        <f>ROUND(E43*P43,2)</f>
        <v>0</v>
      </c>
      <c r="R43" s="176"/>
      <c r="S43" s="176" t="s">
        <v>198</v>
      </c>
      <c r="T43" s="177" t="s">
        <v>169</v>
      </c>
      <c r="U43" s="159">
        <v>0</v>
      </c>
      <c r="V43" s="159">
        <f>ROUND(E43*U43,2)</f>
        <v>0</v>
      </c>
      <c r="W43" s="159"/>
      <c r="X43" s="159" t="s">
        <v>206</v>
      </c>
      <c r="Y43" s="159" t="s">
        <v>171</v>
      </c>
      <c r="Z43" s="149"/>
      <c r="AA43" s="149"/>
      <c r="AB43" s="149"/>
      <c r="AC43" s="149"/>
      <c r="AD43" s="149"/>
      <c r="AE43" s="149"/>
      <c r="AF43" s="149"/>
      <c r="AG43" s="149" t="s">
        <v>207</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55" t="s">
        <v>478</v>
      </c>
      <c r="D44" s="256"/>
      <c r="E44" s="256"/>
      <c r="F44" s="256"/>
      <c r="G44" s="256"/>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176</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1">
        <v>20</v>
      </c>
      <c r="B45" s="172" t="s">
        <v>513</v>
      </c>
      <c r="C45" s="188" t="s">
        <v>483</v>
      </c>
      <c r="D45" s="173" t="s">
        <v>480</v>
      </c>
      <c r="E45" s="174">
        <v>1</v>
      </c>
      <c r="F45" s="175"/>
      <c r="G45" s="176">
        <f>ROUND(E45*F45,2)</f>
        <v>0</v>
      </c>
      <c r="H45" s="175"/>
      <c r="I45" s="176">
        <f>ROUND(E45*H45,2)</f>
        <v>0</v>
      </c>
      <c r="J45" s="175"/>
      <c r="K45" s="176">
        <f>ROUND(E45*J45,2)</f>
        <v>0</v>
      </c>
      <c r="L45" s="176">
        <v>21</v>
      </c>
      <c r="M45" s="176">
        <f>G45*(1+L45/100)</f>
        <v>0</v>
      </c>
      <c r="N45" s="174">
        <v>0</v>
      </c>
      <c r="O45" s="174">
        <f>ROUND(E45*N45,2)</f>
        <v>0</v>
      </c>
      <c r="P45" s="174">
        <v>0</v>
      </c>
      <c r="Q45" s="174">
        <f>ROUND(E45*P45,2)</f>
        <v>0</v>
      </c>
      <c r="R45" s="176"/>
      <c r="S45" s="176" t="s">
        <v>198</v>
      </c>
      <c r="T45" s="177" t="s">
        <v>169</v>
      </c>
      <c r="U45" s="159">
        <v>0</v>
      </c>
      <c r="V45" s="159">
        <f>ROUND(E45*U45,2)</f>
        <v>0</v>
      </c>
      <c r="W45" s="159"/>
      <c r="X45" s="159" t="s">
        <v>206</v>
      </c>
      <c r="Y45" s="159" t="s">
        <v>171</v>
      </c>
      <c r="Z45" s="149"/>
      <c r="AA45" s="149"/>
      <c r="AB45" s="149"/>
      <c r="AC45" s="149"/>
      <c r="AD45" s="149"/>
      <c r="AE45" s="149"/>
      <c r="AF45" s="149"/>
      <c r="AG45" s="149" t="s">
        <v>207</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55" t="s">
        <v>478</v>
      </c>
      <c r="D46" s="256"/>
      <c r="E46" s="256"/>
      <c r="F46" s="256"/>
      <c r="G46" s="256"/>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176</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1">
        <v>21</v>
      </c>
      <c r="B47" s="172" t="s">
        <v>514</v>
      </c>
      <c r="C47" s="188" t="s">
        <v>484</v>
      </c>
      <c r="D47" s="173" t="s">
        <v>477</v>
      </c>
      <c r="E47" s="174">
        <v>1</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198</v>
      </c>
      <c r="T47" s="177" t="s">
        <v>169</v>
      </c>
      <c r="U47" s="159">
        <v>0</v>
      </c>
      <c r="V47" s="159">
        <f>ROUND(E47*U47,2)</f>
        <v>0</v>
      </c>
      <c r="W47" s="159"/>
      <c r="X47" s="159" t="s">
        <v>206</v>
      </c>
      <c r="Y47" s="159" t="s">
        <v>171</v>
      </c>
      <c r="Z47" s="149"/>
      <c r="AA47" s="149"/>
      <c r="AB47" s="149"/>
      <c r="AC47" s="149"/>
      <c r="AD47" s="149"/>
      <c r="AE47" s="149"/>
      <c r="AF47" s="149"/>
      <c r="AG47" s="149" t="s">
        <v>207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55" t="s">
        <v>478</v>
      </c>
      <c r="D48" s="256"/>
      <c r="E48" s="256"/>
      <c r="F48" s="256"/>
      <c r="G48" s="256"/>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176</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1">
        <v>22</v>
      </c>
      <c r="B49" s="172" t="s">
        <v>515</v>
      </c>
      <c r="C49" s="188" t="s">
        <v>486</v>
      </c>
      <c r="D49" s="173" t="s">
        <v>487</v>
      </c>
      <c r="E49" s="174">
        <v>1</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198</v>
      </c>
      <c r="T49" s="177" t="s">
        <v>169</v>
      </c>
      <c r="U49" s="159">
        <v>0</v>
      </c>
      <c r="V49" s="159">
        <f>ROUND(E49*U49,2)</f>
        <v>0</v>
      </c>
      <c r="W49" s="159"/>
      <c r="X49" s="159" t="s">
        <v>206</v>
      </c>
      <c r="Y49" s="159" t="s">
        <v>171</v>
      </c>
      <c r="Z49" s="149"/>
      <c r="AA49" s="149"/>
      <c r="AB49" s="149"/>
      <c r="AC49" s="149"/>
      <c r="AD49" s="149"/>
      <c r="AE49" s="149"/>
      <c r="AF49" s="149"/>
      <c r="AG49" s="149" t="s">
        <v>207</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55" t="s">
        <v>488</v>
      </c>
      <c r="D50" s="256"/>
      <c r="E50" s="256"/>
      <c r="F50" s="256"/>
      <c r="G50" s="256"/>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176</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1">
        <v>23</v>
      </c>
      <c r="B51" s="172" t="s">
        <v>516</v>
      </c>
      <c r="C51" s="188" t="s">
        <v>490</v>
      </c>
      <c r="D51" s="173" t="s">
        <v>487</v>
      </c>
      <c r="E51" s="174">
        <v>4</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198</v>
      </c>
      <c r="T51" s="177" t="s">
        <v>169</v>
      </c>
      <c r="U51" s="159">
        <v>0</v>
      </c>
      <c r="V51" s="159">
        <f>ROUND(E51*U51,2)</f>
        <v>0</v>
      </c>
      <c r="W51" s="159"/>
      <c r="X51" s="159" t="s">
        <v>206</v>
      </c>
      <c r="Y51" s="159" t="s">
        <v>171</v>
      </c>
      <c r="Z51" s="149"/>
      <c r="AA51" s="149"/>
      <c r="AB51" s="149"/>
      <c r="AC51" s="149"/>
      <c r="AD51" s="149"/>
      <c r="AE51" s="149"/>
      <c r="AF51" s="149"/>
      <c r="AG51" s="149" t="s">
        <v>207</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55" t="s">
        <v>488</v>
      </c>
      <c r="D52" s="256"/>
      <c r="E52" s="256"/>
      <c r="F52" s="256"/>
      <c r="G52" s="256"/>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176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1">
        <v>24</v>
      </c>
      <c r="B53" s="172" t="s">
        <v>517</v>
      </c>
      <c r="C53" s="188" t="s">
        <v>492</v>
      </c>
      <c r="D53" s="173" t="s">
        <v>244</v>
      </c>
      <c r="E53" s="174">
        <v>6</v>
      </c>
      <c r="F53" s="175"/>
      <c r="G53" s="176">
        <f>ROUND(E53*F53,2)</f>
        <v>0</v>
      </c>
      <c r="H53" s="175"/>
      <c r="I53" s="176">
        <f>ROUND(E53*H53,2)</f>
        <v>0</v>
      </c>
      <c r="J53" s="175"/>
      <c r="K53" s="176">
        <f>ROUND(E53*J53,2)</f>
        <v>0</v>
      </c>
      <c r="L53" s="176">
        <v>21</v>
      </c>
      <c r="M53" s="176">
        <f>G53*(1+L53/100)</f>
        <v>0</v>
      </c>
      <c r="N53" s="174">
        <v>0</v>
      </c>
      <c r="O53" s="174">
        <f>ROUND(E53*N53,2)</f>
        <v>0</v>
      </c>
      <c r="P53" s="174">
        <v>0</v>
      </c>
      <c r="Q53" s="174">
        <f>ROUND(E53*P53,2)</f>
        <v>0</v>
      </c>
      <c r="R53" s="176"/>
      <c r="S53" s="176" t="s">
        <v>198</v>
      </c>
      <c r="T53" s="177" t="s">
        <v>169</v>
      </c>
      <c r="U53" s="159">
        <v>0</v>
      </c>
      <c r="V53" s="159">
        <f>ROUND(E53*U53,2)</f>
        <v>0</v>
      </c>
      <c r="W53" s="159"/>
      <c r="X53" s="159" t="s">
        <v>206</v>
      </c>
      <c r="Y53" s="159" t="s">
        <v>171</v>
      </c>
      <c r="Z53" s="149"/>
      <c r="AA53" s="149"/>
      <c r="AB53" s="149"/>
      <c r="AC53" s="149"/>
      <c r="AD53" s="149"/>
      <c r="AE53" s="149"/>
      <c r="AF53" s="149"/>
      <c r="AG53" s="149" t="s">
        <v>207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55" t="s">
        <v>493</v>
      </c>
      <c r="D54" s="256"/>
      <c r="E54" s="256"/>
      <c r="F54" s="256"/>
      <c r="G54" s="256"/>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176</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8">
        <v>25</v>
      </c>
      <c r="B55" s="179" t="s">
        <v>518</v>
      </c>
      <c r="C55" s="187" t="s">
        <v>495</v>
      </c>
      <c r="D55" s="180" t="s">
        <v>487</v>
      </c>
      <c r="E55" s="181">
        <v>2</v>
      </c>
      <c r="F55" s="182"/>
      <c r="G55" s="183">
        <f>ROUND(E55*F55,2)</f>
        <v>0</v>
      </c>
      <c r="H55" s="182"/>
      <c r="I55" s="183">
        <f>ROUND(E55*H55,2)</f>
        <v>0</v>
      </c>
      <c r="J55" s="182"/>
      <c r="K55" s="183">
        <f>ROUND(E55*J55,2)</f>
        <v>0</v>
      </c>
      <c r="L55" s="183">
        <v>21</v>
      </c>
      <c r="M55" s="183">
        <f>G55*(1+L55/100)</f>
        <v>0</v>
      </c>
      <c r="N55" s="181">
        <v>0</v>
      </c>
      <c r="O55" s="181">
        <f>ROUND(E55*N55,2)</f>
        <v>0</v>
      </c>
      <c r="P55" s="181">
        <v>0</v>
      </c>
      <c r="Q55" s="181">
        <f>ROUND(E55*P55,2)</f>
        <v>0</v>
      </c>
      <c r="R55" s="183"/>
      <c r="S55" s="183" t="s">
        <v>198</v>
      </c>
      <c r="T55" s="184" t="s">
        <v>169</v>
      </c>
      <c r="U55" s="159">
        <v>0</v>
      </c>
      <c r="V55" s="159">
        <f>ROUND(E55*U55,2)</f>
        <v>0</v>
      </c>
      <c r="W55" s="159"/>
      <c r="X55" s="159" t="s">
        <v>206</v>
      </c>
      <c r="Y55" s="159" t="s">
        <v>171</v>
      </c>
      <c r="Z55" s="149"/>
      <c r="AA55" s="149"/>
      <c r="AB55" s="149"/>
      <c r="AC55" s="149"/>
      <c r="AD55" s="149"/>
      <c r="AE55" s="149"/>
      <c r="AF55" s="149"/>
      <c r="AG55" s="149" t="s">
        <v>207</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8">
        <v>26</v>
      </c>
      <c r="B56" s="179" t="s">
        <v>519</v>
      </c>
      <c r="C56" s="187" t="s">
        <v>520</v>
      </c>
      <c r="D56" s="180" t="s">
        <v>499</v>
      </c>
      <c r="E56" s="181">
        <v>1</v>
      </c>
      <c r="F56" s="182"/>
      <c r="G56" s="183">
        <f>ROUND(E56*F56,2)</f>
        <v>0</v>
      </c>
      <c r="H56" s="182"/>
      <c r="I56" s="183">
        <f>ROUND(E56*H56,2)</f>
        <v>0</v>
      </c>
      <c r="J56" s="182"/>
      <c r="K56" s="183">
        <f>ROUND(E56*J56,2)</f>
        <v>0</v>
      </c>
      <c r="L56" s="183">
        <v>21</v>
      </c>
      <c r="M56" s="183">
        <f>G56*(1+L56/100)</f>
        <v>0</v>
      </c>
      <c r="N56" s="181">
        <v>0</v>
      </c>
      <c r="O56" s="181">
        <f>ROUND(E56*N56,2)</f>
        <v>0</v>
      </c>
      <c r="P56" s="181">
        <v>0</v>
      </c>
      <c r="Q56" s="181">
        <f>ROUND(E56*P56,2)</f>
        <v>0</v>
      </c>
      <c r="R56" s="183"/>
      <c r="S56" s="183" t="s">
        <v>198</v>
      </c>
      <c r="T56" s="184" t="s">
        <v>169</v>
      </c>
      <c r="U56" s="159">
        <v>0</v>
      </c>
      <c r="V56" s="159">
        <f>ROUND(E56*U56,2)</f>
        <v>0</v>
      </c>
      <c r="W56" s="159"/>
      <c r="X56" s="159" t="s">
        <v>206</v>
      </c>
      <c r="Y56" s="159" t="s">
        <v>171</v>
      </c>
      <c r="Z56" s="149"/>
      <c r="AA56" s="149"/>
      <c r="AB56" s="149"/>
      <c r="AC56" s="149"/>
      <c r="AD56" s="149"/>
      <c r="AE56" s="149"/>
      <c r="AF56" s="149"/>
      <c r="AG56" s="149" t="s">
        <v>207</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8">
        <v>27</v>
      </c>
      <c r="B57" s="179" t="s">
        <v>521</v>
      </c>
      <c r="C57" s="187" t="s">
        <v>501</v>
      </c>
      <c r="D57" s="180" t="s">
        <v>499</v>
      </c>
      <c r="E57" s="181">
        <v>1</v>
      </c>
      <c r="F57" s="182"/>
      <c r="G57" s="183">
        <f>ROUND(E57*F57,2)</f>
        <v>0</v>
      </c>
      <c r="H57" s="182"/>
      <c r="I57" s="183">
        <f>ROUND(E57*H57,2)</f>
        <v>0</v>
      </c>
      <c r="J57" s="182"/>
      <c r="K57" s="183">
        <f>ROUND(E57*J57,2)</f>
        <v>0</v>
      </c>
      <c r="L57" s="183">
        <v>21</v>
      </c>
      <c r="M57" s="183">
        <f>G57*(1+L57/100)</f>
        <v>0</v>
      </c>
      <c r="N57" s="181">
        <v>0</v>
      </c>
      <c r="O57" s="181">
        <f>ROUND(E57*N57,2)</f>
        <v>0</v>
      </c>
      <c r="P57" s="181">
        <v>0</v>
      </c>
      <c r="Q57" s="181">
        <f>ROUND(E57*P57,2)</f>
        <v>0</v>
      </c>
      <c r="R57" s="183"/>
      <c r="S57" s="183" t="s">
        <v>198</v>
      </c>
      <c r="T57" s="184" t="s">
        <v>169</v>
      </c>
      <c r="U57" s="159">
        <v>0</v>
      </c>
      <c r="V57" s="159">
        <f>ROUND(E57*U57,2)</f>
        <v>0</v>
      </c>
      <c r="W57" s="159"/>
      <c r="X57" s="159" t="s">
        <v>206</v>
      </c>
      <c r="Y57" s="159" t="s">
        <v>171</v>
      </c>
      <c r="Z57" s="149"/>
      <c r="AA57" s="149"/>
      <c r="AB57" s="149"/>
      <c r="AC57" s="149"/>
      <c r="AD57" s="149"/>
      <c r="AE57" s="149"/>
      <c r="AF57" s="149"/>
      <c r="AG57" s="149" t="s">
        <v>207</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8">
        <v>28</v>
      </c>
      <c r="B58" s="179" t="s">
        <v>522</v>
      </c>
      <c r="C58" s="187" t="s">
        <v>523</v>
      </c>
      <c r="D58" s="180" t="s">
        <v>499</v>
      </c>
      <c r="E58" s="181">
        <v>1</v>
      </c>
      <c r="F58" s="182"/>
      <c r="G58" s="183">
        <f>ROUND(E58*F58,2)</f>
        <v>0</v>
      </c>
      <c r="H58" s="182"/>
      <c r="I58" s="183">
        <f>ROUND(E58*H58,2)</f>
        <v>0</v>
      </c>
      <c r="J58" s="182"/>
      <c r="K58" s="183">
        <f>ROUND(E58*J58,2)</f>
        <v>0</v>
      </c>
      <c r="L58" s="183">
        <v>21</v>
      </c>
      <c r="M58" s="183">
        <f>G58*(1+L58/100)</f>
        <v>0</v>
      </c>
      <c r="N58" s="181">
        <v>0</v>
      </c>
      <c r="O58" s="181">
        <f>ROUND(E58*N58,2)</f>
        <v>0</v>
      </c>
      <c r="P58" s="181">
        <v>0</v>
      </c>
      <c r="Q58" s="181">
        <f>ROUND(E58*P58,2)</f>
        <v>0</v>
      </c>
      <c r="R58" s="183"/>
      <c r="S58" s="183" t="s">
        <v>198</v>
      </c>
      <c r="T58" s="184" t="s">
        <v>169</v>
      </c>
      <c r="U58" s="159">
        <v>0</v>
      </c>
      <c r="V58" s="159">
        <f>ROUND(E58*U58,2)</f>
        <v>0</v>
      </c>
      <c r="W58" s="159"/>
      <c r="X58" s="159" t="s">
        <v>206</v>
      </c>
      <c r="Y58" s="159" t="s">
        <v>171</v>
      </c>
      <c r="Z58" s="149"/>
      <c r="AA58" s="149"/>
      <c r="AB58" s="149"/>
      <c r="AC58" s="149"/>
      <c r="AD58" s="149"/>
      <c r="AE58" s="149"/>
      <c r="AF58" s="149"/>
      <c r="AG58" s="149" t="s">
        <v>207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1">
        <v>29</v>
      </c>
      <c r="B59" s="172" t="s">
        <v>524</v>
      </c>
      <c r="C59" s="188" t="s">
        <v>505</v>
      </c>
      <c r="D59" s="173" t="s">
        <v>480</v>
      </c>
      <c r="E59" s="174">
        <v>1</v>
      </c>
      <c r="F59" s="175"/>
      <c r="G59" s="176">
        <f>ROUND(E59*F59,2)</f>
        <v>0</v>
      </c>
      <c r="H59" s="175"/>
      <c r="I59" s="176">
        <f>ROUND(E59*H59,2)</f>
        <v>0</v>
      </c>
      <c r="J59" s="175"/>
      <c r="K59" s="176">
        <f>ROUND(E59*J59,2)</f>
        <v>0</v>
      </c>
      <c r="L59" s="176">
        <v>21</v>
      </c>
      <c r="M59" s="176">
        <f>G59*(1+L59/100)</f>
        <v>0</v>
      </c>
      <c r="N59" s="174">
        <v>0</v>
      </c>
      <c r="O59" s="174">
        <f>ROUND(E59*N59,2)</f>
        <v>0</v>
      </c>
      <c r="P59" s="174">
        <v>0</v>
      </c>
      <c r="Q59" s="174">
        <f>ROUND(E59*P59,2)</f>
        <v>0</v>
      </c>
      <c r="R59" s="176"/>
      <c r="S59" s="176" t="s">
        <v>198</v>
      </c>
      <c r="T59" s="177" t="s">
        <v>169</v>
      </c>
      <c r="U59" s="159">
        <v>0</v>
      </c>
      <c r="V59" s="159">
        <f>ROUND(E59*U59,2)</f>
        <v>0</v>
      </c>
      <c r="W59" s="159"/>
      <c r="X59" s="159" t="s">
        <v>206</v>
      </c>
      <c r="Y59" s="159" t="s">
        <v>171</v>
      </c>
      <c r="Z59" s="149"/>
      <c r="AA59" s="149"/>
      <c r="AB59" s="149"/>
      <c r="AC59" s="149"/>
      <c r="AD59" s="149"/>
      <c r="AE59" s="149"/>
      <c r="AF59" s="149"/>
      <c r="AG59" s="149" t="s">
        <v>207</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55" t="s">
        <v>506</v>
      </c>
      <c r="D60" s="256"/>
      <c r="E60" s="256"/>
      <c r="F60" s="256"/>
      <c r="G60" s="256"/>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176</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1">
        <v>30</v>
      </c>
      <c r="B61" s="172" t="s">
        <v>525</v>
      </c>
      <c r="C61" s="188" t="s">
        <v>508</v>
      </c>
      <c r="D61" s="173" t="s">
        <v>480</v>
      </c>
      <c r="E61" s="174">
        <v>3</v>
      </c>
      <c r="F61" s="175"/>
      <c r="G61" s="176">
        <f>ROUND(E61*F61,2)</f>
        <v>0</v>
      </c>
      <c r="H61" s="175"/>
      <c r="I61" s="176">
        <f>ROUND(E61*H61,2)</f>
        <v>0</v>
      </c>
      <c r="J61" s="175"/>
      <c r="K61" s="176">
        <f>ROUND(E61*J61,2)</f>
        <v>0</v>
      </c>
      <c r="L61" s="176">
        <v>21</v>
      </c>
      <c r="M61" s="176">
        <f>G61*(1+L61/100)</f>
        <v>0</v>
      </c>
      <c r="N61" s="174">
        <v>0</v>
      </c>
      <c r="O61" s="174">
        <f>ROUND(E61*N61,2)</f>
        <v>0</v>
      </c>
      <c r="P61" s="174">
        <v>0</v>
      </c>
      <c r="Q61" s="174">
        <f>ROUND(E61*P61,2)</f>
        <v>0</v>
      </c>
      <c r="R61" s="176"/>
      <c r="S61" s="176" t="s">
        <v>198</v>
      </c>
      <c r="T61" s="177" t="s">
        <v>169</v>
      </c>
      <c r="U61" s="159">
        <v>0</v>
      </c>
      <c r="V61" s="159">
        <f>ROUND(E61*U61,2)</f>
        <v>0</v>
      </c>
      <c r="W61" s="159"/>
      <c r="X61" s="159" t="s">
        <v>206</v>
      </c>
      <c r="Y61" s="159" t="s">
        <v>171</v>
      </c>
      <c r="Z61" s="149"/>
      <c r="AA61" s="149"/>
      <c r="AB61" s="149"/>
      <c r="AC61" s="149"/>
      <c r="AD61" s="149"/>
      <c r="AE61" s="149"/>
      <c r="AF61" s="149"/>
      <c r="AG61" s="149" t="s">
        <v>207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55" t="s">
        <v>506</v>
      </c>
      <c r="D62" s="256"/>
      <c r="E62" s="256"/>
      <c r="F62" s="256"/>
      <c r="G62" s="256"/>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176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x14ac:dyDescent="0.2">
      <c r="A63" s="164" t="s">
        <v>163</v>
      </c>
      <c r="B63" s="165" t="s">
        <v>119</v>
      </c>
      <c r="C63" s="186" t="s">
        <v>120</v>
      </c>
      <c r="D63" s="166"/>
      <c r="E63" s="167"/>
      <c r="F63" s="168"/>
      <c r="G63" s="168">
        <f>SUMIF(AG64:AG152,"&lt;&gt;NOR",G64:G152)</f>
        <v>0</v>
      </c>
      <c r="H63" s="168"/>
      <c r="I63" s="168">
        <f>SUM(I64:I152)</f>
        <v>0</v>
      </c>
      <c r="J63" s="168"/>
      <c r="K63" s="168">
        <f>SUM(K64:K152)</f>
        <v>0</v>
      </c>
      <c r="L63" s="168"/>
      <c r="M63" s="168">
        <f>SUM(M64:M152)</f>
        <v>0</v>
      </c>
      <c r="N63" s="167"/>
      <c r="O63" s="167">
        <f>SUM(O64:O152)</f>
        <v>0</v>
      </c>
      <c r="P63" s="167"/>
      <c r="Q63" s="167">
        <f>SUM(Q64:Q152)</f>
        <v>0</v>
      </c>
      <c r="R63" s="168"/>
      <c r="S63" s="168"/>
      <c r="T63" s="169"/>
      <c r="U63" s="163"/>
      <c r="V63" s="163">
        <f>SUM(V64:V152)</f>
        <v>0</v>
      </c>
      <c r="W63" s="163"/>
      <c r="X63" s="163"/>
      <c r="Y63" s="163"/>
      <c r="AG63" t="s">
        <v>164</v>
      </c>
    </row>
    <row r="64" spans="1:60" outlineLevel="1" x14ac:dyDescent="0.2">
      <c r="A64" s="178">
        <v>31</v>
      </c>
      <c r="B64" s="179" t="s">
        <v>526</v>
      </c>
      <c r="C64" s="187" t="s">
        <v>481</v>
      </c>
      <c r="D64" s="180" t="s">
        <v>480</v>
      </c>
      <c r="E64" s="181">
        <v>2</v>
      </c>
      <c r="F64" s="182"/>
      <c r="G64" s="183">
        <f>ROUND(E64*F64,2)</f>
        <v>0</v>
      </c>
      <c r="H64" s="182"/>
      <c r="I64" s="183">
        <f>ROUND(E64*H64,2)</f>
        <v>0</v>
      </c>
      <c r="J64" s="182"/>
      <c r="K64" s="183">
        <f>ROUND(E64*J64,2)</f>
        <v>0</v>
      </c>
      <c r="L64" s="183">
        <v>21</v>
      </c>
      <c r="M64" s="183">
        <f>G64*(1+L64/100)</f>
        <v>0</v>
      </c>
      <c r="N64" s="181">
        <v>0</v>
      </c>
      <c r="O64" s="181">
        <f>ROUND(E64*N64,2)</f>
        <v>0</v>
      </c>
      <c r="P64" s="181">
        <v>0</v>
      </c>
      <c r="Q64" s="181">
        <f>ROUND(E64*P64,2)</f>
        <v>0</v>
      </c>
      <c r="R64" s="183"/>
      <c r="S64" s="183" t="s">
        <v>198</v>
      </c>
      <c r="T64" s="184" t="s">
        <v>169</v>
      </c>
      <c r="U64" s="159">
        <v>0</v>
      </c>
      <c r="V64" s="159">
        <f>ROUND(E64*U64,2)</f>
        <v>0</v>
      </c>
      <c r="W64" s="159"/>
      <c r="X64" s="159" t="s">
        <v>206</v>
      </c>
      <c r="Y64" s="159" t="s">
        <v>171</v>
      </c>
      <c r="Z64" s="149"/>
      <c r="AA64" s="149"/>
      <c r="AB64" s="149"/>
      <c r="AC64" s="149"/>
      <c r="AD64" s="149"/>
      <c r="AE64" s="149"/>
      <c r="AF64" s="149"/>
      <c r="AG64" s="149" t="s">
        <v>207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8">
        <v>32</v>
      </c>
      <c r="B65" s="179" t="s">
        <v>527</v>
      </c>
      <c r="C65" s="187" t="s">
        <v>483</v>
      </c>
      <c r="D65" s="180" t="s">
        <v>480</v>
      </c>
      <c r="E65" s="181">
        <v>4</v>
      </c>
      <c r="F65" s="182"/>
      <c r="G65" s="183">
        <f>ROUND(E65*F65,2)</f>
        <v>0</v>
      </c>
      <c r="H65" s="182"/>
      <c r="I65" s="183">
        <f>ROUND(E65*H65,2)</f>
        <v>0</v>
      </c>
      <c r="J65" s="182"/>
      <c r="K65" s="183">
        <f>ROUND(E65*J65,2)</f>
        <v>0</v>
      </c>
      <c r="L65" s="183">
        <v>21</v>
      </c>
      <c r="M65" s="183">
        <f>G65*(1+L65/100)</f>
        <v>0</v>
      </c>
      <c r="N65" s="181">
        <v>0</v>
      </c>
      <c r="O65" s="181">
        <f>ROUND(E65*N65,2)</f>
        <v>0</v>
      </c>
      <c r="P65" s="181">
        <v>0</v>
      </c>
      <c r="Q65" s="181">
        <f>ROUND(E65*P65,2)</f>
        <v>0</v>
      </c>
      <c r="R65" s="183"/>
      <c r="S65" s="183" t="s">
        <v>198</v>
      </c>
      <c r="T65" s="184" t="s">
        <v>169</v>
      </c>
      <c r="U65" s="159">
        <v>0</v>
      </c>
      <c r="V65" s="159">
        <f>ROUND(E65*U65,2)</f>
        <v>0</v>
      </c>
      <c r="W65" s="159"/>
      <c r="X65" s="159" t="s">
        <v>206</v>
      </c>
      <c r="Y65" s="159" t="s">
        <v>171</v>
      </c>
      <c r="Z65" s="149"/>
      <c r="AA65" s="149"/>
      <c r="AB65" s="149"/>
      <c r="AC65" s="149"/>
      <c r="AD65" s="149"/>
      <c r="AE65" s="149"/>
      <c r="AF65" s="149"/>
      <c r="AG65" s="149" t="s">
        <v>207</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8">
        <v>33</v>
      </c>
      <c r="B66" s="179" t="s">
        <v>528</v>
      </c>
      <c r="C66" s="187" t="s">
        <v>529</v>
      </c>
      <c r="D66" s="180" t="s">
        <v>477</v>
      </c>
      <c r="E66" s="181">
        <v>2</v>
      </c>
      <c r="F66" s="182"/>
      <c r="G66" s="183">
        <f>ROUND(E66*F66,2)</f>
        <v>0</v>
      </c>
      <c r="H66" s="182"/>
      <c r="I66" s="183">
        <f>ROUND(E66*H66,2)</f>
        <v>0</v>
      </c>
      <c r="J66" s="182"/>
      <c r="K66" s="183">
        <f>ROUND(E66*J66,2)</f>
        <v>0</v>
      </c>
      <c r="L66" s="183">
        <v>21</v>
      </c>
      <c r="M66" s="183">
        <f>G66*(1+L66/100)</f>
        <v>0</v>
      </c>
      <c r="N66" s="181">
        <v>0</v>
      </c>
      <c r="O66" s="181">
        <f>ROUND(E66*N66,2)</f>
        <v>0</v>
      </c>
      <c r="P66" s="181">
        <v>0</v>
      </c>
      <c r="Q66" s="181">
        <f>ROUND(E66*P66,2)</f>
        <v>0</v>
      </c>
      <c r="R66" s="183"/>
      <c r="S66" s="183" t="s">
        <v>198</v>
      </c>
      <c r="T66" s="184" t="s">
        <v>169</v>
      </c>
      <c r="U66" s="159">
        <v>0</v>
      </c>
      <c r="V66" s="159">
        <f>ROUND(E66*U66,2)</f>
        <v>0</v>
      </c>
      <c r="W66" s="159"/>
      <c r="X66" s="159" t="s">
        <v>206</v>
      </c>
      <c r="Y66" s="159" t="s">
        <v>171</v>
      </c>
      <c r="Z66" s="149"/>
      <c r="AA66" s="149"/>
      <c r="AB66" s="149"/>
      <c r="AC66" s="149"/>
      <c r="AD66" s="149"/>
      <c r="AE66" s="149"/>
      <c r="AF66" s="149"/>
      <c r="AG66" s="149" t="s">
        <v>207</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1">
        <v>34</v>
      </c>
      <c r="B67" s="172" t="s">
        <v>530</v>
      </c>
      <c r="C67" s="188" t="s">
        <v>531</v>
      </c>
      <c r="D67" s="173" t="s">
        <v>244</v>
      </c>
      <c r="E67" s="174">
        <v>50</v>
      </c>
      <c r="F67" s="175"/>
      <c r="G67" s="176">
        <f>ROUND(E67*F67,2)</f>
        <v>0</v>
      </c>
      <c r="H67" s="175"/>
      <c r="I67" s="176">
        <f>ROUND(E67*H67,2)</f>
        <v>0</v>
      </c>
      <c r="J67" s="175"/>
      <c r="K67" s="176">
        <f>ROUND(E67*J67,2)</f>
        <v>0</v>
      </c>
      <c r="L67" s="176">
        <v>21</v>
      </c>
      <c r="M67" s="176">
        <f>G67*(1+L67/100)</f>
        <v>0</v>
      </c>
      <c r="N67" s="174">
        <v>0</v>
      </c>
      <c r="O67" s="174">
        <f>ROUND(E67*N67,2)</f>
        <v>0</v>
      </c>
      <c r="P67" s="174">
        <v>0</v>
      </c>
      <c r="Q67" s="174">
        <f>ROUND(E67*P67,2)</f>
        <v>0</v>
      </c>
      <c r="R67" s="176"/>
      <c r="S67" s="176" t="s">
        <v>198</v>
      </c>
      <c r="T67" s="177" t="s">
        <v>169</v>
      </c>
      <c r="U67" s="159">
        <v>0</v>
      </c>
      <c r="V67" s="159">
        <f>ROUND(E67*U67,2)</f>
        <v>0</v>
      </c>
      <c r="W67" s="159"/>
      <c r="X67" s="159" t="s">
        <v>206</v>
      </c>
      <c r="Y67" s="159" t="s">
        <v>171</v>
      </c>
      <c r="Z67" s="149"/>
      <c r="AA67" s="149"/>
      <c r="AB67" s="149"/>
      <c r="AC67" s="149"/>
      <c r="AD67" s="149"/>
      <c r="AE67" s="149"/>
      <c r="AF67" s="149"/>
      <c r="AG67" s="149" t="s">
        <v>207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55" t="s">
        <v>532</v>
      </c>
      <c r="D68" s="256"/>
      <c r="E68" s="256"/>
      <c r="F68" s="256"/>
      <c r="G68" s="256"/>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176</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1">
        <v>35</v>
      </c>
      <c r="B69" s="172" t="s">
        <v>533</v>
      </c>
      <c r="C69" s="188" t="s">
        <v>534</v>
      </c>
      <c r="D69" s="173" t="s">
        <v>487</v>
      </c>
      <c r="E69" s="174">
        <v>20</v>
      </c>
      <c r="F69" s="175"/>
      <c r="G69" s="176">
        <f>ROUND(E69*F69,2)</f>
        <v>0</v>
      </c>
      <c r="H69" s="175"/>
      <c r="I69" s="176">
        <f>ROUND(E69*H69,2)</f>
        <v>0</v>
      </c>
      <c r="J69" s="175"/>
      <c r="K69" s="176">
        <f>ROUND(E69*J69,2)</f>
        <v>0</v>
      </c>
      <c r="L69" s="176">
        <v>21</v>
      </c>
      <c r="M69" s="176">
        <f>G69*(1+L69/100)</f>
        <v>0</v>
      </c>
      <c r="N69" s="174">
        <v>0</v>
      </c>
      <c r="O69" s="174">
        <f>ROUND(E69*N69,2)</f>
        <v>0</v>
      </c>
      <c r="P69" s="174">
        <v>0</v>
      </c>
      <c r="Q69" s="174">
        <f>ROUND(E69*P69,2)</f>
        <v>0</v>
      </c>
      <c r="R69" s="176"/>
      <c r="S69" s="176" t="s">
        <v>198</v>
      </c>
      <c r="T69" s="177" t="s">
        <v>169</v>
      </c>
      <c r="U69" s="159">
        <v>0</v>
      </c>
      <c r="V69" s="159">
        <f>ROUND(E69*U69,2)</f>
        <v>0</v>
      </c>
      <c r="W69" s="159"/>
      <c r="X69" s="159" t="s">
        <v>206</v>
      </c>
      <c r="Y69" s="159" t="s">
        <v>171</v>
      </c>
      <c r="Z69" s="149"/>
      <c r="AA69" s="149"/>
      <c r="AB69" s="149"/>
      <c r="AC69" s="149"/>
      <c r="AD69" s="149"/>
      <c r="AE69" s="149"/>
      <c r="AF69" s="149"/>
      <c r="AG69" s="149" t="s">
        <v>207</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55" t="s">
        <v>532</v>
      </c>
      <c r="D70" s="256"/>
      <c r="E70" s="256"/>
      <c r="F70" s="256"/>
      <c r="G70" s="256"/>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176</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1">
        <v>36</v>
      </c>
      <c r="B71" s="172" t="s">
        <v>535</v>
      </c>
      <c r="C71" s="188" t="s">
        <v>536</v>
      </c>
      <c r="D71" s="173" t="s">
        <v>487</v>
      </c>
      <c r="E71" s="174">
        <v>50</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198</v>
      </c>
      <c r="T71" s="177" t="s">
        <v>169</v>
      </c>
      <c r="U71" s="159">
        <v>0</v>
      </c>
      <c r="V71" s="159">
        <f>ROUND(E71*U71,2)</f>
        <v>0</v>
      </c>
      <c r="W71" s="159"/>
      <c r="X71" s="159" t="s">
        <v>206</v>
      </c>
      <c r="Y71" s="159" t="s">
        <v>171</v>
      </c>
      <c r="Z71" s="149"/>
      <c r="AA71" s="149"/>
      <c r="AB71" s="149"/>
      <c r="AC71" s="149"/>
      <c r="AD71" s="149"/>
      <c r="AE71" s="149"/>
      <c r="AF71" s="149"/>
      <c r="AG71" s="149" t="s">
        <v>207</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55" t="s">
        <v>532</v>
      </c>
      <c r="D72" s="256"/>
      <c r="E72" s="256"/>
      <c r="F72" s="256"/>
      <c r="G72" s="256"/>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176</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1">
        <v>37</v>
      </c>
      <c r="B73" s="172" t="s">
        <v>537</v>
      </c>
      <c r="C73" s="188" t="s">
        <v>538</v>
      </c>
      <c r="D73" s="173" t="s">
        <v>487</v>
      </c>
      <c r="E73" s="174">
        <v>50</v>
      </c>
      <c r="F73" s="175"/>
      <c r="G73" s="176">
        <f>ROUND(E73*F73,2)</f>
        <v>0</v>
      </c>
      <c r="H73" s="175"/>
      <c r="I73" s="176">
        <f>ROUND(E73*H73,2)</f>
        <v>0</v>
      </c>
      <c r="J73" s="175"/>
      <c r="K73" s="176">
        <f>ROUND(E73*J73,2)</f>
        <v>0</v>
      </c>
      <c r="L73" s="176">
        <v>21</v>
      </c>
      <c r="M73" s="176">
        <f>G73*(1+L73/100)</f>
        <v>0</v>
      </c>
      <c r="N73" s="174">
        <v>0</v>
      </c>
      <c r="O73" s="174">
        <f>ROUND(E73*N73,2)</f>
        <v>0</v>
      </c>
      <c r="P73" s="174">
        <v>0</v>
      </c>
      <c r="Q73" s="174">
        <f>ROUND(E73*P73,2)</f>
        <v>0</v>
      </c>
      <c r="R73" s="176"/>
      <c r="S73" s="176" t="s">
        <v>198</v>
      </c>
      <c r="T73" s="177" t="s">
        <v>169</v>
      </c>
      <c r="U73" s="159">
        <v>0</v>
      </c>
      <c r="V73" s="159">
        <f>ROUND(E73*U73,2)</f>
        <v>0</v>
      </c>
      <c r="W73" s="159"/>
      <c r="X73" s="159" t="s">
        <v>206</v>
      </c>
      <c r="Y73" s="159" t="s">
        <v>171</v>
      </c>
      <c r="Z73" s="149"/>
      <c r="AA73" s="149"/>
      <c r="AB73" s="149"/>
      <c r="AC73" s="149"/>
      <c r="AD73" s="149"/>
      <c r="AE73" s="149"/>
      <c r="AF73" s="149"/>
      <c r="AG73" s="149" t="s">
        <v>207</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55" t="s">
        <v>532</v>
      </c>
      <c r="D74" s="256"/>
      <c r="E74" s="256"/>
      <c r="F74" s="256"/>
      <c r="G74" s="256"/>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176</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1">
        <v>38</v>
      </c>
      <c r="B75" s="172" t="s">
        <v>539</v>
      </c>
      <c r="C75" s="188" t="s">
        <v>540</v>
      </c>
      <c r="D75" s="173" t="s">
        <v>487</v>
      </c>
      <c r="E75" s="174">
        <v>2</v>
      </c>
      <c r="F75" s="175"/>
      <c r="G75" s="176">
        <f>ROUND(E75*F75,2)</f>
        <v>0</v>
      </c>
      <c r="H75" s="175"/>
      <c r="I75" s="176">
        <f>ROUND(E75*H75,2)</f>
        <v>0</v>
      </c>
      <c r="J75" s="175"/>
      <c r="K75" s="176">
        <f>ROUND(E75*J75,2)</f>
        <v>0</v>
      </c>
      <c r="L75" s="176">
        <v>21</v>
      </c>
      <c r="M75" s="176">
        <f>G75*(1+L75/100)</f>
        <v>0</v>
      </c>
      <c r="N75" s="174">
        <v>0</v>
      </c>
      <c r="O75" s="174">
        <f>ROUND(E75*N75,2)</f>
        <v>0</v>
      </c>
      <c r="P75" s="174">
        <v>0</v>
      </c>
      <c r="Q75" s="174">
        <f>ROUND(E75*P75,2)</f>
        <v>0</v>
      </c>
      <c r="R75" s="176"/>
      <c r="S75" s="176" t="s">
        <v>198</v>
      </c>
      <c r="T75" s="177" t="s">
        <v>169</v>
      </c>
      <c r="U75" s="159">
        <v>0</v>
      </c>
      <c r="V75" s="159">
        <f>ROUND(E75*U75,2)</f>
        <v>0</v>
      </c>
      <c r="W75" s="159"/>
      <c r="X75" s="159" t="s">
        <v>206</v>
      </c>
      <c r="Y75" s="159" t="s">
        <v>171</v>
      </c>
      <c r="Z75" s="149"/>
      <c r="AA75" s="149"/>
      <c r="AB75" s="149"/>
      <c r="AC75" s="149"/>
      <c r="AD75" s="149"/>
      <c r="AE75" s="149"/>
      <c r="AF75" s="149"/>
      <c r="AG75" s="149" t="s">
        <v>207</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55" t="s">
        <v>541</v>
      </c>
      <c r="D76" s="256"/>
      <c r="E76" s="256"/>
      <c r="F76" s="256"/>
      <c r="G76" s="256"/>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176</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1">
        <v>39</v>
      </c>
      <c r="B77" s="172" t="s">
        <v>542</v>
      </c>
      <c r="C77" s="188" t="s">
        <v>543</v>
      </c>
      <c r="D77" s="173" t="s">
        <v>487</v>
      </c>
      <c r="E77" s="174">
        <v>10</v>
      </c>
      <c r="F77" s="175"/>
      <c r="G77" s="176">
        <f>ROUND(E77*F77,2)</f>
        <v>0</v>
      </c>
      <c r="H77" s="175"/>
      <c r="I77" s="176">
        <f>ROUND(E77*H77,2)</f>
        <v>0</v>
      </c>
      <c r="J77" s="175"/>
      <c r="K77" s="176">
        <f>ROUND(E77*J77,2)</f>
        <v>0</v>
      </c>
      <c r="L77" s="176">
        <v>21</v>
      </c>
      <c r="M77" s="176">
        <f>G77*(1+L77/100)</f>
        <v>0</v>
      </c>
      <c r="N77" s="174">
        <v>0</v>
      </c>
      <c r="O77" s="174">
        <f>ROUND(E77*N77,2)</f>
        <v>0</v>
      </c>
      <c r="P77" s="174">
        <v>0</v>
      </c>
      <c r="Q77" s="174">
        <f>ROUND(E77*P77,2)</f>
        <v>0</v>
      </c>
      <c r="R77" s="176"/>
      <c r="S77" s="176" t="s">
        <v>198</v>
      </c>
      <c r="T77" s="177" t="s">
        <v>169</v>
      </c>
      <c r="U77" s="159">
        <v>0</v>
      </c>
      <c r="V77" s="159">
        <f>ROUND(E77*U77,2)</f>
        <v>0</v>
      </c>
      <c r="W77" s="159"/>
      <c r="X77" s="159" t="s">
        <v>206</v>
      </c>
      <c r="Y77" s="159" t="s">
        <v>171</v>
      </c>
      <c r="Z77" s="149"/>
      <c r="AA77" s="149"/>
      <c r="AB77" s="149"/>
      <c r="AC77" s="149"/>
      <c r="AD77" s="149"/>
      <c r="AE77" s="149"/>
      <c r="AF77" s="149"/>
      <c r="AG77" s="149" t="s">
        <v>207</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55" t="s">
        <v>541</v>
      </c>
      <c r="D78" s="256"/>
      <c r="E78" s="256"/>
      <c r="F78" s="256"/>
      <c r="G78" s="25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176</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8">
        <v>40</v>
      </c>
      <c r="B79" s="179" t="s">
        <v>544</v>
      </c>
      <c r="C79" s="187" t="s">
        <v>545</v>
      </c>
      <c r="D79" s="180" t="s">
        <v>487</v>
      </c>
      <c r="E79" s="181">
        <v>2</v>
      </c>
      <c r="F79" s="182"/>
      <c r="G79" s="183">
        <f>ROUND(E79*F79,2)</f>
        <v>0</v>
      </c>
      <c r="H79" s="182"/>
      <c r="I79" s="183">
        <f>ROUND(E79*H79,2)</f>
        <v>0</v>
      </c>
      <c r="J79" s="182"/>
      <c r="K79" s="183">
        <f>ROUND(E79*J79,2)</f>
        <v>0</v>
      </c>
      <c r="L79" s="183">
        <v>21</v>
      </c>
      <c r="M79" s="183">
        <f>G79*(1+L79/100)</f>
        <v>0</v>
      </c>
      <c r="N79" s="181">
        <v>0</v>
      </c>
      <c r="O79" s="181">
        <f>ROUND(E79*N79,2)</f>
        <v>0</v>
      </c>
      <c r="P79" s="181">
        <v>0</v>
      </c>
      <c r="Q79" s="181">
        <f>ROUND(E79*P79,2)</f>
        <v>0</v>
      </c>
      <c r="R79" s="183"/>
      <c r="S79" s="183" t="s">
        <v>198</v>
      </c>
      <c r="T79" s="184" t="s">
        <v>169</v>
      </c>
      <c r="U79" s="159">
        <v>0</v>
      </c>
      <c r="V79" s="159">
        <f>ROUND(E79*U79,2)</f>
        <v>0</v>
      </c>
      <c r="W79" s="159"/>
      <c r="X79" s="159" t="s">
        <v>206</v>
      </c>
      <c r="Y79" s="159" t="s">
        <v>171</v>
      </c>
      <c r="Z79" s="149"/>
      <c r="AA79" s="149"/>
      <c r="AB79" s="149"/>
      <c r="AC79" s="149"/>
      <c r="AD79" s="149"/>
      <c r="AE79" s="149"/>
      <c r="AF79" s="149"/>
      <c r="AG79" s="149" t="s">
        <v>207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1">
        <v>41</v>
      </c>
      <c r="B80" s="172" t="s">
        <v>546</v>
      </c>
      <c r="C80" s="188" t="s">
        <v>547</v>
      </c>
      <c r="D80" s="173" t="s">
        <v>548</v>
      </c>
      <c r="E80" s="174">
        <v>0.11</v>
      </c>
      <c r="F80" s="175"/>
      <c r="G80" s="176">
        <f>ROUND(E80*F80,2)</f>
        <v>0</v>
      </c>
      <c r="H80" s="175"/>
      <c r="I80" s="176">
        <f>ROUND(E80*H80,2)</f>
        <v>0</v>
      </c>
      <c r="J80" s="175"/>
      <c r="K80" s="176">
        <f>ROUND(E80*J80,2)</f>
        <v>0</v>
      </c>
      <c r="L80" s="176">
        <v>21</v>
      </c>
      <c r="M80" s="176">
        <f>G80*(1+L80/100)</f>
        <v>0</v>
      </c>
      <c r="N80" s="174">
        <v>0</v>
      </c>
      <c r="O80" s="174">
        <f>ROUND(E80*N80,2)</f>
        <v>0</v>
      </c>
      <c r="P80" s="174">
        <v>0</v>
      </c>
      <c r="Q80" s="174">
        <f>ROUND(E80*P80,2)</f>
        <v>0</v>
      </c>
      <c r="R80" s="176"/>
      <c r="S80" s="176" t="s">
        <v>198</v>
      </c>
      <c r="T80" s="177" t="s">
        <v>169</v>
      </c>
      <c r="U80" s="159">
        <v>0</v>
      </c>
      <c r="V80" s="159">
        <f>ROUND(E80*U80,2)</f>
        <v>0</v>
      </c>
      <c r="W80" s="159"/>
      <c r="X80" s="159" t="s">
        <v>206</v>
      </c>
      <c r="Y80" s="159" t="s">
        <v>171</v>
      </c>
      <c r="Z80" s="149"/>
      <c r="AA80" s="149"/>
      <c r="AB80" s="149"/>
      <c r="AC80" s="149"/>
      <c r="AD80" s="149"/>
      <c r="AE80" s="149"/>
      <c r="AF80" s="149"/>
      <c r="AG80" s="149" t="s">
        <v>207</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55" t="s">
        <v>549</v>
      </c>
      <c r="D81" s="256"/>
      <c r="E81" s="256"/>
      <c r="F81" s="256"/>
      <c r="G81" s="256"/>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176</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1">
        <v>42</v>
      </c>
      <c r="B82" s="172" t="s">
        <v>550</v>
      </c>
      <c r="C82" s="188" t="s">
        <v>551</v>
      </c>
      <c r="D82" s="173" t="s">
        <v>254</v>
      </c>
      <c r="E82" s="174">
        <v>50</v>
      </c>
      <c r="F82" s="175"/>
      <c r="G82" s="176">
        <f>ROUND(E82*F82,2)</f>
        <v>0</v>
      </c>
      <c r="H82" s="175"/>
      <c r="I82" s="176">
        <f>ROUND(E82*H82,2)</f>
        <v>0</v>
      </c>
      <c r="J82" s="175"/>
      <c r="K82" s="176">
        <f>ROUND(E82*J82,2)</f>
        <v>0</v>
      </c>
      <c r="L82" s="176">
        <v>21</v>
      </c>
      <c r="M82" s="176">
        <f>G82*(1+L82/100)</f>
        <v>0</v>
      </c>
      <c r="N82" s="174">
        <v>0</v>
      </c>
      <c r="O82" s="174">
        <f>ROUND(E82*N82,2)</f>
        <v>0</v>
      </c>
      <c r="P82" s="174">
        <v>0</v>
      </c>
      <c r="Q82" s="174">
        <f>ROUND(E82*P82,2)</f>
        <v>0</v>
      </c>
      <c r="R82" s="176"/>
      <c r="S82" s="176" t="s">
        <v>198</v>
      </c>
      <c r="T82" s="177" t="s">
        <v>169</v>
      </c>
      <c r="U82" s="159">
        <v>0</v>
      </c>
      <c r="V82" s="159">
        <f>ROUND(E82*U82,2)</f>
        <v>0</v>
      </c>
      <c r="W82" s="159"/>
      <c r="X82" s="159" t="s">
        <v>206</v>
      </c>
      <c r="Y82" s="159" t="s">
        <v>171</v>
      </c>
      <c r="Z82" s="149"/>
      <c r="AA82" s="149"/>
      <c r="AB82" s="149"/>
      <c r="AC82" s="149"/>
      <c r="AD82" s="149"/>
      <c r="AE82" s="149"/>
      <c r="AF82" s="149"/>
      <c r="AG82" s="149" t="s">
        <v>207</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55" t="s">
        <v>552</v>
      </c>
      <c r="D83" s="256"/>
      <c r="E83" s="256"/>
      <c r="F83" s="256"/>
      <c r="G83" s="256"/>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176</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1">
        <v>43</v>
      </c>
      <c r="B84" s="172" t="s">
        <v>553</v>
      </c>
      <c r="C84" s="188" t="s">
        <v>554</v>
      </c>
      <c r="D84" s="173" t="s">
        <v>254</v>
      </c>
      <c r="E84" s="174">
        <v>10</v>
      </c>
      <c r="F84" s="175"/>
      <c r="G84" s="176">
        <f>ROUND(E84*F84,2)</f>
        <v>0</v>
      </c>
      <c r="H84" s="175"/>
      <c r="I84" s="176">
        <f>ROUND(E84*H84,2)</f>
        <v>0</v>
      </c>
      <c r="J84" s="175"/>
      <c r="K84" s="176">
        <f>ROUND(E84*J84,2)</f>
        <v>0</v>
      </c>
      <c r="L84" s="176">
        <v>21</v>
      </c>
      <c r="M84" s="176">
        <f>G84*(1+L84/100)</f>
        <v>0</v>
      </c>
      <c r="N84" s="174">
        <v>0</v>
      </c>
      <c r="O84" s="174">
        <f>ROUND(E84*N84,2)</f>
        <v>0</v>
      </c>
      <c r="P84" s="174">
        <v>0</v>
      </c>
      <c r="Q84" s="174">
        <f>ROUND(E84*P84,2)</f>
        <v>0</v>
      </c>
      <c r="R84" s="176"/>
      <c r="S84" s="176" t="s">
        <v>198</v>
      </c>
      <c r="T84" s="177" t="s">
        <v>169</v>
      </c>
      <c r="U84" s="159">
        <v>0</v>
      </c>
      <c r="V84" s="159">
        <f>ROUND(E84*U84,2)</f>
        <v>0</v>
      </c>
      <c r="W84" s="159"/>
      <c r="X84" s="159" t="s">
        <v>206</v>
      </c>
      <c r="Y84" s="159" t="s">
        <v>171</v>
      </c>
      <c r="Z84" s="149"/>
      <c r="AA84" s="149"/>
      <c r="AB84" s="149"/>
      <c r="AC84" s="149"/>
      <c r="AD84" s="149"/>
      <c r="AE84" s="149"/>
      <c r="AF84" s="149"/>
      <c r="AG84" s="149" t="s">
        <v>207</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55" t="s">
        <v>555</v>
      </c>
      <c r="D85" s="256"/>
      <c r="E85" s="256"/>
      <c r="F85" s="256"/>
      <c r="G85" s="256"/>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176</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1">
        <v>44</v>
      </c>
      <c r="B86" s="172" t="s">
        <v>556</v>
      </c>
      <c r="C86" s="188" t="s">
        <v>557</v>
      </c>
      <c r="D86" s="173" t="s">
        <v>254</v>
      </c>
      <c r="E86" s="174">
        <v>20</v>
      </c>
      <c r="F86" s="175"/>
      <c r="G86" s="176">
        <f>ROUND(E86*F86,2)</f>
        <v>0</v>
      </c>
      <c r="H86" s="175"/>
      <c r="I86" s="176">
        <f>ROUND(E86*H86,2)</f>
        <v>0</v>
      </c>
      <c r="J86" s="175"/>
      <c r="K86" s="176">
        <f>ROUND(E86*J86,2)</f>
        <v>0</v>
      </c>
      <c r="L86" s="176">
        <v>21</v>
      </c>
      <c r="M86" s="176">
        <f>G86*(1+L86/100)</f>
        <v>0</v>
      </c>
      <c r="N86" s="174">
        <v>0</v>
      </c>
      <c r="O86" s="174">
        <f>ROUND(E86*N86,2)</f>
        <v>0</v>
      </c>
      <c r="P86" s="174">
        <v>0</v>
      </c>
      <c r="Q86" s="174">
        <f>ROUND(E86*P86,2)</f>
        <v>0</v>
      </c>
      <c r="R86" s="176"/>
      <c r="S86" s="176" t="s">
        <v>198</v>
      </c>
      <c r="T86" s="177" t="s">
        <v>169</v>
      </c>
      <c r="U86" s="159">
        <v>0</v>
      </c>
      <c r="V86" s="159">
        <f>ROUND(E86*U86,2)</f>
        <v>0</v>
      </c>
      <c r="W86" s="159"/>
      <c r="X86" s="159" t="s">
        <v>206</v>
      </c>
      <c r="Y86" s="159" t="s">
        <v>171</v>
      </c>
      <c r="Z86" s="149"/>
      <c r="AA86" s="149"/>
      <c r="AB86" s="149"/>
      <c r="AC86" s="149"/>
      <c r="AD86" s="149"/>
      <c r="AE86" s="149"/>
      <c r="AF86" s="149"/>
      <c r="AG86" s="149" t="s">
        <v>207</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55" t="s">
        <v>558</v>
      </c>
      <c r="D87" s="256"/>
      <c r="E87" s="256"/>
      <c r="F87" s="256"/>
      <c r="G87" s="256"/>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176</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1">
        <v>45</v>
      </c>
      <c r="B88" s="172" t="s">
        <v>559</v>
      </c>
      <c r="C88" s="188" t="s">
        <v>560</v>
      </c>
      <c r="D88" s="173" t="s">
        <v>254</v>
      </c>
      <c r="E88" s="174">
        <v>10</v>
      </c>
      <c r="F88" s="175"/>
      <c r="G88" s="176">
        <f>ROUND(E88*F88,2)</f>
        <v>0</v>
      </c>
      <c r="H88" s="175"/>
      <c r="I88" s="176">
        <f>ROUND(E88*H88,2)</f>
        <v>0</v>
      </c>
      <c r="J88" s="175"/>
      <c r="K88" s="176">
        <f>ROUND(E88*J88,2)</f>
        <v>0</v>
      </c>
      <c r="L88" s="176">
        <v>21</v>
      </c>
      <c r="M88" s="176">
        <f>G88*(1+L88/100)</f>
        <v>0</v>
      </c>
      <c r="N88" s="174">
        <v>0</v>
      </c>
      <c r="O88" s="174">
        <f>ROUND(E88*N88,2)</f>
        <v>0</v>
      </c>
      <c r="P88" s="174">
        <v>0</v>
      </c>
      <c r="Q88" s="174">
        <f>ROUND(E88*P88,2)</f>
        <v>0</v>
      </c>
      <c r="R88" s="176"/>
      <c r="S88" s="176" t="s">
        <v>198</v>
      </c>
      <c r="T88" s="177" t="s">
        <v>169</v>
      </c>
      <c r="U88" s="159">
        <v>0</v>
      </c>
      <c r="V88" s="159">
        <f>ROUND(E88*U88,2)</f>
        <v>0</v>
      </c>
      <c r="W88" s="159"/>
      <c r="X88" s="159" t="s">
        <v>206</v>
      </c>
      <c r="Y88" s="159" t="s">
        <v>171</v>
      </c>
      <c r="Z88" s="149"/>
      <c r="AA88" s="149"/>
      <c r="AB88" s="149"/>
      <c r="AC88" s="149"/>
      <c r="AD88" s="149"/>
      <c r="AE88" s="149"/>
      <c r="AF88" s="149"/>
      <c r="AG88" s="149" t="s">
        <v>207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55" t="s">
        <v>561</v>
      </c>
      <c r="D89" s="256"/>
      <c r="E89" s="256"/>
      <c r="F89" s="256"/>
      <c r="G89" s="256"/>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176</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1">
        <v>46</v>
      </c>
      <c r="B90" s="172" t="s">
        <v>562</v>
      </c>
      <c r="C90" s="188" t="s">
        <v>563</v>
      </c>
      <c r="D90" s="173" t="s">
        <v>244</v>
      </c>
      <c r="E90" s="174">
        <v>10</v>
      </c>
      <c r="F90" s="175"/>
      <c r="G90" s="176">
        <f>ROUND(E90*F90,2)</f>
        <v>0</v>
      </c>
      <c r="H90" s="175"/>
      <c r="I90" s="176">
        <f>ROUND(E90*H90,2)</f>
        <v>0</v>
      </c>
      <c r="J90" s="175"/>
      <c r="K90" s="176">
        <f>ROUND(E90*J90,2)</f>
        <v>0</v>
      </c>
      <c r="L90" s="176">
        <v>21</v>
      </c>
      <c r="M90" s="176">
        <f>G90*(1+L90/100)</f>
        <v>0</v>
      </c>
      <c r="N90" s="174">
        <v>0</v>
      </c>
      <c r="O90" s="174">
        <f>ROUND(E90*N90,2)</f>
        <v>0</v>
      </c>
      <c r="P90" s="174">
        <v>0</v>
      </c>
      <c r="Q90" s="174">
        <f>ROUND(E90*P90,2)</f>
        <v>0</v>
      </c>
      <c r="R90" s="176"/>
      <c r="S90" s="176" t="s">
        <v>198</v>
      </c>
      <c r="T90" s="177" t="s">
        <v>169</v>
      </c>
      <c r="U90" s="159">
        <v>0</v>
      </c>
      <c r="V90" s="159">
        <f>ROUND(E90*U90,2)</f>
        <v>0</v>
      </c>
      <c r="W90" s="159"/>
      <c r="X90" s="159" t="s">
        <v>206</v>
      </c>
      <c r="Y90" s="159" t="s">
        <v>171</v>
      </c>
      <c r="Z90" s="149"/>
      <c r="AA90" s="149"/>
      <c r="AB90" s="149"/>
      <c r="AC90" s="149"/>
      <c r="AD90" s="149"/>
      <c r="AE90" s="149"/>
      <c r="AF90" s="149"/>
      <c r="AG90" s="149" t="s">
        <v>207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55" t="s">
        <v>564</v>
      </c>
      <c r="D91" s="256"/>
      <c r="E91" s="256"/>
      <c r="F91" s="256"/>
      <c r="G91" s="256"/>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176</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71">
        <v>47</v>
      </c>
      <c r="B92" s="172" t="s">
        <v>565</v>
      </c>
      <c r="C92" s="188" t="s">
        <v>566</v>
      </c>
      <c r="D92" s="173" t="s">
        <v>244</v>
      </c>
      <c r="E92" s="174">
        <v>8</v>
      </c>
      <c r="F92" s="175"/>
      <c r="G92" s="176">
        <f>ROUND(E92*F92,2)</f>
        <v>0</v>
      </c>
      <c r="H92" s="175"/>
      <c r="I92" s="176">
        <f>ROUND(E92*H92,2)</f>
        <v>0</v>
      </c>
      <c r="J92" s="175"/>
      <c r="K92" s="176">
        <f>ROUND(E92*J92,2)</f>
        <v>0</v>
      </c>
      <c r="L92" s="176">
        <v>21</v>
      </c>
      <c r="M92" s="176">
        <f>G92*(1+L92/100)</f>
        <v>0</v>
      </c>
      <c r="N92" s="174">
        <v>0</v>
      </c>
      <c r="O92" s="174">
        <f>ROUND(E92*N92,2)</f>
        <v>0</v>
      </c>
      <c r="P92" s="174">
        <v>0</v>
      </c>
      <c r="Q92" s="174">
        <f>ROUND(E92*P92,2)</f>
        <v>0</v>
      </c>
      <c r="R92" s="176"/>
      <c r="S92" s="176" t="s">
        <v>198</v>
      </c>
      <c r="T92" s="177" t="s">
        <v>169</v>
      </c>
      <c r="U92" s="159">
        <v>0</v>
      </c>
      <c r="V92" s="159">
        <f>ROUND(E92*U92,2)</f>
        <v>0</v>
      </c>
      <c r="W92" s="159"/>
      <c r="X92" s="159" t="s">
        <v>206</v>
      </c>
      <c r="Y92" s="159" t="s">
        <v>171</v>
      </c>
      <c r="Z92" s="149"/>
      <c r="AA92" s="149"/>
      <c r="AB92" s="149"/>
      <c r="AC92" s="149"/>
      <c r="AD92" s="149"/>
      <c r="AE92" s="149"/>
      <c r="AF92" s="149"/>
      <c r="AG92" s="149" t="s">
        <v>207</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55" t="s">
        <v>567</v>
      </c>
      <c r="D93" s="256"/>
      <c r="E93" s="256"/>
      <c r="F93" s="256"/>
      <c r="G93" s="256"/>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176</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1">
        <v>48</v>
      </c>
      <c r="B94" s="172" t="s">
        <v>568</v>
      </c>
      <c r="C94" s="188" t="s">
        <v>569</v>
      </c>
      <c r="D94" s="173" t="s">
        <v>204</v>
      </c>
      <c r="E94" s="174">
        <v>0.5</v>
      </c>
      <c r="F94" s="175"/>
      <c r="G94" s="176">
        <f>ROUND(E94*F94,2)</f>
        <v>0</v>
      </c>
      <c r="H94" s="175"/>
      <c r="I94" s="176">
        <f>ROUND(E94*H94,2)</f>
        <v>0</v>
      </c>
      <c r="J94" s="175"/>
      <c r="K94" s="176">
        <f>ROUND(E94*J94,2)</f>
        <v>0</v>
      </c>
      <c r="L94" s="176">
        <v>21</v>
      </c>
      <c r="M94" s="176">
        <f>G94*(1+L94/100)</f>
        <v>0</v>
      </c>
      <c r="N94" s="174">
        <v>0</v>
      </c>
      <c r="O94" s="174">
        <f>ROUND(E94*N94,2)</f>
        <v>0</v>
      </c>
      <c r="P94" s="174">
        <v>0</v>
      </c>
      <c r="Q94" s="174">
        <f>ROUND(E94*P94,2)</f>
        <v>0</v>
      </c>
      <c r="R94" s="176"/>
      <c r="S94" s="176" t="s">
        <v>198</v>
      </c>
      <c r="T94" s="177" t="s">
        <v>169</v>
      </c>
      <c r="U94" s="159">
        <v>0</v>
      </c>
      <c r="V94" s="159">
        <f>ROUND(E94*U94,2)</f>
        <v>0</v>
      </c>
      <c r="W94" s="159"/>
      <c r="X94" s="159" t="s">
        <v>206</v>
      </c>
      <c r="Y94" s="159" t="s">
        <v>171</v>
      </c>
      <c r="Z94" s="149"/>
      <c r="AA94" s="149"/>
      <c r="AB94" s="149"/>
      <c r="AC94" s="149"/>
      <c r="AD94" s="149"/>
      <c r="AE94" s="149"/>
      <c r="AF94" s="149"/>
      <c r="AG94" s="149" t="s">
        <v>207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55" t="s">
        <v>570</v>
      </c>
      <c r="D95" s="256"/>
      <c r="E95" s="256"/>
      <c r="F95" s="256"/>
      <c r="G95" s="256"/>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176</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1">
        <v>49</v>
      </c>
      <c r="B96" s="172" t="s">
        <v>571</v>
      </c>
      <c r="C96" s="188" t="s">
        <v>572</v>
      </c>
      <c r="D96" s="173" t="s">
        <v>244</v>
      </c>
      <c r="E96" s="174">
        <v>108</v>
      </c>
      <c r="F96" s="175"/>
      <c r="G96" s="176">
        <f>ROUND(E96*F96,2)</f>
        <v>0</v>
      </c>
      <c r="H96" s="175"/>
      <c r="I96" s="176">
        <f>ROUND(E96*H96,2)</f>
        <v>0</v>
      </c>
      <c r="J96" s="175"/>
      <c r="K96" s="176">
        <f>ROUND(E96*J96,2)</f>
        <v>0</v>
      </c>
      <c r="L96" s="176">
        <v>21</v>
      </c>
      <c r="M96" s="176">
        <f>G96*(1+L96/100)</f>
        <v>0</v>
      </c>
      <c r="N96" s="174">
        <v>0</v>
      </c>
      <c r="O96" s="174">
        <f>ROUND(E96*N96,2)</f>
        <v>0</v>
      </c>
      <c r="P96" s="174">
        <v>0</v>
      </c>
      <c r="Q96" s="174">
        <f>ROUND(E96*P96,2)</f>
        <v>0</v>
      </c>
      <c r="R96" s="176"/>
      <c r="S96" s="176" t="s">
        <v>198</v>
      </c>
      <c r="T96" s="177" t="s">
        <v>169</v>
      </c>
      <c r="U96" s="159">
        <v>0</v>
      </c>
      <c r="V96" s="159">
        <f>ROUND(E96*U96,2)</f>
        <v>0</v>
      </c>
      <c r="W96" s="159"/>
      <c r="X96" s="159" t="s">
        <v>206</v>
      </c>
      <c r="Y96" s="159" t="s">
        <v>171</v>
      </c>
      <c r="Z96" s="149"/>
      <c r="AA96" s="149"/>
      <c r="AB96" s="149"/>
      <c r="AC96" s="149"/>
      <c r="AD96" s="149"/>
      <c r="AE96" s="149"/>
      <c r="AF96" s="149"/>
      <c r="AG96" s="149" t="s">
        <v>207</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55" t="s">
        <v>573</v>
      </c>
      <c r="D97" s="256"/>
      <c r="E97" s="256"/>
      <c r="F97" s="256"/>
      <c r="G97" s="256"/>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176</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71">
        <v>50</v>
      </c>
      <c r="B98" s="172" t="s">
        <v>574</v>
      </c>
      <c r="C98" s="188" t="s">
        <v>575</v>
      </c>
      <c r="D98" s="173" t="s">
        <v>244</v>
      </c>
      <c r="E98" s="174">
        <v>108</v>
      </c>
      <c r="F98" s="175"/>
      <c r="G98" s="176">
        <f>ROUND(E98*F98,2)</f>
        <v>0</v>
      </c>
      <c r="H98" s="175"/>
      <c r="I98" s="176">
        <f>ROUND(E98*H98,2)</f>
        <v>0</v>
      </c>
      <c r="J98" s="175"/>
      <c r="K98" s="176">
        <f>ROUND(E98*J98,2)</f>
        <v>0</v>
      </c>
      <c r="L98" s="176">
        <v>21</v>
      </c>
      <c r="M98" s="176">
        <f>G98*(1+L98/100)</f>
        <v>0</v>
      </c>
      <c r="N98" s="174">
        <v>0</v>
      </c>
      <c r="O98" s="174">
        <f>ROUND(E98*N98,2)</f>
        <v>0</v>
      </c>
      <c r="P98" s="174">
        <v>0</v>
      </c>
      <c r="Q98" s="174">
        <f>ROUND(E98*P98,2)</f>
        <v>0</v>
      </c>
      <c r="R98" s="176"/>
      <c r="S98" s="176" t="s">
        <v>198</v>
      </c>
      <c r="T98" s="177" t="s">
        <v>169</v>
      </c>
      <c r="U98" s="159">
        <v>0</v>
      </c>
      <c r="V98" s="159">
        <f>ROUND(E98*U98,2)</f>
        <v>0</v>
      </c>
      <c r="W98" s="159"/>
      <c r="X98" s="159" t="s">
        <v>206</v>
      </c>
      <c r="Y98" s="159" t="s">
        <v>171</v>
      </c>
      <c r="Z98" s="149"/>
      <c r="AA98" s="149"/>
      <c r="AB98" s="149"/>
      <c r="AC98" s="149"/>
      <c r="AD98" s="149"/>
      <c r="AE98" s="149"/>
      <c r="AF98" s="149"/>
      <c r="AG98" s="149" t="s">
        <v>207</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55" t="s">
        <v>576</v>
      </c>
      <c r="D99" s="256"/>
      <c r="E99" s="256"/>
      <c r="F99" s="256"/>
      <c r="G99" s="256"/>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176</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1">
        <v>51</v>
      </c>
      <c r="B100" s="172" t="s">
        <v>577</v>
      </c>
      <c r="C100" s="188" t="s">
        <v>578</v>
      </c>
      <c r="D100" s="173" t="s">
        <v>244</v>
      </c>
      <c r="E100" s="174">
        <v>110</v>
      </c>
      <c r="F100" s="175"/>
      <c r="G100" s="176">
        <f>ROUND(E100*F100,2)</f>
        <v>0</v>
      </c>
      <c r="H100" s="175"/>
      <c r="I100" s="176">
        <f>ROUND(E100*H100,2)</f>
        <v>0</v>
      </c>
      <c r="J100" s="175"/>
      <c r="K100" s="176">
        <f>ROUND(E100*J100,2)</f>
        <v>0</v>
      </c>
      <c r="L100" s="176">
        <v>21</v>
      </c>
      <c r="M100" s="176">
        <f>G100*(1+L100/100)</f>
        <v>0</v>
      </c>
      <c r="N100" s="174">
        <v>0</v>
      </c>
      <c r="O100" s="174">
        <f>ROUND(E100*N100,2)</f>
        <v>0</v>
      </c>
      <c r="P100" s="174">
        <v>0</v>
      </c>
      <c r="Q100" s="174">
        <f>ROUND(E100*P100,2)</f>
        <v>0</v>
      </c>
      <c r="R100" s="176"/>
      <c r="S100" s="176" t="s">
        <v>198</v>
      </c>
      <c r="T100" s="177" t="s">
        <v>169</v>
      </c>
      <c r="U100" s="159">
        <v>0</v>
      </c>
      <c r="V100" s="159">
        <f>ROUND(E100*U100,2)</f>
        <v>0</v>
      </c>
      <c r="W100" s="159"/>
      <c r="X100" s="159" t="s">
        <v>206</v>
      </c>
      <c r="Y100" s="159" t="s">
        <v>171</v>
      </c>
      <c r="Z100" s="149"/>
      <c r="AA100" s="149"/>
      <c r="AB100" s="149"/>
      <c r="AC100" s="149"/>
      <c r="AD100" s="149"/>
      <c r="AE100" s="149"/>
      <c r="AF100" s="149"/>
      <c r="AG100" s="149" t="s">
        <v>207</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55" t="s">
        <v>579</v>
      </c>
      <c r="D101" s="256"/>
      <c r="E101" s="256"/>
      <c r="F101" s="256"/>
      <c r="G101" s="256"/>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176</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1">
        <v>52</v>
      </c>
      <c r="B102" s="172" t="s">
        <v>580</v>
      </c>
      <c r="C102" s="188" t="s">
        <v>581</v>
      </c>
      <c r="D102" s="173" t="s">
        <v>244</v>
      </c>
      <c r="E102" s="174">
        <v>108</v>
      </c>
      <c r="F102" s="175"/>
      <c r="G102" s="176">
        <f>ROUND(E102*F102,2)</f>
        <v>0</v>
      </c>
      <c r="H102" s="175"/>
      <c r="I102" s="176">
        <f>ROUND(E102*H102,2)</f>
        <v>0</v>
      </c>
      <c r="J102" s="175"/>
      <c r="K102" s="176">
        <f>ROUND(E102*J102,2)</f>
        <v>0</v>
      </c>
      <c r="L102" s="176">
        <v>21</v>
      </c>
      <c r="M102" s="176">
        <f>G102*(1+L102/100)</f>
        <v>0</v>
      </c>
      <c r="N102" s="174">
        <v>0</v>
      </c>
      <c r="O102" s="174">
        <f>ROUND(E102*N102,2)</f>
        <v>0</v>
      </c>
      <c r="P102" s="174">
        <v>0</v>
      </c>
      <c r="Q102" s="174">
        <f>ROUND(E102*P102,2)</f>
        <v>0</v>
      </c>
      <c r="R102" s="176"/>
      <c r="S102" s="176" t="s">
        <v>198</v>
      </c>
      <c r="T102" s="177" t="s">
        <v>169</v>
      </c>
      <c r="U102" s="159">
        <v>0</v>
      </c>
      <c r="V102" s="159">
        <f>ROUND(E102*U102,2)</f>
        <v>0</v>
      </c>
      <c r="W102" s="159"/>
      <c r="X102" s="159" t="s">
        <v>206</v>
      </c>
      <c r="Y102" s="159" t="s">
        <v>171</v>
      </c>
      <c r="Z102" s="149"/>
      <c r="AA102" s="149"/>
      <c r="AB102" s="149"/>
      <c r="AC102" s="149"/>
      <c r="AD102" s="149"/>
      <c r="AE102" s="149"/>
      <c r="AF102" s="149"/>
      <c r="AG102" s="149" t="s">
        <v>207</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55" t="s">
        <v>582</v>
      </c>
      <c r="D103" s="256"/>
      <c r="E103" s="256"/>
      <c r="F103" s="256"/>
      <c r="G103" s="256"/>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176</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1">
        <v>53</v>
      </c>
      <c r="B104" s="172" t="s">
        <v>583</v>
      </c>
      <c r="C104" s="188" t="s">
        <v>584</v>
      </c>
      <c r="D104" s="173" t="s">
        <v>254</v>
      </c>
      <c r="E104" s="174">
        <v>50</v>
      </c>
      <c r="F104" s="175"/>
      <c r="G104" s="176">
        <f>ROUND(E104*F104,2)</f>
        <v>0</v>
      </c>
      <c r="H104" s="175"/>
      <c r="I104" s="176">
        <f>ROUND(E104*H104,2)</f>
        <v>0</v>
      </c>
      <c r="J104" s="175"/>
      <c r="K104" s="176">
        <f>ROUND(E104*J104,2)</f>
        <v>0</v>
      </c>
      <c r="L104" s="176">
        <v>21</v>
      </c>
      <c r="M104" s="176">
        <f>G104*(1+L104/100)</f>
        <v>0</v>
      </c>
      <c r="N104" s="174">
        <v>0</v>
      </c>
      <c r="O104" s="174">
        <f>ROUND(E104*N104,2)</f>
        <v>0</v>
      </c>
      <c r="P104" s="174">
        <v>0</v>
      </c>
      <c r="Q104" s="174">
        <f>ROUND(E104*P104,2)</f>
        <v>0</v>
      </c>
      <c r="R104" s="176"/>
      <c r="S104" s="176" t="s">
        <v>198</v>
      </c>
      <c r="T104" s="177" t="s">
        <v>169</v>
      </c>
      <c r="U104" s="159">
        <v>0</v>
      </c>
      <c r="V104" s="159">
        <f>ROUND(E104*U104,2)</f>
        <v>0</v>
      </c>
      <c r="W104" s="159"/>
      <c r="X104" s="159" t="s">
        <v>206</v>
      </c>
      <c r="Y104" s="159" t="s">
        <v>171</v>
      </c>
      <c r="Z104" s="149"/>
      <c r="AA104" s="149"/>
      <c r="AB104" s="149"/>
      <c r="AC104" s="149"/>
      <c r="AD104" s="149"/>
      <c r="AE104" s="149"/>
      <c r="AF104" s="149"/>
      <c r="AG104" s="149" t="s">
        <v>207</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55" t="s">
        <v>585</v>
      </c>
      <c r="D105" s="256"/>
      <c r="E105" s="256"/>
      <c r="F105" s="256"/>
      <c r="G105" s="256"/>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176</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1">
        <v>54</v>
      </c>
      <c r="B106" s="172" t="s">
        <v>586</v>
      </c>
      <c r="C106" s="188" t="s">
        <v>587</v>
      </c>
      <c r="D106" s="173" t="s">
        <v>254</v>
      </c>
      <c r="E106" s="174">
        <v>50</v>
      </c>
      <c r="F106" s="175"/>
      <c r="G106" s="176">
        <f>ROUND(E106*F106,2)</f>
        <v>0</v>
      </c>
      <c r="H106" s="175"/>
      <c r="I106" s="176">
        <f>ROUND(E106*H106,2)</f>
        <v>0</v>
      </c>
      <c r="J106" s="175"/>
      <c r="K106" s="176">
        <f>ROUND(E106*J106,2)</f>
        <v>0</v>
      </c>
      <c r="L106" s="176">
        <v>21</v>
      </c>
      <c r="M106" s="176">
        <f>G106*(1+L106/100)</f>
        <v>0</v>
      </c>
      <c r="N106" s="174">
        <v>0</v>
      </c>
      <c r="O106" s="174">
        <f>ROUND(E106*N106,2)</f>
        <v>0</v>
      </c>
      <c r="P106" s="174">
        <v>0</v>
      </c>
      <c r="Q106" s="174">
        <f>ROUND(E106*P106,2)</f>
        <v>0</v>
      </c>
      <c r="R106" s="176"/>
      <c r="S106" s="176" t="s">
        <v>198</v>
      </c>
      <c r="T106" s="177" t="s">
        <v>169</v>
      </c>
      <c r="U106" s="159">
        <v>0</v>
      </c>
      <c r="V106" s="159">
        <f>ROUND(E106*U106,2)</f>
        <v>0</v>
      </c>
      <c r="W106" s="159"/>
      <c r="X106" s="159" t="s">
        <v>206</v>
      </c>
      <c r="Y106" s="159" t="s">
        <v>171</v>
      </c>
      <c r="Z106" s="149"/>
      <c r="AA106" s="149"/>
      <c r="AB106" s="149"/>
      <c r="AC106" s="149"/>
      <c r="AD106" s="149"/>
      <c r="AE106" s="149"/>
      <c r="AF106" s="149"/>
      <c r="AG106" s="149" t="s">
        <v>207</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55" t="s">
        <v>585</v>
      </c>
      <c r="D107" s="256"/>
      <c r="E107" s="256"/>
      <c r="F107" s="256"/>
      <c r="G107" s="256"/>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176</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1">
        <v>55</v>
      </c>
      <c r="B108" s="172" t="s">
        <v>588</v>
      </c>
      <c r="C108" s="188" t="s">
        <v>589</v>
      </c>
      <c r="D108" s="173" t="s">
        <v>254</v>
      </c>
      <c r="E108" s="174">
        <v>10</v>
      </c>
      <c r="F108" s="175"/>
      <c r="G108" s="176">
        <f>ROUND(E108*F108,2)</f>
        <v>0</v>
      </c>
      <c r="H108" s="175"/>
      <c r="I108" s="176">
        <f>ROUND(E108*H108,2)</f>
        <v>0</v>
      </c>
      <c r="J108" s="175"/>
      <c r="K108" s="176">
        <f>ROUND(E108*J108,2)</f>
        <v>0</v>
      </c>
      <c r="L108" s="176">
        <v>21</v>
      </c>
      <c r="M108" s="176">
        <f>G108*(1+L108/100)</f>
        <v>0</v>
      </c>
      <c r="N108" s="174">
        <v>0</v>
      </c>
      <c r="O108" s="174">
        <f>ROUND(E108*N108,2)</f>
        <v>0</v>
      </c>
      <c r="P108" s="174">
        <v>0</v>
      </c>
      <c r="Q108" s="174">
        <f>ROUND(E108*P108,2)</f>
        <v>0</v>
      </c>
      <c r="R108" s="176"/>
      <c r="S108" s="176" t="s">
        <v>198</v>
      </c>
      <c r="T108" s="177" t="s">
        <v>169</v>
      </c>
      <c r="U108" s="159">
        <v>0</v>
      </c>
      <c r="V108" s="159">
        <f>ROUND(E108*U108,2)</f>
        <v>0</v>
      </c>
      <c r="W108" s="159"/>
      <c r="X108" s="159" t="s">
        <v>206</v>
      </c>
      <c r="Y108" s="159" t="s">
        <v>171</v>
      </c>
      <c r="Z108" s="149"/>
      <c r="AA108" s="149"/>
      <c r="AB108" s="149"/>
      <c r="AC108" s="149"/>
      <c r="AD108" s="149"/>
      <c r="AE108" s="149"/>
      <c r="AF108" s="149"/>
      <c r="AG108" s="149" t="s">
        <v>207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55" t="s">
        <v>590</v>
      </c>
      <c r="D109" s="256"/>
      <c r="E109" s="256"/>
      <c r="F109" s="256"/>
      <c r="G109" s="256"/>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176</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1">
        <v>56</v>
      </c>
      <c r="B110" s="172" t="s">
        <v>591</v>
      </c>
      <c r="C110" s="188" t="s">
        <v>592</v>
      </c>
      <c r="D110" s="173" t="s">
        <v>254</v>
      </c>
      <c r="E110" s="174">
        <v>10</v>
      </c>
      <c r="F110" s="175"/>
      <c r="G110" s="176">
        <f>ROUND(E110*F110,2)</f>
        <v>0</v>
      </c>
      <c r="H110" s="175"/>
      <c r="I110" s="176">
        <f>ROUND(E110*H110,2)</f>
        <v>0</v>
      </c>
      <c r="J110" s="175"/>
      <c r="K110" s="176">
        <f>ROUND(E110*J110,2)</f>
        <v>0</v>
      </c>
      <c r="L110" s="176">
        <v>21</v>
      </c>
      <c r="M110" s="176">
        <f>G110*(1+L110/100)</f>
        <v>0</v>
      </c>
      <c r="N110" s="174">
        <v>0</v>
      </c>
      <c r="O110" s="174">
        <f>ROUND(E110*N110,2)</f>
        <v>0</v>
      </c>
      <c r="P110" s="174">
        <v>0</v>
      </c>
      <c r="Q110" s="174">
        <f>ROUND(E110*P110,2)</f>
        <v>0</v>
      </c>
      <c r="R110" s="176"/>
      <c r="S110" s="176" t="s">
        <v>198</v>
      </c>
      <c r="T110" s="177" t="s">
        <v>169</v>
      </c>
      <c r="U110" s="159">
        <v>0</v>
      </c>
      <c r="V110" s="159">
        <f>ROUND(E110*U110,2)</f>
        <v>0</v>
      </c>
      <c r="W110" s="159"/>
      <c r="X110" s="159" t="s">
        <v>206</v>
      </c>
      <c r="Y110" s="159" t="s">
        <v>171</v>
      </c>
      <c r="Z110" s="149"/>
      <c r="AA110" s="149"/>
      <c r="AB110" s="149"/>
      <c r="AC110" s="149"/>
      <c r="AD110" s="149"/>
      <c r="AE110" s="149"/>
      <c r="AF110" s="149"/>
      <c r="AG110" s="149" t="s">
        <v>207</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55" t="s">
        <v>593</v>
      </c>
      <c r="D111" s="256"/>
      <c r="E111" s="256"/>
      <c r="F111" s="256"/>
      <c r="G111" s="256"/>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176</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8">
        <v>57</v>
      </c>
      <c r="B112" s="179" t="s">
        <v>594</v>
      </c>
      <c r="C112" s="187" t="s">
        <v>595</v>
      </c>
      <c r="D112" s="180" t="s">
        <v>487</v>
      </c>
      <c r="E112" s="181">
        <v>1</v>
      </c>
      <c r="F112" s="182"/>
      <c r="G112" s="183">
        <f>ROUND(E112*F112,2)</f>
        <v>0</v>
      </c>
      <c r="H112" s="182"/>
      <c r="I112" s="183">
        <f>ROUND(E112*H112,2)</f>
        <v>0</v>
      </c>
      <c r="J112" s="182"/>
      <c r="K112" s="183">
        <f>ROUND(E112*J112,2)</f>
        <v>0</v>
      </c>
      <c r="L112" s="183">
        <v>21</v>
      </c>
      <c r="M112" s="183">
        <f>G112*(1+L112/100)</f>
        <v>0</v>
      </c>
      <c r="N112" s="181">
        <v>0</v>
      </c>
      <c r="O112" s="181">
        <f>ROUND(E112*N112,2)</f>
        <v>0</v>
      </c>
      <c r="P112" s="181">
        <v>0</v>
      </c>
      <c r="Q112" s="181">
        <f>ROUND(E112*P112,2)</f>
        <v>0</v>
      </c>
      <c r="R112" s="183"/>
      <c r="S112" s="183" t="s">
        <v>198</v>
      </c>
      <c r="T112" s="184" t="s">
        <v>169</v>
      </c>
      <c r="U112" s="159">
        <v>0</v>
      </c>
      <c r="V112" s="159">
        <f>ROUND(E112*U112,2)</f>
        <v>0</v>
      </c>
      <c r="W112" s="159"/>
      <c r="X112" s="159" t="s">
        <v>206</v>
      </c>
      <c r="Y112" s="159" t="s">
        <v>171</v>
      </c>
      <c r="Z112" s="149"/>
      <c r="AA112" s="149"/>
      <c r="AB112" s="149"/>
      <c r="AC112" s="149"/>
      <c r="AD112" s="149"/>
      <c r="AE112" s="149"/>
      <c r="AF112" s="149"/>
      <c r="AG112" s="149" t="s">
        <v>207</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8">
        <v>58</v>
      </c>
      <c r="B113" s="179" t="s">
        <v>596</v>
      </c>
      <c r="C113" s="187" t="s">
        <v>597</v>
      </c>
      <c r="D113" s="180" t="s">
        <v>244</v>
      </c>
      <c r="E113" s="181">
        <v>8</v>
      </c>
      <c r="F113" s="182"/>
      <c r="G113" s="183">
        <f>ROUND(E113*F113,2)</f>
        <v>0</v>
      </c>
      <c r="H113" s="182"/>
      <c r="I113" s="183">
        <f>ROUND(E113*H113,2)</f>
        <v>0</v>
      </c>
      <c r="J113" s="182"/>
      <c r="K113" s="183">
        <f>ROUND(E113*J113,2)</f>
        <v>0</v>
      </c>
      <c r="L113" s="183">
        <v>21</v>
      </c>
      <c r="M113" s="183">
        <f>G113*(1+L113/100)</f>
        <v>0</v>
      </c>
      <c r="N113" s="181">
        <v>0</v>
      </c>
      <c r="O113" s="181">
        <f>ROUND(E113*N113,2)</f>
        <v>0</v>
      </c>
      <c r="P113" s="181">
        <v>0</v>
      </c>
      <c r="Q113" s="181">
        <f>ROUND(E113*P113,2)</f>
        <v>0</v>
      </c>
      <c r="R113" s="183"/>
      <c r="S113" s="183" t="s">
        <v>198</v>
      </c>
      <c r="T113" s="184" t="s">
        <v>169</v>
      </c>
      <c r="U113" s="159">
        <v>0</v>
      </c>
      <c r="V113" s="159">
        <f>ROUND(E113*U113,2)</f>
        <v>0</v>
      </c>
      <c r="W113" s="159"/>
      <c r="X113" s="159" t="s">
        <v>206</v>
      </c>
      <c r="Y113" s="159" t="s">
        <v>171</v>
      </c>
      <c r="Z113" s="149"/>
      <c r="AA113" s="149"/>
      <c r="AB113" s="149"/>
      <c r="AC113" s="149"/>
      <c r="AD113" s="149"/>
      <c r="AE113" s="149"/>
      <c r="AF113" s="149"/>
      <c r="AG113" s="149" t="s">
        <v>207</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1">
        <v>59</v>
      </c>
      <c r="B114" s="172" t="s">
        <v>598</v>
      </c>
      <c r="C114" s="188" t="s">
        <v>599</v>
      </c>
      <c r="D114" s="173" t="s">
        <v>244</v>
      </c>
      <c r="E114" s="174">
        <v>110</v>
      </c>
      <c r="F114" s="175"/>
      <c r="G114" s="176">
        <f>ROUND(E114*F114,2)</f>
        <v>0</v>
      </c>
      <c r="H114" s="175"/>
      <c r="I114" s="176">
        <f>ROUND(E114*H114,2)</f>
        <v>0</v>
      </c>
      <c r="J114" s="175"/>
      <c r="K114" s="176">
        <f>ROUND(E114*J114,2)</f>
        <v>0</v>
      </c>
      <c r="L114" s="176">
        <v>21</v>
      </c>
      <c r="M114" s="176">
        <f>G114*(1+L114/100)</f>
        <v>0</v>
      </c>
      <c r="N114" s="174">
        <v>0</v>
      </c>
      <c r="O114" s="174">
        <f>ROUND(E114*N114,2)</f>
        <v>0</v>
      </c>
      <c r="P114" s="174">
        <v>0</v>
      </c>
      <c r="Q114" s="174">
        <f>ROUND(E114*P114,2)</f>
        <v>0</v>
      </c>
      <c r="R114" s="176"/>
      <c r="S114" s="176" t="s">
        <v>198</v>
      </c>
      <c r="T114" s="177" t="s">
        <v>169</v>
      </c>
      <c r="U114" s="159">
        <v>0</v>
      </c>
      <c r="V114" s="159">
        <f>ROUND(E114*U114,2)</f>
        <v>0</v>
      </c>
      <c r="W114" s="159"/>
      <c r="X114" s="159" t="s">
        <v>206</v>
      </c>
      <c r="Y114" s="159" t="s">
        <v>171</v>
      </c>
      <c r="Z114" s="149"/>
      <c r="AA114" s="149"/>
      <c r="AB114" s="149"/>
      <c r="AC114" s="149"/>
      <c r="AD114" s="149"/>
      <c r="AE114" s="149"/>
      <c r="AF114" s="149"/>
      <c r="AG114" s="149" t="s">
        <v>207</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55" t="s">
        <v>600</v>
      </c>
      <c r="D115" s="256"/>
      <c r="E115" s="256"/>
      <c r="F115" s="256"/>
      <c r="G115" s="256"/>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176</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1">
        <v>60</v>
      </c>
      <c r="B116" s="172" t="s">
        <v>601</v>
      </c>
      <c r="C116" s="188" t="s">
        <v>602</v>
      </c>
      <c r="D116" s="173" t="s">
        <v>244</v>
      </c>
      <c r="E116" s="174">
        <v>170</v>
      </c>
      <c r="F116" s="175"/>
      <c r="G116" s="176">
        <f>ROUND(E116*F116,2)</f>
        <v>0</v>
      </c>
      <c r="H116" s="175"/>
      <c r="I116" s="176">
        <f>ROUND(E116*H116,2)</f>
        <v>0</v>
      </c>
      <c r="J116" s="175"/>
      <c r="K116" s="176">
        <f>ROUND(E116*J116,2)</f>
        <v>0</v>
      </c>
      <c r="L116" s="176">
        <v>21</v>
      </c>
      <c r="M116" s="176">
        <f>G116*(1+L116/100)</f>
        <v>0</v>
      </c>
      <c r="N116" s="174">
        <v>0</v>
      </c>
      <c r="O116" s="174">
        <f>ROUND(E116*N116,2)</f>
        <v>0</v>
      </c>
      <c r="P116" s="174">
        <v>0</v>
      </c>
      <c r="Q116" s="174">
        <f>ROUND(E116*P116,2)</f>
        <v>0</v>
      </c>
      <c r="R116" s="176"/>
      <c r="S116" s="176" t="s">
        <v>198</v>
      </c>
      <c r="T116" s="177" t="s">
        <v>169</v>
      </c>
      <c r="U116" s="159">
        <v>0</v>
      </c>
      <c r="V116" s="159">
        <f>ROUND(E116*U116,2)</f>
        <v>0</v>
      </c>
      <c r="W116" s="159"/>
      <c r="X116" s="159" t="s">
        <v>206</v>
      </c>
      <c r="Y116" s="159" t="s">
        <v>171</v>
      </c>
      <c r="Z116" s="149"/>
      <c r="AA116" s="149"/>
      <c r="AB116" s="149"/>
      <c r="AC116" s="149"/>
      <c r="AD116" s="149"/>
      <c r="AE116" s="149"/>
      <c r="AF116" s="149"/>
      <c r="AG116" s="149" t="s">
        <v>207</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55" t="s">
        <v>603</v>
      </c>
      <c r="D117" s="256"/>
      <c r="E117" s="256"/>
      <c r="F117" s="256"/>
      <c r="G117" s="256"/>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176</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1">
        <v>61</v>
      </c>
      <c r="B118" s="172" t="s">
        <v>604</v>
      </c>
      <c r="C118" s="188" t="s">
        <v>605</v>
      </c>
      <c r="D118" s="173" t="s">
        <v>244</v>
      </c>
      <c r="E118" s="174">
        <v>170</v>
      </c>
      <c r="F118" s="175"/>
      <c r="G118" s="176">
        <f>ROUND(E118*F118,2)</f>
        <v>0</v>
      </c>
      <c r="H118" s="175"/>
      <c r="I118" s="176">
        <f>ROUND(E118*H118,2)</f>
        <v>0</v>
      </c>
      <c r="J118" s="175"/>
      <c r="K118" s="176">
        <f>ROUND(E118*J118,2)</f>
        <v>0</v>
      </c>
      <c r="L118" s="176">
        <v>21</v>
      </c>
      <c r="M118" s="176">
        <f>G118*(1+L118/100)</f>
        <v>0</v>
      </c>
      <c r="N118" s="174">
        <v>0</v>
      </c>
      <c r="O118" s="174">
        <f>ROUND(E118*N118,2)</f>
        <v>0</v>
      </c>
      <c r="P118" s="174">
        <v>0</v>
      </c>
      <c r="Q118" s="174">
        <f>ROUND(E118*P118,2)</f>
        <v>0</v>
      </c>
      <c r="R118" s="176"/>
      <c r="S118" s="176" t="s">
        <v>198</v>
      </c>
      <c r="T118" s="177" t="s">
        <v>169</v>
      </c>
      <c r="U118" s="159">
        <v>0</v>
      </c>
      <c r="V118" s="159">
        <f>ROUND(E118*U118,2)</f>
        <v>0</v>
      </c>
      <c r="W118" s="159"/>
      <c r="X118" s="159" t="s">
        <v>206</v>
      </c>
      <c r="Y118" s="159" t="s">
        <v>171</v>
      </c>
      <c r="Z118" s="149"/>
      <c r="AA118" s="149"/>
      <c r="AB118" s="149"/>
      <c r="AC118" s="149"/>
      <c r="AD118" s="149"/>
      <c r="AE118" s="149"/>
      <c r="AF118" s="149"/>
      <c r="AG118" s="149" t="s">
        <v>207</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55" t="s">
        <v>606</v>
      </c>
      <c r="D119" s="256"/>
      <c r="E119" s="256"/>
      <c r="F119" s="256"/>
      <c r="G119" s="256"/>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176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1">
        <v>62</v>
      </c>
      <c r="B120" s="172" t="s">
        <v>111</v>
      </c>
      <c r="C120" s="188" t="s">
        <v>607</v>
      </c>
      <c r="D120" s="173" t="s">
        <v>487</v>
      </c>
      <c r="E120" s="174">
        <v>16</v>
      </c>
      <c r="F120" s="175"/>
      <c r="G120" s="176">
        <f>ROUND(E120*F120,2)</f>
        <v>0</v>
      </c>
      <c r="H120" s="175"/>
      <c r="I120" s="176">
        <f>ROUND(E120*H120,2)</f>
        <v>0</v>
      </c>
      <c r="J120" s="175"/>
      <c r="K120" s="176">
        <f>ROUND(E120*J120,2)</f>
        <v>0</v>
      </c>
      <c r="L120" s="176">
        <v>21</v>
      </c>
      <c r="M120" s="176">
        <f>G120*(1+L120/100)</f>
        <v>0</v>
      </c>
      <c r="N120" s="174">
        <v>0</v>
      </c>
      <c r="O120" s="174">
        <f>ROUND(E120*N120,2)</f>
        <v>0</v>
      </c>
      <c r="P120" s="174">
        <v>0</v>
      </c>
      <c r="Q120" s="174">
        <f>ROUND(E120*P120,2)</f>
        <v>0</v>
      </c>
      <c r="R120" s="176"/>
      <c r="S120" s="176" t="s">
        <v>198</v>
      </c>
      <c r="T120" s="177" t="s">
        <v>169</v>
      </c>
      <c r="U120" s="159">
        <v>0</v>
      </c>
      <c r="V120" s="159">
        <f>ROUND(E120*U120,2)</f>
        <v>0</v>
      </c>
      <c r="W120" s="159"/>
      <c r="X120" s="159" t="s">
        <v>206</v>
      </c>
      <c r="Y120" s="159" t="s">
        <v>171</v>
      </c>
      <c r="Z120" s="149"/>
      <c r="AA120" s="149"/>
      <c r="AB120" s="149"/>
      <c r="AC120" s="149"/>
      <c r="AD120" s="149"/>
      <c r="AE120" s="149"/>
      <c r="AF120" s="149"/>
      <c r="AG120" s="149" t="s">
        <v>207</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55" t="s">
        <v>608</v>
      </c>
      <c r="D121" s="256"/>
      <c r="E121" s="256"/>
      <c r="F121" s="256"/>
      <c r="G121" s="256"/>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176</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1">
        <v>63</v>
      </c>
      <c r="B122" s="172" t="s">
        <v>609</v>
      </c>
      <c r="C122" s="188" t="s">
        <v>610</v>
      </c>
      <c r="D122" s="173" t="s">
        <v>244</v>
      </c>
      <c r="E122" s="174">
        <v>10</v>
      </c>
      <c r="F122" s="175"/>
      <c r="G122" s="176">
        <f>ROUND(E122*F122,2)</f>
        <v>0</v>
      </c>
      <c r="H122" s="175"/>
      <c r="I122" s="176">
        <f>ROUND(E122*H122,2)</f>
        <v>0</v>
      </c>
      <c r="J122" s="175"/>
      <c r="K122" s="176">
        <f>ROUND(E122*J122,2)</f>
        <v>0</v>
      </c>
      <c r="L122" s="176">
        <v>21</v>
      </c>
      <c r="M122" s="176">
        <f>G122*(1+L122/100)</f>
        <v>0</v>
      </c>
      <c r="N122" s="174">
        <v>0</v>
      </c>
      <c r="O122" s="174">
        <f>ROUND(E122*N122,2)</f>
        <v>0</v>
      </c>
      <c r="P122" s="174">
        <v>0</v>
      </c>
      <c r="Q122" s="174">
        <f>ROUND(E122*P122,2)</f>
        <v>0</v>
      </c>
      <c r="R122" s="176"/>
      <c r="S122" s="176" t="s">
        <v>198</v>
      </c>
      <c r="T122" s="177" t="s">
        <v>169</v>
      </c>
      <c r="U122" s="159">
        <v>0</v>
      </c>
      <c r="V122" s="159">
        <f>ROUND(E122*U122,2)</f>
        <v>0</v>
      </c>
      <c r="W122" s="159"/>
      <c r="X122" s="159" t="s">
        <v>206</v>
      </c>
      <c r="Y122" s="159" t="s">
        <v>171</v>
      </c>
      <c r="Z122" s="149"/>
      <c r="AA122" s="149"/>
      <c r="AB122" s="149"/>
      <c r="AC122" s="149"/>
      <c r="AD122" s="149"/>
      <c r="AE122" s="149"/>
      <c r="AF122" s="149"/>
      <c r="AG122" s="149" t="s">
        <v>207</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55" t="s">
        <v>611</v>
      </c>
      <c r="D123" s="256"/>
      <c r="E123" s="256"/>
      <c r="F123" s="256"/>
      <c r="G123" s="256"/>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176</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1">
        <v>64</v>
      </c>
      <c r="B124" s="172" t="s">
        <v>612</v>
      </c>
      <c r="C124" s="188" t="s">
        <v>613</v>
      </c>
      <c r="D124" s="173" t="s">
        <v>487</v>
      </c>
      <c r="E124" s="174">
        <v>2</v>
      </c>
      <c r="F124" s="175"/>
      <c r="G124" s="176">
        <f>ROUND(E124*F124,2)</f>
        <v>0</v>
      </c>
      <c r="H124" s="175"/>
      <c r="I124" s="176">
        <f>ROUND(E124*H124,2)</f>
        <v>0</v>
      </c>
      <c r="J124" s="175"/>
      <c r="K124" s="176">
        <f>ROUND(E124*J124,2)</f>
        <v>0</v>
      </c>
      <c r="L124" s="176">
        <v>21</v>
      </c>
      <c r="M124" s="176">
        <f>G124*(1+L124/100)</f>
        <v>0</v>
      </c>
      <c r="N124" s="174">
        <v>0</v>
      </c>
      <c r="O124" s="174">
        <f>ROUND(E124*N124,2)</f>
        <v>0</v>
      </c>
      <c r="P124" s="174">
        <v>0</v>
      </c>
      <c r="Q124" s="174">
        <f>ROUND(E124*P124,2)</f>
        <v>0</v>
      </c>
      <c r="R124" s="176"/>
      <c r="S124" s="176" t="s">
        <v>198</v>
      </c>
      <c r="T124" s="177" t="s">
        <v>169</v>
      </c>
      <c r="U124" s="159">
        <v>0</v>
      </c>
      <c r="V124" s="159">
        <f>ROUND(E124*U124,2)</f>
        <v>0</v>
      </c>
      <c r="W124" s="159"/>
      <c r="X124" s="159" t="s">
        <v>206</v>
      </c>
      <c r="Y124" s="159" t="s">
        <v>171</v>
      </c>
      <c r="Z124" s="149"/>
      <c r="AA124" s="149"/>
      <c r="AB124" s="149"/>
      <c r="AC124" s="149"/>
      <c r="AD124" s="149"/>
      <c r="AE124" s="149"/>
      <c r="AF124" s="149"/>
      <c r="AG124" s="149" t="s">
        <v>207</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55" t="s">
        <v>614</v>
      </c>
      <c r="D125" s="256"/>
      <c r="E125" s="256"/>
      <c r="F125" s="256"/>
      <c r="G125" s="256"/>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176</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1">
        <v>65</v>
      </c>
      <c r="B126" s="172" t="s">
        <v>615</v>
      </c>
      <c r="C126" s="188" t="s">
        <v>616</v>
      </c>
      <c r="D126" s="173" t="s">
        <v>487</v>
      </c>
      <c r="E126" s="174">
        <v>4</v>
      </c>
      <c r="F126" s="175"/>
      <c r="G126" s="176">
        <f>ROUND(E126*F126,2)</f>
        <v>0</v>
      </c>
      <c r="H126" s="175"/>
      <c r="I126" s="176">
        <f>ROUND(E126*H126,2)</f>
        <v>0</v>
      </c>
      <c r="J126" s="175"/>
      <c r="K126" s="176">
        <f>ROUND(E126*J126,2)</f>
        <v>0</v>
      </c>
      <c r="L126" s="176">
        <v>21</v>
      </c>
      <c r="M126" s="176">
        <f>G126*(1+L126/100)</f>
        <v>0</v>
      </c>
      <c r="N126" s="174">
        <v>0</v>
      </c>
      <c r="O126" s="174">
        <f>ROUND(E126*N126,2)</f>
        <v>0</v>
      </c>
      <c r="P126" s="174">
        <v>0</v>
      </c>
      <c r="Q126" s="174">
        <f>ROUND(E126*P126,2)</f>
        <v>0</v>
      </c>
      <c r="R126" s="176"/>
      <c r="S126" s="176" t="s">
        <v>198</v>
      </c>
      <c r="T126" s="177" t="s">
        <v>169</v>
      </c>
      <c r="U126" s="159">
        <v>0</v>
      </c>
      <c r="V126" s="159">
        <f>ROUND(E126*U126,2)</f>
        <v>0</v>
      </c>
      <c r="W126" s="159"/>
      <c r="X126" s="159" t="s">
        <v>206</v>
      </c>
      <c r="Y126" s="159" t="s">
        <v>171</v>
      </c>
      <c r="Z126" s="149"/>
      <c r="AA126" s="149"/>
      <c r="AB126" s="149"/>
      <c r="AC126" s="149"/>
      <c r="AD126" s="149"/>
      <c r="AE126" s="149"/>
      <c r="AF126" s="149"/>
      <c r="AG126" s="149" t="s">
        <v>207</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55" t="s">
        <v>614</v>
      </c>
      <c r="D127" s="256"/>
      <c r="E127" s="256"/>
      <c r="F127" s="256"/>
      <c r="G127" s="256"/>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176</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8">
        <v>66</v>
      </c>
      <c r="B128" s="179" t="s">
        <v>617</v>
      </c>
      <c r="C128" s="187" t="s">
        <v>618</v>
      </c>
      <c r="D128" s="180" t="s">
        <v>487</v>
      </c>
      <c r="E128" s="181">
        <v>4</v>
      </c>
      <c r="F128" s="182"/>
      <c r="G128" s="183">
        <f>ROUND(E128*F128,2)</f>
        <v>0</v>
      </c>
      <c r="H128" s="182"/>
      <c r="I128" s="183">
        <f>ROUND(E128*H128,2)</f>
        <v>0</v>
      </c>
      <c r="J128" s="182"/>
      <c r="K128" s="183">
        <f>ROUND(E128*J128,2)</f>
        <v>0</v>
      </c>
      <c r="L128" s="183">
        <v>21</v>
      </c>
      <c r="M128" s="183">
        <f>G128*(1+L128/100)</f>
        <v>0</v>
      </c>
      <c r="N128" s="181">
        <v>0</v>
      </c>
      <c r="O128" s="181">
        <f>ROUND(E128*N128,2)</f>
        <v>0</v>
      </c>
      <c r="P128" s="181">
        <v>0</v>
      </c>
      <c r="Q128" s="181">
        <f>ROUND(E128*P128,2)</f>
        <v>0</v>
      </c>
      <c r="R128" s="183"/>
      <c r="S128" s="183" t="s">
        <v>198</v>
      </c>
      <c r="T128" s="184" t="s">
        <v>169</v>
      </c>
      <c r="U128" s="159">
        <v>0</v>
      </c>
      <c r="V128" s="159">
        <f>ROUND(E128*U128,2)</f>
        <v>0</v>
      </c>
      <c r="W128" s="159"/>
      <c r="X128" s="159" t="s">
        <v>206</v>
      </c>
      <c r="Y128" s="159" t="s">
        <v>171</v>
      </c>
      <c r="Z128" s="149"/>
      <c r="AA128" s="149"/>
      <c r="AB128" s="149"/>
      <c r="AC128" s="149"/>
      <c r="AD128" s="149"/>
      <c r="AE128" s="149"/>
      <c r="AF128" s="149"/>
      <c r="AG128" s="149" t="s">
        <v>207</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1">
        <v>67</v>
      </c>
      <c r="B129" s="172" t="s">
        <v>619</v>
      </c>
      <c r="C129" s="188" t="s">
        <v>620</v>
      </c>
      <c r="D129" s="173" t="s">
        <v>487</v>
      </c>
      <c r="E129" s="174">
        <v>2</v>
      </c>
      <c r="F129" s="175"/>
      <c r="G129" s="176">
        <f>ROUND(E129*F129,2)</f>
        <v>0</v>
      </c>
      <c r="H129" s="175"/>
      <c r="I129" s="176">
        <f>ROUND(E129*H129,2)</f>
        <v>0</v>
      </c>
      <c r="J129" s="175"/>
      <c r="K129" s="176">
        <f>ROUND(E129*J129,2)</f>
        <v>0</v>
      </c>
      <c r="L129" s="176">
        <v>21</v>
      </c>
      <c r="M129" s="176">
        <f>G129*(1+L129/100)</f>
        <v>0</v>
      </c>
      <c r="N129" s="174">
        <v>0</v>
      </c>
      <c r="O129" s="174">
        <f>ROUND(E129*N129,2)</f>
        <v>0</v>
      </c>
      <c r="P129" s="174">
        <v>0</v>
      </c>
      <c r="Q129" s="174">
        <f>ROUND(E129*P129,2)</f>
        <v>0</v>
      </c>
      <c r="R129" s="176"/>
      <c r="S129" s="176" t="s">
        <v>198</v>
      </c>
      <c r="T129" s="177" t="s">
        <v>169</v>
      </c>
      <c r="U129" s="159">
        <v>0</v>
      </c>
      <c r="V129" s="159">
        <f>ROUND(E129*U129,2)</f>
        <v>0</v>
      </c>
      <c r="W129" s="159"/>
      <c r="X129" s="159" t="s">
        <v>206</v>
      </c>
      <c r="Y129" s="159" t="s">
        <v>171</v>
      </c>
      <c r="Z129" s="149"/>
      <c r="AA129" s="149"/>
      <c r="AB129" s="149"/>
      <c r="AC129" s="149"/>
      <c r="AD129" s="149"/>
      <c r="AE129" s="149"/>
      <c r="AF129" s="149"/>
      <c r="AG129" s="149" t="s">
        <v>207</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255" t="s">
        <v>621</v>
      </c>
      <c r="D130" s="256"/>
      <c r="E130" s="256"/>
      <c r="F130" s="256"/>
      <c r="G130" s="256"/>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176</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1">
        <v>68</v>
      </c>
      <c r="B131" s="172" t="s">
        <v>622</v>
      </c>
      <c r="C131" s="188" t="s">
        <v>623</v>
      </c>
      <c r="D131" s="173" t="s">
        <v>487</v>
      </c>
      <c r="E131" s="174">
        <v>2</v>
      </c>
      <c r="F131" s="175"/>
      <c r="G131" s="176">
        <f>ROUND(E131*F131,2)</f>
        <v>0</v>
      </c>
      <c r="H131" s="175"/>
      <c r="I131" s="176">
        <f>ROUND(E131*H131,2)</f>
        <v>0</v>
      </c>
      <c r="J131" s="175"/>
      <c r="K131" s="176">
        <f>ROUND(E131*J131,2)</f>
        <v>0</v>
      </c>
      <c r="L131" s="176">
        <v>21</v>
      </c>
      <c r="M131" s="176">
        <f>G131*(1+L131/100)</f>
        <v>0</v>
      </c>
      <c r="N131" s="174">
        <v>0</v>
      </c>
      <c r="O131" s="174">
        <f>ROUND(E131*N131,2)</f>
        <v>0</v>
      </c>
      <c r="P131" s="174">
        <v>0</v>
      </c>
      <c r="Q131" s="174">
        <f>ROUND(E131*P131,2)</f>
        <v>0</v>
      </c>
      <c r="R131" s="176"/>
      <c r="S131" s="176" t="s">
        <v>198</v>
      </c>
      <c r="T131" s="177" t="s">
        <v>169</v>
      </c>
      <c r="U131" s="159">
        <v>0</v>
      </c>
      <c r="V131" s="159">
        <f>ROUND(E131*U131,2)</f>
        <v>0</v>
      </c>
      <c r="W131" s="159"/>
      <c r="X131" s="159" t="s">
        <v>206</v>
      </c>
      <c r="Y131" s="159" t="s">
        <v>171</v>
      </c>
      <c r="Z131" s="149"/>
      <c r="AA131" s="149"/>
      <c r="AB131" s="149"/>
      <c r="AC131" s="149"/>
      <c r="AD131" s="149"/>
      <c r="AE131" s="149"/>
      <c r="AF131" s="149"/>
      <c r="AG131" s="149" t="s">
        <v>207</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55" t="s">
        <v>624</v>
      </c>
      <c r="D132" s="256"/>
      <c r="E132" s="256"/>
      <c r="F132" s="256"/>
      <c r="G132" s="256"/>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176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71">
        <v>69</v>
      </c>
      <c r="B133" s="172" t="s">
        <v>625</v>
      </c>
      <c r="C133" s="188" t="s">
        <v>626</v>
      </c>
      <c r="D133" s="173" t="s">
        <v>487</v>
      </c>
      <c r="E133" s="174">
        <v>8</v>
      </c>
      <c r="F133" s="175"/>
      <c r="G133" s="176">
        <f>ROUND(E133*F133,2)</f>
        <v>0</v>
      </c>
      <c r="H133" s="175"/>
      <c r="I133" s="176">
        <f>ROUND(E133*H133,2)</f>
        <v>0</v>
      </c>
      <c r="J133" s="175"/>
      <c r="K133" s="176">
        <f>ROUND(E133*J133,2)</f>
        <v>0</v>
      </c>
      <c r="L133" s="176">
        <v>21</v>
      </c>
      <c r="M133" s="176">
        <f>G133*(1+L133/100)</f>
        <v>0</v>
      </c>
      <c r="N133" s="174">
        <v>0</v>
      </c>
      <c r="O133" s="174">
        <f>ROUND(E133*N133,2)</f>
        <v>0</v>
      </c>
      <c r="P133" s="174">
        <v>0</v>
      </c>
      <c r="Q133" s="174">
        <f>ROUND(E133*P133,2)</f>
        <v>0</v>
      </c>
      <c r="R133" s="176"/>
      <c r="S133" s="176" t="s">
        <v>198</v>
      </c>
      <c r="T133" s="177" t="s">
        <v>169</v>
      </c>
      <c r="U133" s="159">
        <v>0</v>
      </c>
      <c r="V133" s="159">
        <f>ROUND(E133*U133,2)</f>
        <v>0</v>
      </c>
      <c r="W133" s="159"/>
      <c r="X133" s="159" t="s">
        <v>206</v>
      </c>
      <c r="Y133" s="159" t="s">
        <v>171</v>
      </c>
      <c r="Z133" s="149"/>
      <c r="AA133" s="149"/>
      <c r="AB133" s="149"/>
      <c r="AC133" s="149"/>
      <c r="AD133" s="149"/>
      <c r="AE133" s="149"/>
      <c r="AF133" s="149"/>
      <c r="AG133" s="149" t="s">
        <v>207</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2" x14ac:dyDescent="0.2">
      <c r="A134" s="156"/>
      <c r="B134" s="157"/>
      <c r="C134" s="255" t="s">
        <v>624</v>
      </c>
      <c r="D134" s="256"/>
      <c r="E134" s="256"/>
      <c r="F134" s="256"/>
      <c r="G134" s="256"/>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176</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1">
        <v>70</v>
      </c>
      <c r="B135" s="172" t="s">
        <v>627</v>
      </c>
      <c r="C135" s="188" t="s">
        <v>628</v>
      </c>
      <c r="D135" s="173" t="s">
        <v>244</v>
      </c>
      <c r="E135" s="174">
        <v>2</v>
      </c>
      <c r="F135" s="175"/>
      <c r="G135" s="176">
        <f>ROUND(E135*F135,2)</f>
        <v>0</v>
      </c>
      <c r="H135" s="175"/>
      <c r="I135" s="176">
        <f>ROUND(E135*H135,2)</f>
        <v>0</v>
      </c>
      <c r="J135" s="175"/>
      <c r="K135" s="176">
        <f>ROUND(E135*J135,2)</f>
        <v>0</v>
      </c>
      <c r="L135" s="176">
        <v>21</v>
      </c>
      <c r="M135" s="176">
        <f>G135*(1+L135/100)</f>
        <v>0</v>
      </c>
      <c r="N135" s="174">
        <v>0</v>
      </c>
      <c r="O135" s="174">
        <f>ROUND(E135*N135,2)</f>
        <v>0</v>
      </c>
      <c r="P135" s="174">
        <v>0</v>
      </c>
      <c r="Q135" s="174">
        <f>ROUND(E135*P135,2)</f>
        <v>0</v>
      </c>
      <c r="R135" s="176"/>
      <c r="S135" s="176" t="s">
        <v>198</v>
      </c>
      <c r="T135" s="177" t="s">
        <v>169</v>
      </c>
      <c r="U135" s="159">
        <v>0</v>
      </c>
      <c r="V135" s="159">
        <f>ROUND(E135*U135,2)</f>
        <v>0</v>
      </c>
      <c r="W135" s="159"/>
      <c r="X135" s="159" t="s">
        <v>206</v>
      </c>
      <c r="Y135" s="159" t="s">
        <v>171</v>
      </c>
      <c r="Z135" s="149"/>
      <c r="AA135" s="149"/>
      <c r="AB135" s="149"/>
      <c r="AC135" s="149"/>
      <c r="AD135" s="149"/>
      <c r="AE135" s="149"/>
      <c r="AF135" s="149"/>
      <c r="AG135" s="149" t="s">
        <v>207</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x14ac:dyDescent="0.2">
      <c r="A136" s="156"/>
      <c r="B136" s="157"/>
      <c r="C136" s="255" t="s">
        <v>624</v>
      </c>
      <c r="D136" s="256"/>
      <c r="E136" s="256"/>
      <c r="F136" s="256"/>
      <c r="G136" s="256"/>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176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1">
        <v>71</v>
      </c>
      <c r="B137" s="172" t="s">
        <v>629</v>
      </c>
      <c r="C137" s="188" t="s">
        <v>630</v>
      </c>
      <c r="D137" s="173" t="s">
        <v>480</v>
      </c>
      <c r="E137" s="174">
        <v>2</v>
      </c>
      <c r="F137" s="175"/>
      <c r="G137" s="176">
        <f>ROUND(E137*F137,2)</f>
        <v>0</v>
      </c>
      <c r="H137" s="175"/>
      <c r="I137" s="176">
        <f>ROUND(E137*H137,2)</f>
        <v>0</v>
      </c>
      <c r="J137" s="175"/>
      <c r="K137" s="176">
        <f>ROUND(E137*J137,2)</f>
        <v>0</v>
      </c>
      <c r="L137" s="176">
        <v>21</v>
      </c>
      <c r="M137" s="176">
        <f>G137*(1+L137/100)</f>
        <v>0</v>
      </c>
      <c r="N137" s="174">
        <v>0</v>
      </c>
      <c r="O137" s="174">
        <f>ROUND(E137*N137,2)</f>
        <v>0</v>
      </c>
      <c r="P137" s="174">
        <v>0</v>
      </c>
      <c r="Q137" s="174">
        <f>ROUND(E137*P137,2)</f>
        <v>0</v>
      </c>
      <c r="R137" s="176"/>
      <c r="S137" s="176" t="s">
        <v>198</v>
      </c>
      <c r="T137" s="177" t="s">
        <v>169</v>
      </c>
      <c r="U137" s="159">
        <v>0</v>
      </c>
      <c r="V137" s="159">
        <f>ROUND(E137*U137,2)</f>
        <v>0</v>
      </c>
      <c r="W137" s="159"/>
      <c r="X137" s="159" t="s">
        <v>206</v>
      </c>
      <c r="Y137" s="159" t="s">
        <v>171</v>
      </c>
      <c r="Z137" s="149"/>
      <c r="AA137" s="149"/>
      <c r="AB137" s="149"/>
      <c r="AC137" s="149"/>
      <c r="AD137" s="149"/>
      <c r="AE137" s="149"/>
      <c r="AF137" s="149"/>
      <c r="AG137" s="149" t="s">
        <v>207</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55" t="s">
        <v>478</v>
      </c>
      <c r="D138" s="256"/>
      <c r="E138" s="256"/>
      <c r="F138" s="256"/>
      <c r="G138" s="256"/>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176</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1">
        <v>72</v>
      </c>
      <c r="B139" s="172" t="s">
        <v>631</v>
      </c>
      <c r="C139" s="188" t="s">
        <v>632</v>
      </c>
      <c r="D139" s="173" t="s">
        <v>480</v>
      </c>
      <c r="E139" s="174">
        <v>2</v>
      </c>
      <c r="F139" s="175"/>
      <c r="G139" s="176">
        <f>ROUND(E139*F139,2)</f>
        <v>0</v>
      </c>
      <c r="H139" s="175"/>
      <c r="I139" s="176">
        <f>ROUND(E139*H139,2)</f>
        <v>0</v>
      </c>
      <c r="J139" s="175"/>
      <c r="K139" s="176">
        <f>ROUND(E139*J139,2)</f>
        <v>0</v>
      </c>
      <c r="L139" s="176">
        <v>21</v>
      </c>
      <c r="M139" s="176">
        <f>G139*(1+L139/100)</f>
        <v>0</v>
      </c>
      <c r="N139" s="174">
        <v>0</v>
      </c>
      <c r="O139" s="174">
        <f>ROUND(E139*N139,2)</f>
        <v>0</v>
      </c>
      <c r="P139" s="174">
        <v>0</v>
      </c>
      <c r="Q139" s="174">
        <f>ROUND(E139*P139,2)</f>
        <v>0</v>
      </c>
      <c r="R139" s="176"/>
      <c r="S139" s="176" t="s">
        <v>198</v>
      </c>
      <c r="T139" s="177" t="s">
        <v>169</v>
      </c>
      <c r="U139" s="159">
        <v>0</v>
      </c>
      <c r="V139" s="159">
        <f>ROUND(E139*U139,2)</f>
        <v>0</v>
      </c>
      <c r="W139" s="159"/>
      <c r="X139" s="159" t="s">
        <v>206</v>
      </c>
      <c r="Y139" s="159" t="s">
        <v>171</v>
      </c>
      <c r="Z139" s="149"/>
      <c r="AA139" s="149"/>
      <c r="AB139" s="149"/>
      <c r="AC139" s="149"/>
      <c r="AD139" s="149"/>
      <c r="AE139" s="149"/>
      <c r="AF139" s="149"/>
      <c r="AG139" s="149" t="s">
        <v>207</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x14ac:dyDescent="0.2">
      <c r="A140" s="156"/>
      <c r="B140" s="157"/>
      <c r="C140" s="255" t="s">
        <v>478</v>
      </c>
      <c r="D140" s="256"/>
      <c r="E140" s="256"/>
      <c r="F140" s="256"/>
      <c r="G140" s="256"/>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176</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1">
        <v>73</v>
      </c>
      <c r="B141" s="172" t="s">
        <v>633</v>
      </c>
      <c r="C141" s="188" t="s">
        <v>634</v>
      </c>
      <c r="D141" s="173" t="s">
        <v>480</v>
      </c>
      <c r="E141" s="174">
        <v>6</v>
      </c>
      <c r="F141" s="175"/>
      <c r="G141" s="176">
        <f>ROUND(E141*F141,2)</f>
        <v>0</v>
      </c>
      <c r="H141" s="175"/>
      <c r="I141" s="176">
        <f>ROUND(E141*H141,2)</f>
        <v>0</v>
      </c>
      <c r="J141" s="175"/>
      <c r="K141" s="176">
        <f>ROUND(E141*J141,2)</f>
        <v>0</v>
      </c>
      <c r="L141" s="176">
        <v>21</v>
      </c>
      <c r="M141" s="176">
        <f>G141*(1+L141/100)</f>
        <v>0</v>
      </c>
      <c r="N141" s="174">
        <v>0</v>
      </c>
      <c r="O141" s="174">
        <f>ROUND(E141*N141,2)</f>
        <v>0</v>
      </c>
      <c r="P141" s="174">
        <v>0</v>
      </c>
      <c r="Q141" s="174">
        <f>ROUND(E141*P141,2)</f>
        <v>0</v>
      </c>
      <c r="R141" s="176"/>
      <c r="S141" s="176" t="s">
        <v>198</v>
      </c>
      <c r="T141" s="177" t="s">
        <v>169</v>
      </c>
      <c r="U141" s="159">
        <v>0</v>
      </c>
      <c r="V141" s="159">
        <f>ROUND(E141*U141,2)</f>
        <v>0</v>
      </c>
      <c r="W141" s="159"/>
      <c r="X141" s="159" t="s">
        <v>206</v>
      </c>
      <c r="Y141" s="159" t="s">
        <v>171</v>
      </c>
      <c r="Z141" s="149"/>
      <c r="AA141" s="149"/>
      <c r="AB141" s="149"/>
      <c r="AC141" s="149"/>
      <c r="AD141" s="149"/>
      <c r="AE141" s="149"/>
      <c r="AF141" s="149"/>
      <c r="AG141" s="149" t="s">
        <v>207</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2" x14ac:dyDescent="0.2">
      <c r="A142" s="156"/>
      <c r="B142" s="157"/>
      <c r="C142" s="255" t="s">
        <v>478</v>
      </c>
      <c r="D142" s="256"/>
      <c r="E142" s="256"/>
      <c r="F142" s="256"/>
      <c r="G142" s="256"/>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176</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1">
        <v>74</v>
      </c>
      <c r="B143" s="172" t="s">
        <v>635</v>
      </c>
      <c r="C143" s="188" t="s">
        <v>636</v>
      </c>
      <c r="D143" s="173" t="s">
        <v>499</v>
      </c>
      <c r="E143" s="174">
        <v>1</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198</v>
      </c>
      <c r="T143" s="177" t="s">
        <v>169</v>
      </c>
      <c r="U143" s="159">
        <v>0</v>
      </c>
      <c r="V143" s="159">
        <f>ROUND(E143*U143,2)</f>
        <v>0</v>
      </c>
      <c r="W143" s="159"/>
      <c r="X143" s="159" t="s">
        <v>206</v>
      </c>
      <c r="Y143" s="159" t="s">
        <v>171</v>
      </c>
      <c r="Z143" s="149"/>
      <c r="AA143" s="149"/>
      <c r="AB143" s="149"/>
      <c r="AC143" s="149"/>
      <c r="AD143" s="149"/>
      <c r="AE143" s="149"/>
      <c r="AF143" s="149"/>
      <c r="AG143" s="149" t="s">
        <v>207</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2" x14ac:dyDescent="0.2">
      <c r="A144" s="156"/>
      <c r="B144" s="157"/>
      <c r="C144" s="255" t="s">
        <v>478</v>
      </c>
      <c r="D144" s="256"/>
      <c r="E144" s="256"/>
      <c r="F144" s="256"/>
      <c r="G144" s="256"/>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176</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71">
        <v>75</v>
      </c>
      <c r="B145" s="172" t="s">
        <v>637</v>
      </c>
      <c r="C145" s="188" t="s">
        <v>505</v>
      </c>
      <c r="D145" s="173" t="s">
        <v>480</v>
      </c>
      <c r="E145" s="174">
        <v>4</v>
      </c>
      <c r="F145" s="175"/>
      <c r="G145" s="176">
        <f>ROUND(E145*F145,2)</f>
        <v>0</v>
      </c>
      <c r="H145" s="175"/>
      <c r="I145" s="176">
        <f>ROUND(E145*H145,2)</f>
        <v>0</v>
      </c>
      <c r="J145" s="175"/>
      <c r="K145" s="176">
        <f>ROUND(E145*J145,2)</f>
        <v>0</v>
      </c>
      <c r="L145" s="176">
        <v>21</v>
      </c>
      <c r="M145" s="176">
        <f>G145*(1+L145/100)</f>
        <v>0</v>
      </c>
      <c r="N145" s="174">
        <v>0</v>
      </c>
      <c r="O145" s="174">
        <f>ROUND(E145*N145,2)</f>
        <v>0</v>
      </c>
      <c r="P145" s="174">
        <v>0</v>
      </c>
      <c r="Q145" s="174">
        <f>ROUND(E145*P145,2)</f>
        <v>0</v>
      </c>
      <c r="R145" s="176"/>
      <c r="S145" s="176" t="s">
        <v>198</v>
      </c>
      <c r="T145" s="177" t="s">
        <v>169</v>
      </c>
      <c r="U145" s="159">
        <v>0</v>
      </c>
      <c r="V145" s="159">
        <f>ROUND(E145*U145,2)</f>
        <v>0</v>
      </c>
      <c r="W145" s="159"/>
      <c r="X145" s="159" t="s">
        <v>206</v>
      </c>
      <c r="Y145" s="159" t="s">
        <v>171</v>
      </c>
      <c r="Z145" s="149"/>
      <c r="AA145" s="149"/>
      <c r="AB145" s="149"/>
      <c r="AC145" s="149"/>
      <c r="AD145" s="149"/>
      <c r="AE145" s="149"/>
      <c r="AF145" s="149"/>
      <c r="AG145" s="149" t="s">
        <v>207</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55" t="s">
        <v>506</v>
      </c>
      <c r="D146" s="256"/>
      <c r="E146" s="256"/>
      <c r="F146" s="256"/>
      <c r="G146" s="256"/>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176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1">
        <v>76</v>
      </c>
      <c r="B147" s="172" t="s">
        <v>638</v>
      </c>
      <c r="C147" s="188" t="s">
        <v>508</v>
      </c>
      <c r="D147" s="173" t="s">
        <v>480</v>
      </c>
      <c r="E147" s="174">
        <v>8</v>
      </c>
      <c r="F147" s="175"/>
      <c r="G147" s="176">
        <f>ROUND(E147*F147,2)</f>
        <v>0</v>
      </c>
      <c r="H147" s="175"/>
      <c r="I147" s="176">
        <f>ROUND(E147*H147,2)</f>
        <v>0</v>
      </c>
      <c r="J147" s="175"/>
      <c r="K147" s="176">
        <f>ROUND(E147*J147,2)</f>
        <v>0</v>
      </c>
      <c r="L147" s="176">
        <v>21</v>
      </c>
      <c r="M147" s="176">
        <f>G147*(1+L147/100)</f>
        <v>0</v>
      </c>
      <c r="N147" s="174">
        <v>0</v>
      </c>
      <c r="O147" s="174">
        <f>ROUND(E147*N147,2)</f>
        <v>0</v>
      </c>
      <c r="P147" s="174">
        <v>0</v>
      </c>
      <c r="Q147" s="174">
        <f>ROUND(E147*P147,2)</f>
        <v>0</v>
      </c>
      <c r="R147" s="176"/>
      <c r="S147" s="176" t="s">
        <v>198</v>
      </c>
      <c r="T147" s="177" t="s">
        <v>169</v>
      </c>
      <c r="U147" s="159">
        <v>0</v>
      </c>
      <c r="V147" s="159">
        <f>ROUND(E147*U147,2)</f>
        <v>0</v>
      </c>
      <c r="W147" s="159"/>
      <c r="X147" s="159" t="s">
        <v>206</v>
      </c>
      <c r="Y147" s="159" t="s">
        <v>171</v>
      </c>
      <c r="Z147" s="149"/>
      <c r="AA147" s="149"/>
      <c r="AB147" s="149"/>
      <c r="AC147" s="149"/>
      <c r="AD147" s="149"/>
      <c r="AE147" s="149"/>
      <c r="AF147" s="149"/>
      <c r="AG147" s="149" t="s">
        <v>207</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55" t="s">
        <v>506</v>
      </c>
      <c r="D148" s="256"/>
      <c r="E148" s="256"/>
      <c r="F148" s="256"/>
      <c r="G148" s="256"/>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176</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1">
        <v>77</v>
      </c>
      <c r="B149" s="172" t="s">
        <v>639</v>
      </c>
      <c r="C149" s="188" t="s">
        <v>640</v>
      </c>
      <c r="D149" s="173" t="s">
        <v>254</v>
      </c>
      <c r="E149" s="174">
        <v>150</v>
      </c>
      <c r="F149" s="175"/>
      <c r="G149" s="176">
        <f>ROUND(E149*F149,2)</f>
        <v>0</v>
      </c>
      <c r="H149" s="175"/>
      <c r="I149" s="176">
        <f>ROUND(E149*H149,2)</f>
        <v>0</v>
      </c>
      <c r="J149" s="175"/>
      <c r="K149" s="176">
        <f>ROUND(E149*J149,2)</f>
        <v>0</v>
      </c>
      <c r="L149" s="176">
        <v>21</v>
      </c>
      <c r="M149" s="176">
        <f>G149*(1+L149/100)</f>
        <v>0</v>
      </c>
      <c r="N149" s="174">
        <v>0</v>
      </c>
      <c r="O149" s="174">
        <f>ROUND(E149*N149,2)</f>
        <v>0</v>
      </c>
      <c r="P149" s="174">
        <v>0</v>
      </c>
      <c r="Q149" s="174">
        <f>ROUND(E149*P149,2)</f>
        <v>0</v>
      </c>
      <c r="R149" s="176"/>
      <c r="S149" s="176" t="s">
        <v>198</v>
      </c>
      <c r="T149" s="177" t="s">
        <v>169</v>
      </c>
      <c r="U149" s="159">
        <v>0</v>
      </c>
      <c r="V149" s="159">
        <f>ROUND(E149*U149,2)</f>
        <v>0</v>
      </c>
      <c r="W149" s="159"/>
      <c r="X149" s="159" t="s">
        <v>206</v>
      </c>
      <c r="Y149" s="159" t="s">
        <v>171</v>
      </c>
      <c r="Z149" s="149"/>
      <c r="AA149" s="149"/>
      <c r="AB149" s="149"/>
      <c r="AC149" s="149"/>
      <c r="AD149" s="149"/>
      <c r="AE149" s="149"/>
      <c r="AF149" s="149"/>
      <c r="AG149" s="149" t="s">
        <v>207</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55" t="s">
        <v>641</v>
      </c>
      <c r="D150" s="256"/>
      <c r="E150" s="256"/>
      <c r="F150" s="256"/>
      <c r="G150" s="256"/>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176</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8">
        <v>78</v>
      </c>
      <c r="B151" s="179" t="s">
        <v>642</v>
      </c>
      <c r="C151" s="187" t="s">
        <v>643</v>
      </c>
      <c r="D151" s="180" t="s">
        <v>644</v>
      </c>
      <c r="E151" s="181">
        <v>1</v>
      </c>
      <c r="F151" s="182"/>
      <c r="G151" s="183">
        <f>ROUND(E151*F151,2)</f>
        <v>0</v>
      </c>
      <c r="H151" s="182"/>
      <c r="I151" s="183">
        <f>ROUND(E151*H151,2)</f>
        <v>0</v>
      </c>
      <c r="J151" s="182"/>
      <c r="K151" s="183">
        <f>ROUND(E151*J151,2)</f>
        <v>0</v>
      </c>
      <c r="L151" s="183">
        <v>21</v>
      </c>
      <c r="M151" s="183">
        <f>G151*(1+L151/100)</f>
        <v>0</v>
      </c>
      <c r="N151" s="181">
        <v>0</v>
      </c>
      <c r="O151" s="181">
        <f>ROUND(E151*N151,2)</f>
        <v>0</v>
      </c>
      <c r="P151" s="181">
        <v>0</v>
      </c>
      <c r="Q151" s="181">
        <f>ROUND(E151*P151,2)</f>
        <v>0</v>
      </c>
      <c r="R151" s="183"/>
      <c r="S151" s="183" t="s">
        <v>198</v>
      </c>
      <c r="T151" s="184" t="s">
        <v>169</v>
      </c>
      <c r="U151" s="159">
        <v>0</v>
      </c>
      <c r="V151" s="159">
        <f>ROUND(E151*U151,2)</f>
        <v>0</v>
      </c>
      <c r="W151" s="159"/>
      <c r="X151" s="159" t="s">
        <v>206</v>
      </c>
      <c r="Y151" s="159" t="s">
        <v>171</v>
      </c>
      <c r="Z151" s="149"/>
      <c r="AA151" s="149"/>
      <c r="AB151" s="149"/>
      <c r="AC151" s="149"/>
      <c r="AD151" s="149"/>
      <c r="AE151" s="149"/>
      <c r="AF151" s="149"/>
      <c r="AG151" s="149" t="s">
        <v>207</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1">
        <v>79</v>
      </c>
      <c r="B152" s="172" t="s">
        <v>645</v>
      </c>
      <c r="C152" s="188" t="s">
        <v>646</v>
      </c>
      <c r="D152" s="173" t="s">
        <v>644</v>
      </c>
      <c r="E152" s="174">
        <v>1</v>
      </c>
      <c r="F152" s="175"/>
      <c r="G152" s="176">
        <f>ROUND(E152*F152,2)</f>
        <v>0</v>
      </c>
      <c r="H152" s="175"/>
      <c r="I152" s="176">
        <f>ROUND(E152*H152,2)</f>
        <v>0</v>
      </c>
      <c r="J152" s="175"/>
      <c r="K152" s="176">
        <f>ROUND(E152*J152,2)</f>
        <v>0</v>
      </c>
      <c r="L152" s="176">
        <v>21</v>
      </c>
      <c r="M152" s="176">
        <f>G152*(1+L152/100)</f>
        <v>0</v>
      </c>
      <c r="N152" s="174">
        <v>0</v>
      </c>
      <c r="O152" s="174">
        <f>ROUND(E152*N152,2)</f>
        <v>0</v>
      </c>
      <c r="P152" s="174">
        <v>0</v>
      </c>
      <c r="Q152" s="174">
        <f>ROUND(E152*P152,2)</f>
        <v>0</v>
      </c>
      <c r="R152" s="176"/>
      <c r="S152" s="176" t="s">
        <v>198</v>
      </c>
      <c r="T152" s="177" t="s">
        <v>169</v>
      </c>
      <c r="U152" s="159">
        <v>0</v>
      </c>
      <c r="V152" s="159">
        <f>ROUND(E152*U152,2)</f>
        <v>0</v>
      </c>
      <c r="W152" s="159"/>
      <c r="X152" s="159" t="s">
        <v>206</v>
      </c>
      <c r="Y152" s="159" t="s">
        <v>171</v>
      </c>
      <c r="Z152" s="149"/>
      <c r="AA152" s="149"/>
      <c r="AB152" s="149"/>
      <c r="AC152" s="149"/>
      <c r="AD152" s="149"/>
      <c r="AE152" s="149"/>
      <c r="AF152" s="149"/>
      <c r="AG152" s="149" t="s">
        <v>207</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x14ac:dyDescent="0.2">
      <c r="A153" s="3"/>
      <c r="B153" s="4"/>
      <c r="C153" s="189"/>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149</v>
      </c>
    </row>
    <row r="154" spans="1:60" x14ac:dyDescent="0.2">
      <c r="A154" s="152"/>
      <c r="B154" s="153" t="s">
        <v>29</v>
      </c>
      <c r="C154" s="190"/>
      <c r="D154" s="154"/>
      <c r="E154" s="155"/>
      <c r="F154" s="155"/>
      <c r="G154" s="170">
        <f>G8+G36+G63</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199</v>
      </c>
    </row>
    <row r="155" spans="1:60" x14ac:dyDescent="0.2">
      <c r="C155" s="191"/>
      <c r="D155" s="10"/>
      <c r="AG155" t="s">
        <v>200</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Voq1V2ZqgP/htWcak20GOmaC13Ud/OjmUKHdSwcVun5GWowvX347GeU/2g7sg6qnAtO1ydXjcCYY+ZUIJZ24w==" saltValue="3jEEhP3lMsBojob5LQsp1w==" spinCount="100000" sheet="1" formatRows="0"/>
  <mergeCells count="67">
    <mergeCell ref="C24:G24"/>
    <mergeCell ref="A1:G1"/>
    <mergeCell ref="C2:G2"/>
    <mergeCell ref="C3:G3"/>
    <mergeCell ref="C4:G4"/>
    <mergeCell ref="C10:G10"/>
    <mergeCell ref="C12:G12"/>
    <mergeCell ref="C14:G14"/>
    <mergeCell ref="C16:G16"/>
    <mergeCell ref="C18:G18"/>
    <mergeCell ref="C20:G20"/>
    <mergeCell ref="C22:G22"/>
    <mergeCell ref="C52:G52"/>
    <mergeCell ref="C26:G26"/>
    <mergeCell ref="C28:G28"/>
    <mergeCell ref="C33:G33"/>
    <mergeCell ref="C35:G35"/>
    <mergeCell ref="C38:G38"/>
    <mergeCell ref="C40:G40"/>
    <mergeCell ref="C42:G42"/>
    <mergeCell ref="C44:G44"/>
    <mergeCell ref="C46:G46"/>
    <mergeCell ref="C48:G48"/>
    <mergeCell ref="C50:G50"/>
    <mergeCell ref="C85:G85"/>
    <mergeCell ref="C54:G54"/>
    <mergeCell ref="C60:G60"/>
    <mergeCell ref="C62:G62"/>
    <mergeCell ref="C68:G68"/>
    <mergeCell ref="C70:G70"/>
    <mergeCell ref="C72:G72"/>
    <mergeCell ref="C74:G74"/>
    <mergeCell ref="C76:G76"/>
    <mergeCell ref="C78:G78"/>
    <mergeCell ref="C81:G81"/>
    <mergeCell ref="C83:G83"/>
    <mergeCell ref="C109:G109"/>
    <mergeCell ref="C87:G87"/>
    <mergeCell ref="C89:G89"/>
    <mergeCell ref="C91:G91"/>
    <mergeCell ref="C93:G93"/>
    <mergeCell ref="C95:G95"/>
    <mergeCell ref="C97:G97"/>
    <mergeCell ref="C99:G99"/>
    <mergeCell ref="C101:G101"/>
    <mergeCell ref="C103:G103"/>
    <mergeCell ref="C105:G105"/>
    <mergeCell ref="C107:G107"/>
    <mergeCell ref="C136:G136"/>
    <mergeCell ref="C111:G111"/>
    <mergeCell ref="C115:G115"/>
    <mergeCell ref="C117:G117"/>
    <mergeCell ref="C119:G119"/>
    <mergeCell ref="C121:G121"/>
    <mergeCell ref="C123:G123"/>
    <mergeCell ref="C125:G125"/>
    <mergeCell ref="C127:G127"/>
    <mergeCell ref="C130:G130"/>
    <mergeCell ref="C132:G132"/>
    <mergeCell ref="C134:G134"/>
    <mergeCell ref="C150:G150"/>
    <mergeCell ref="C138:G138"/>
    <mergeCell ref="C140:G140"/>
    <mergeCell ref="C142:G142"/>
    <mergeCell ref="C144:G144"/>
    <mergeCell ref="C146:G146"/>
    <mergeCell ref="C148:G14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AE63-B34E-4881-8D87-21D5520268E0}">
  <sheetPr>
    <outlinePr summaryBelow="0"/>
  </sheetPr>
  <dimension ref="A1:BH5000"/>
  <sheetViews>
    <sheetView topLeftCell="C1" workbookViewId="0">
      <pane ySplit="7" topLeftCell="A26" activePane="bottomLeft" state="frozen"/>
      <selection pane="bottomLeft" activeCell="A8" sqref="A8"/>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9" t="s">
        <v>201</v>
      </c>
      <c r="B1" s="259"/>
      <c r="C1" s="259"/>
      <c r="D1" s="259"/>
      <c r="E1" s="259"/>
      <c r="F1" s="259"/>
      <c r="G1" s="259"/>
      <c r="AG1" t="s">
        <v>135</v>
      </c>
    </row>
    <row r="2" spans="1:60" ht="24.95" customHeight="1" x14ac:dyDescent="0.2">
      <c r="A2" s="50" t="s">
        <v>7</v>
      </c>
      <c r="B2" s="49" t="s">
        <v>43</v>
      </c>
      <c r="C2" s="260" t="s">
        <v>44</v>
      </c>
      <c r="D2" s="261"/>
      <c r="E2" s="261"/>
      <c r="F2" s="261"/>
      <c r="G2" s="262"/>
      <c r="AG2" t="s">
        <v>136</v>
      </c>
    </row>
    <row r="3" spans="1:60" ht="24.95" customHeight="1" x14ac:dyDescent="0.2">
      <c r="A3" s="50" t="s">
        <v>8</v>
      </c>
      <c r="B3" s="49" t="s">
        <v>61</v>
      </c>
      <c r="C3" s="260" t="s">
        <v>62</v>
      </c>
      <c r="D3" s="261"/>
      <c r="E3" s="261"/>
      <c r="F3" s="261"/>
      <c r="G3" s="262"/>
      <c r="AC3" s="123" t="s">
        <v>136</v>
      </c>
      <c r="AG3" t="s">
        <v>139</v>
      </c>
    </row>
    <row r="4" spans="1:60" ht="24.95" customHeight="1" x14ac:dyDescent="0.2">
      <c r="A4" s="142" t="s">
        <v>9</v>
      </c>
      <c r="B4" s="143" t="s">
        <v>53</v>
      </c>
      <c r="C4" s="263" t="s">
        <v>63</v>
      </c>
      <c r="D4" s="264"/>
      <c r="E4" s="264"/>
      <c r="F4" s="264"/>
      <c r="G4" s="265"/>
      <c r="AG4" t="s">
        <v>140</v>
      </c>
    </row>
    <row r="5" spans="1:60" x14ac:dyDescent="0.2">
      <c r="D5" s="10"/>
    </row>
    <row r="6" spans="1:60" ht="38.25" x14ac:dyDescent="0.2">
      <c r="A6" s="145" t="s">
        <v>141</v>
      </c>
      <c r="B6" s="147" t="s">
        <v>142</v>
      </c>
      <c r="C6" s="147" t="s">
        <v>143</v>
      </c>
      <c r="D6" s="146" t="s">
        <v>144</v>
      </c>
      <c r="E6" s="145" t="s">
        <v>145</v>
      </c>
      <c r="F6" s="144" t="s">
        <v>146</v>
      </c>
      <c r="G6" s="145" t="s">
        <v>29</v>
      </c>
      <c r="H6" s="148" t="s">
        <v>30</v>
      </c>
      <c r="I6" s="148" t="s">
        <v>147</v>
      </c>
      <c r="J6" s="148" t="s">
        <v>31</v>
      </c>
      <c r="K6" s="148" t="s">
        <v>148</v>
      </c>
      <c r="L6" s="148" t="s">
        <v>149</v>
      </c>
      <c r="M6" s="148" t="s">
        <v>150</v>
      </c>
      <c r="N6" s="148" t="s">
        <v>151</v>
      </c>
      <c r="O6" s="148" t="s">
        <v>152</v>
      </c>
      <c r="P6" s="148" t="s">
        <v>153</v>
      </c>
      <c r="Q6" s="148" t="s">
        <v>154</v>
      </c>
      <c r="R6" s="148" t="s">
        <v>155</v>
      </c>
      <c r="S6" s="148" t="s">
        <v>156</v>
      </c>
      <c r="T6" s="148" t="s">
        <v>157</v>
      </c>
      <c r="U6" s="148" t="s">
        <v>158</v>
      </c>
      <c r="V6" s="148" t="s">
        <v>159</v>
      </c>
      <c r="W6" s="148" t="s">
        <v>160</v>
      </c>
      <c r="X6" s="148" t="s">
        <v>161</v>
      </c>
      <c r="Y6" s="148" t="s">
        <v>162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4" t="s">
        <v>163</v>
      </c>
      <c r="B8" s="165" t="s">
        <v>53</v>
      </c>
      <c r="C8" s="186" t="s">
        <v>96</v>
      </c>
      <c r="D8" s="166"/>
      <c r="E8" s="167"/>
      <c r="F8" s="168"/>
      <c r="G8" s="168">
        <f>SUMIF(AG9:AG10,"&lt;&gt;NOR",G9:G10)</f>
        <v>0</v>
      </c>
      <c r="H8" s="168"/>
      <c r="I8" s="168">
        <f>SUM(I9:I10)</f>
        <v>0</v>
      </c>
      <c r="J8" s="168"/>
      <c r="K8" s="168">
        <f>SUM(K9:K10)</f>
        <v>0</v>
      </c>
      <c r="L8" s="168"/>
      <c r="M8" s="168">
        <f>SUM(M9:M10)</f>
        <v>0</v>
      </c>
      <c r="N8" s="167"/>
      <c r="O8" s="167">
        <f>SUM(O9:O10)</f>
        <v>0</v>
      </c>
      <c r="P8" s="167"/>
      <c r="Q8" s="167">
        <f>SUM(Q9:Q10)</f>
        <v>0</v>
      </c>
      <c r="R8" s="168"/>
      <c r="S8" s="168"/>
      <c r="T8" s="169"/>
      <c r="U8" s="163"/>
      <c r="V8" s="163">
        <f>SUM(V9:V10)</f>
        <v>0</v>
      </c>
      <c r="W8" s="163"/>
      <c r="X8" s="163"/>
      <c r="Y8" s="163"/>
      <c r="AG8" t="s">
        <v>164</v>
      </c>
    </row>
    <row r="9" spans="1:60" outlineLevel="1" x14ac:dyDescent="0.2">
      <c r="A9" s="171">
        <v>1</v>
      </c>
      <c r="B9" s="172" t="s">
        <v>53</v>
      </c>
      <c r="C9" s="188" t="s">
        <v>647</v>
      </c>
      <c r="D9" s="173" t="s">
        <v>273</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198</v>
      </c>
      <c r="T9" s="177" t="s">
        <v>169</v>
      </c>
      <c r="U9" s="159">
        <v>0</v>
      </c>
      <c r="V9" s="159">
        <f>ROUND(E9*U9,2)</f>
        <v>0</v>
      </c>
      <c r="W9" s="159"/>
      <c r="X9" s="159" t="s">
        <v>206</v>
      </c>
      <c r="Y9" s="159" t="s">
        <v>171</v>
      </c>
      <c r="Z9" s="149"/>
      <c r="AA9" s="149"/>
      <c r="AB9" s="149"/>
      <c r="AC9" s="149"/>
      <c r="AD9" s="149"/>
      <c r="AE9" s="149"/>
      <c r="AF9" s="149"/>
      <c r="AG9" s="149" t="s">
        <v>207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55" t="s">
        <v>648</v>
      </c>
      <c r="D10" s="256"/>
      <c r="E10" s="256"/>
      <c r="F10" s="256"/>
      <c r="G10" s="25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176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4" t="s">
        <v>163</v>
      </c>
      <c r="B11" s="165" t="s">
        <v>64</v>
      </c>
      <c r="C11" s="186" t="s">
        <v>98</v>
      </c>
      <c r="D11" s="166"/>
      <c r="E11" s="167"/>
      <c r="F11" s="168"/>
      <c r="G11" s="168">
        <f>SUMIF(AG12:AG19,"&lt;&gt;NOR",G12:G19)</f>
        <v>0</v>
      </c>
      <c r="H11" s="168"/>
      <c r="I11" s="168">
        <f>SUM(I12:I19)</f>
        <v>0</v>
      </c>
      <c r="J11" s="168"/>
      <c r="K11" s="168">
        <f>SUM(K12:K19)</f>
        <v>0</v>
      </c>
      <c r="L11" s="168"/>
      <c r="M11" s="168">
        <f>SUM(M12:M19)</f>
        <v>0</v>
      </c>
      <c r="N11" s="167"/>
      <c r="O11" s="167">
        <f>SUM(O12:O19)</f>
        <v>0</v>
      </c>
      <c r="P11" s="167"/>
      <c r="Q11" s="167">
        <f>SUM(Q12:Q19)</f>
        <v>0</v>
      </c>
      <c r="R11" s="168"/>
      <c r="S11" s="168"/>
      <c r="T11" s="169"/>
      <c r="U11" s="163"/>
      <c r="V11" s="163">
        <f>SUM(V12:V19)</f>
        <v>0</v>
      </c>
      <c r="W11" s="163"/>
      <c r="X11" s="163"/>
      <c r="Y11" s="163"/>
      <c r="AG11" t="s">
        <v>164</v>
      </c>
    </row>
    <row r="12" spans="1:60" outlineLevel="1" x14ac:dyDescent="0.2">
      <c r="A12" s="171">
        <v>2</v>
      </c>
      <c r="B12" s="172" t="s">
        <v>64</v>
      </c>
      <c r="C12" s="188" t="s">
        <v>649</v>
      </c>
      <c r="D12" s="173" t="s">
        <v>273</v>
      </c>
      <c r="E12" s="174">
        <v>1</v>
      </c>
      <c r="F12" s="175"/>
      <c r="G12" s="176">
        <f>ROUND(E12*F12,2)</f>
        <v>0</v>
      </c>
      <c r="H12" s="175"/>
      <c r="I12" s="176">
        <f>ROUND(E12*H12,2)</f>
        <v>0</v>
      </c>
      <c r="J12" s="175"/>
      <c r="K12" s="176">
        <f>ROUND(E12*J12,2)</f>
        <v>0</v>
      </c>
      <c r="L12" s="176">
        <v>21</v>
      </c>
      <c r="M12" s="176">
        <f>G12*(1+L12/100)</f>
        <v>0</v>
      </c>
      <c r="N12" s="174">
        <v>0</v>
      </c>
      <c r="O12" s="174">
        <f>ROUND(E12*N12,2)</f>
        <v>0</v>
      </c>
      <c r="P12" s="174">
        <v>0</v>
      </c>
      <c r="Q12" s="174">
        <f>ROUND(E12*P12,2)</f>
        <v>0</v>
      </c>
      <c r="R12" s="176"/>
      <c r="S12" s="176" t="s">
        <v>198</v>
      </c>
      <c r="T12" s="177" t="s">
        <v>169</v>
      </c>
      <c r="U12" s="159">
        <v>0</v>
      </c>
      <c r="V12" s="159">
        <f>ROUND(E12*U12,2)</f>
        <v>0</v>
      </c>
      <c r="W12" s="159"/>
      <c r="X12" s="159" t="s">
        <v>206</v>
      </c>
      <c r="Y12" s="159" t="s">
        <v>171</v>
      </c>
      <c r="Z12" s="149"/>
      <c r="AA12" s="149"/>
      <c r="AB12" s="149"/>
      <c r="AC12" s="149"/>
      <c r="AD12" s="149"/>
      <c r="AE12" s="149"/>
      <c r="AF12" s="149"/>
      <c r="AG12" s="149" t="s">
        <v>207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55" t="s">
        <v>650</v>
      </c>
      <c r="D13" s="256"/>
      <c r="E13" s="256"/>
      <c r="F13" s="256"/>
      <c r="G13" s="256"/>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176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1">
        <v>3</v>
      </c>
      <c r="B14" s="172" t="s">
        <v>66</v>
      </c>
      <c r="C14" s="188" t="s">
        <v>651</v>
      </c>
      <c r="D14" s="173" t="s">
        <v>273</v>
      </c>
      <c r="E14" s="174">
        <v>1</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198</v>
      </c>
      <c r="T14" s="177" t="s">
        <v>169</v>
      </c>
      <c r="U14" s="159">
        <v>0</v>
      </c>
      <c r="V14" s="159">
        <f>ROUND(E14*U14,2)</f>
        <v>0</v>
      </c>
      <c r="W14" s="159"/>
      <c r="X14" s="159" t="s">
        <v>206</v>
      </c>
      <c r="Y14" s="159" t="s">
        <v>171</v>
      </c>
      <c r="Z14" s="149"/>
      <c r="AA14" s="149"/>
      <c r="AB14" s="149"/>
      <c r="AC14" s="149"/>
      <c r="AD14" s="149"/>
      <c r="AE14" s="149"/>
      <c r="AF14" s="149"/>
      <c r="AG14" s="149" t="s">
        <v>207</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55" t="s">
        <v>652</v>
      </c>
      <c r="D15" s="256"/>
      <c r="E15" s="256"/>
      <c r="F15" s="256"/>
      <c r="G15" s="256"/>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1">
        <v>4</v>
      </c>
      <c r="B16" s="172" t="s">
        <v>104</v>
      </c>
      <c r="C16" s="188" t="s">
        <v>653</v>
      </c>
      <c r="D16" s="173" t="s">
        <v>273</v>
      </c>
      <c r="E16" s="174">
        <v>4</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c r="S16" s="176" t="s">
        <v>198</v>
      </c>
      <c r="T16" s="177" t="s">
        <v>169</v>
      </c>
      <c r="U16" s="159">
        <v>0</v>
      </c>
      <c r="V16" s="159">
        <f>ROUND(E16*U16,2)</f>
        <v>0</v>
      </c>
      <c r="W16" s="159"/>
      <c r="X16" s="159" t="s">
        <v>206</v>
      </c>
      <c r="Y16" s="159" t="s">
        <v>171</v>
      </c>
      <c r="Z16" s="149"/>
      <c r="AA16" s="149"/>
      <c r="AB16" s="149"/>
      <c r="AC16" s="149"/>
      <c r="AD16" s="149"/>
      <c r="AE16" s="149"/>
      <c r="AF16" s="149"/>
      <c r="AG16" s="149" t="s">
        <v>207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55" t="s">
        <v>650</v>
      </c>
      <c r="D17" s="256"/>
      <c r="E17" s="256"/>
      <c r="F17" s="256"/>
      <c r="G17" s="256"/>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94" t="s">
        <v>654</v>
      </c>
      <c r="D18" s="192"/>
      <c r="E18" s="193"/>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211</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194" t="s">
        <v>104</v>
      </c>
      <c r="D19" s="192"/>
      <c r="E19" s="193">
        <v>4</v>
      </c>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211</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4" t="s">
        <v>163</v>
      </c>
      <c r="B20" s="165" t="s">
        <v>66</v>
      </c>
      <c r="C20" s="186" t="s">
        <v>101</v>
      </c>
      <c r="D20" s="166"/>
      <c r="E20" s="167"/>
      <c r="F20" s="168"/>
      <c r="G20" s="168">
        <f>SUMIF(AG21:AG30,"&lt;&gt;NOR",G21:G30)</f>
        <v>0</v>
      </c>
      <c r="H20" s="168"/>
      <c r="I20" s="168">
        <f>SUM(I21:I30)</f>
        <v>0</v>
      </c>
      <c r="J20" s="168"/>
      <c r="K20" s="168">
        <f>SUM(K21:K30)</f>
        <v>0</v>
      </c>
      <c r="L20" s="168"/>
      <c r="M20" s="168">
        <f>SUM(M21:M30)</f>
        <v>0</v>
      </c>
      <c r="N20" s="167"/>
      <c r="O20" s="167">
        <f>SUM(O21:O30)</f>
        <v>0</v>
      </c>
      <c r="P20" s="167"/>
      <c r="Q20" s="167">
        <f>SUM(Q21:Q30)</f>
        <v>0</v>
      </c>
      <c r="R20" s="168"/>
      <c r="S20" s="168"/>
      <c r="T20" s="169"/>
      <c r="U20" s="163"/>
      <c r="V20" s="163">
        <f>SUM(V21:V30)</f>
        <v>0</v>
      </c>
      <c r="W20" s="163"/>
      <c r="X20" s="163"/>
      <c r="Y20" s="163"/>
      <c r="AG20" t="s">
        <v>164</v>
      </c>
    </row>
    <row r="21" spans="1:60" outlineLevel="1" x14ac:dyDescent="0.2">
      <c r="A21" s="171">
        <v>5</v>
      </c>
      <c r="B21" s="172" t="s">
        <v>107</v>
      </c>
      <c r="C21" s="188" t="s">
        <v>655</v>
      </c>
      <c r="D21" s="173" t="s">
        <v>273</v>
      </c>
      <c r="E21" s="174">
        <v>5</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198</v>
      </c>
      <c r="T21" s="177" t="s">
        <v>169</v>
      </c>
      <c r="U21" s="159">
        <v>0</v>
      </c>
      <c r="V21" s="159">
        <f>ROUND(E21*U21,2)</f>
        <v>0</v>
      </c>
      <c r="W21" s="159"/>
      <c r="X21" s="159" t="s">
        <v>206</v>
      </c>
      <c r="Y21" s="159" t="s">
        <v>171</v>
      </c>
      <c r="Z21" s="149"/>
      <c r="AA21" s="149"/>
      <c r="AB21" s="149"/>
      <c r="AC21" s="149"/>
      <c r="AD21" s="149"/>
      <c r="AE21" s="149"/>
      <c r="AF21" s="149"/>
      <c r="AG21" s="149" t="s">
        <v>207</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55" t="s">
        <v>656</v>
      </c>
      <c r="D22" s="256"/>
      <c r="E22" s="256"/>
      <c r="F22" s="256"/>
      <c r="G22" s="25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176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1">
        <v>6</v>
      </c>
      <c r="B23" s="172" t="s">
        <v>109</v>
      </c>
      <c r="C23" s="188" t="s">
        <v>657</v>
      </c>
      <c r="D23" s="173" t="s">
        <v>273</v>
      </c>
      <c r="E23" s="174">
        <v>10</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198</v>
      </c>
      <c r="T23" s="177" t="s">
        <v>169</v>
      </c>
      <c r="U23" s="159">
        <v>0</v>
      </c>
      <c r="V23" s="159">
        <f>ROUND(E23*U23,2)</f>
        <v>0</v>
      </c>
      <c r="W23" s="159"/>
      <c r="X23" s="159" t="s">
        <v>206</v>
      </c>
      <c r="Y23" s="159" t="s">
        <v>171</v>
      </c>
      <c r="Z23" s="149"/>
      <c r="AA23" s="149"/>
      <c r="AB23" s="149"/>
      <c r="AC23" s="149"/>
      <c r="AD23" s="149"/>
      <c r="AE23" s="149"/>
      <c r="AF23" s="149"/>
      <c r="AG23" s="149" t="s">
        <v>207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55" t="s">
        <v>656</v>
      </c>
      <c r="D24" s="256"/>
      <c r="E24" s="256"/>
      <c r="F24" s="256"/>
      <c r="G24" s="256"/>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176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194" t="s">
        <v>658</v>
      </c>
      <c r="D25" s="192"/>
      <c r="E25" s="193"/>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211</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4" t="s">
        <v>494</v>
      </c>
      <c r="D26" s="192"/>
      <c r="E26" s="193">
        <v>10</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211</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1">
        <v>7</v>
      </c>
      <c r="B27" s="172" t="s">
        <v>485</v>
      </c>
      <c r="C27" s="188" t="s">
        <v>659</v>
      </c>
      <c r="D27" s="173" t="s">
        <v>273</v>
      </c>
      <c r="E27" s="174">
        <v>8</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198</v>
      </c>
      <c r="T27" s="177" t="s">
        <v>169</v>
      </c>
      <c r="U27" s="159">
        <v>0</v>
      </c>
      <c r="V27" s="159">
        <f>ROUND(E27*U27,2)</f>
        <v>0</v>
      </c>
      <c r="W27" s="159"/>
      <c r="X27" s="159" t="s">
        <v>206</v>
      </c>
      <c r="Y27" s="159" t="s">
        <v>171</v>
      </c>
      <c r="Z27" s="149"/>
      <c r="AA27" s="149"/>
      <c r="AB27" s="149"/>
      <c r="AC27" s="149"/>
      <c r="AD27" s="149"/>
      <c r="AE27" s="149"/>
      <c r="AF27" s="149"/>
      <c r="AG27" s="149" t="s">
        <v>207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55" t="s">
        <v>656</v>
      </c>
      <c r="D28" s="256"/>
      <c r="E28" s="256"/>
      <c r="F28" s="256"/>
      <c r="G28" s="256"/>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176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94" t="s">
        <v>660</v>
      </c>
      <c r="D29" s="192"/>
      <c r="E29" s="193"/>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211</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3" x14ac:dyDescent="0.2">
      <c r="A30" s="156"/>
      <c r="B30" s="157"/>
      <c r="C30" s="194" t="s">
        <v>489</v>
      </c>
      <c r="D30" s="192"/>
      <c r="E30" s="193">
        <v>8</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211</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3"/>
      <c r="B31" s="4"/>
      <c r="C31" s="189"/>
      <c r="D31" s="6"/>
      <c r="E31" s="3"/>
      <c r="F31" s="3"/>
      <c r="G31" s="3"/>
      <c r="H31" s="3"/>
      <c r="I31" s="3"/>
      <c r="J31" s="3"/>
      <c r="K31" s="3"/>
      <c r="L31" s="3"/>
      <c r="M31" s="3"/>
      <c r="N31" s="3"/>
      <c r="O31" s="3"/>
      <c r="P31" s="3"/>
      <c r="Q31" s="3"/>
      <c r="R31" s="3"/>
      <c r="S31" s="3"/>
      <c r="T31" s="3"/>
      <c r="U31" s="3"/>
      <c r="V31" s="3"/>
      <c r="W31" s="3"/>
      <c r="X31" s="3"/>
      <c r="Y31" s="3"/>
      <c r="AE31">
        <v>15</v>
      </c>
      <c r="AF31">
        <v>21</v>
      </c>
      <c r="AG31" t="s">
        <v>149</v>
      </c>
    </row>
    <row r="32" spans="1:60" x14ac:dyDescent="0.2">
      <c r="A32" s="152"/>
      <c r="B32" s="153" t="s">
        <v>29</v>
      </c>
      <c r="C32" s="190"/>
      <c r="D32" s="154"/>
      <c r="E32" s="155"/>
      <c r="F32" s="155"/>
      <c r="G32" s="170">
        <f>G8+G11+G20</f>
        <v>0</v>
      </c>
      <c r="H32" s="3"/>
      <c r="I32" s="3"/>
      <c r="J32" s="3"/>
      <c r="K32" s="3"/>
      <c r="L32" s="3"/>
      <c r="M32" s="3"/>
      <c r="N32" s="3"/>
      <c r="O32" s="3"/>
      <c r="P32" s="3"/>
      <c r="Q32" s="3"/>
      <c r="R32" s="3"/>
      <c r="S32" s="3"/>
      <c r="T32" s="3"/>
      <c r="U32" s="3"/>
      <c r="V32" s="3"/>
      <c r="W32" s="3"/>
      <c r="X32" s="3"/>
      <c r="Y32" s="3"/>
      <c r="AE32">
        <f>SUMIF(L7:L30,AE31,G7:G30)</f>
        <v>0</v>
      </c>
      <c r="AF32">
        <f>SUMIF(L7:L30,AF31,G7:G30)</f>
        <v>0</v>
      </c>
      <c r="AG32" t="s">
        <v>199</v>
      </c>
    </row>
    <row r="33" spans="3:33" x14ac:dyDescent="0.2">
      <c r="C33" s="191"/>
      <c r="D33" s="10"/>
      <c r="AG33" t="s">
        <v>200</v>
      </c>
    </row>
    <row r="34" spans="3:33" x14ac:dyDescent="0.2">
      <c r="D34" s="10"/>
    </row>
    <row r="35" spans="3:33" x14ac:dyDescent="0.2">
      <c r="D35" s="10"/>
    </row>
    <row r="36" spans="3:33" x14ac:dyDescent="0.2">
      <c r="D36" s="10"/>
    </row>
    <row r="37" spans="3:33" x14ac:dyDescent="0.2">
      <c r="D37" s="10"/>
    </row>
    <row r="38" spans="3:33" x14ac:dyDescent="0.2">
      <c r="D38" s="10"/>
    </row>
    <row r="39" spans="3:33" x14ac:dyDescent="0.2">
      <c r="D39" s="10"/>
    </row>
    <row r="40" spans="3:33" x14ac:dyDescent="0.2">
      <c r="D40" s="10"/>
    </row>
    <row r="41" spans="3:33" x14ac:dyDescent="0.2">
      <c r="D41" s="10"/>
    </row>
    <row r="42" spans="3:33" x14ac:dyDescent="0.2">
      <c r="D42" s="10"/>
    </row>
    <row r="43" spans="3:33" x14ac:dyDescent="0.2">
      <c r="D43" s="10"/>
    </row>
    <row r="44" spans="3:33" x14ac:dyDescent="0.2">
      <c r="D44" s="10"/>
    </row>
    <row r="45" spans="3:33" x14ac:dyDescent="0.2">
      <c r="D45" s="10"/>
    </row>
    <row r="46" spans="3:33" x14ac:dyDescent="0.2">
      <c r="D46" s="10"/>
    </row>
    <row r="47" spans="3:33" x14ac:dyDescent="0.2">
      <c r="D47" s="10"/>
    </row>
    <row r="48" spans="3: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n78zSo97JkJ8jvpPhsfXEy3sVp6KnHjcrQdLO/KIuHC5FURVahaTbXzEGrn/8ln+Oy0fJWaDTsknrf5w6Jf9A==" saltValue="5i5jcBY0xIfZXm/SAD2PIg==" spinCount="100000" sheet="1" formatRows="0"/>
  <mergeCells count="11">
    <mergeCell ref="C13:G13"/>
    <mergeCell ref="A1:G1"/>
    <mergeCell ref="C2:G2"/>
    <mergeCell ref="C3:G3"/>
    <mergeCell ref="C4:G4"/>
    <mergeCell ref="C10:G10"/>
    <mergeCell ref="C15:G15"/>
    <mergeCell ref="C17:G17"/>
    <mergeCell ref="C22:G22"/>
    <mergeCell ref="C24:G24"/>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BCC7-EF48-4CDD-B76B-207118A6227B}">
  <sheetPr>
    <outlinePr summaryBelow="0"/>
  </sheetPr>
  <dimension ref="A1:BH5000"/>
  <sheetViews>
    <sheetView workbookViewId="0">
      <pane ySplit="7" topLeftCell="A39" activePane="bottomLeft" state="frozen"/>
      <selection pane="bottomLeft" activeCell="A8" sqref="A8"/>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9" t="s">
        <v>201</v>
      </c>
      <c r="B1" s="259"/>
      <c r="C1" s="259"/>
      <c r="D1" s="259"/>
      <c r="E1" s="259"/>
      <c r="F1" s="259"/>
      <c r="G1" s="259"/>
      <c r="AG1" t="s">
        <v>135</v>
      </c>
    </row>
    <row r="2" spans="1:60" ht="24.95" customHeight="1" x14ac:dyDescent="0.2">
      <c r="A2" s="50" t="s">
        <v>7</v>
      </c>
      <c r="B2" s="49" t="s">
        <v>43</v>
      </c>
      <c r="C2" s="260" t="s">
        <v>44</v>
      </c>
      <c r="D2" s="261"/>
      <c r="E2" s="261"/>
      <c r="F2" s="261"/>
      <c r="G2" s="262"/>
      <c r="AG2" t="s">
        <v>136</v>
      </c>
    </row>
    <row r="3" spans="1:60" ht="24.95" customHeight="1" x14ac:dyDescent="0.2">
      <c r="A3" s="50" t="s">
        <v>8</v>
      </c>
      <c r="B3" s="49" t="s">
        <v>61</v>
      </c>
      <c r="C3" s="260" t="s">
        <v>62</v>
      </c>
      <c r="D3" s="261"/>
      <c r="E3" s="261"/>
      <c r="F3" s="261"/>
      <c r="G3" s="262"/>
      <c r="AC3" s="123" t="s">
        <v>136</v>
      </c>
      <c r="AG3" t="s">
        <v>139</v>
      </c>
    </row>
    <row r="4" spans="1:60" ht="24.95" customHeight="1" x14ac:dyDescent="0.2">
      <c r="A4" s="142" t="s">
        <v>9</v>
      </c>
      <c r="B4" s="143" t="s">
        <v>64</v>
      </c>
      <c r="C4" s="263" t="s">
        <v>65</v>
      </c>
      <c r="D4" s="264"/>
      <c r="E4" s="264"/>
      <c r="F4" s="264"/>
      <c r="G4" s="265"/>
      <c r="AG4" t="s">
        <v>140</v>
      </c>
    </row>
    <row r="5" spans="1:60" x14ac:dyDescent="0.2">
      <c r="D5" s="10"/>
    </row>
    <row r="6" spans="1:60" ht="38.25" x14ac:dyDescent="0.2">
      <c r="A6" s="145" t="s">
        <v>141</v>
      </c>
      <c r="B6" s="147" t="s">
        <v>142</v>
      </c>
      <c r="C6" s="147" t="s">
        <v>143</v>
      </c>
      <c r="D6" s="146" t="s">
        <v>144</v>
      </c>
      <c r="E6" s="145" t="s">
        <v>145</v>
      </c>
      <c r="F6" s="144" t="s">
        <v>146</v>
      </c>
      <c r="G6" s="145" t="s">
        <v>29</v>
      </c>
      <c r="H6" s="148" t="s">
        <v>30</v>
      </c>
      <c r="I6" s="148" t="s">
        <v>147</v>
      </c>
      <c r="J6" s="148" t="s">
        <v>31</v>
      </c>
      <c r="K6" s="148" t="s">
        <v>148</v>
      </c>
      <c r="L6" s="148" t="s">
        <v>149</v>
      </c>
      <c r="M6" s="148" t="s">
        <v>150</v>
      </c>
      <c r="N6" s="148" t="s">
        <v>151</v>
      </c>
      <c r="O6" s="148" t="s">
        <v>152</v>
      </c>
      <c r="P6" s="148" t="s">
        <v>153</v>
      </c>
      <c r="Q6" s="148" t="s">
        <v>154</v>
      </c>
      <c r="R6" s="148" t="s">
        <v>155</v>
      </c>
      <c r="S6" s="148" t="s">
        <v>156</v>
      </c>
      <c r="T6" s="148" t="s">
        <v>157</v>
      </c>
      <c r="U6" s="148" t="s">
        <v>158</v>
      </c>
      <c r="V6" s="148" t="s">
        <v>159</v>
      </c>
      <c r="W6" s="148" t="s">
        <v>160</v>
      </c>
      <c r="X6" s="148" t="s">
        <v>161</v>
      </c>
      <c r="Y6" s="148" t="s">
        <v>162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4" t="s">
        <v>163</v>
      </c>
      <c r="B8" s="165" t="s">
        <v>53</v>
      </c>
      <c r="C8" s="186" t="s">
        <v>97</v>
      </c>
      <c r="D8" s="166"/>
      <c r="E8" s="167"/>
      <c r="F8" s="168"/>
      <c r="G8" s="168">
        <f>SUMIF(AG9:AG14,"&lt;&gt;NOR",G9:G14)</f>
        <v>0</v>
      </c>
      <c r="H8" s="168"/>
      <c r="I8" s="168">
        <f>SUM(I9:I14)</f>
        <v>0</v>
      </c>
      <c r="J8" s="168"/>
      <c r="K8" s="168">
        <f>SUM(K9:K14)</f>
        <v>0</v>
      </c>
      <c r="L8" s="168"/>
      <c r="M8" s="168">
        <f>SUM(M9:M14)</f>
        <v>0</v>
      </c>
      <c r="N8" s="167"/>
      <c r="O8" s="167">
        <f>SUM(O9:O14)</f>
        <v>0</v>
      </c>
      <c r="P8" s="167"/>
      <c r="Q8" s="167">
        <f>SUM(Q9:Q14)</f>
        <v>0</v>
      </c>
      <c r="R8" s="168"/>
      <c r="S8" s="168"/>
      <c r="T8" s="169"/>
      <c r="U8" s="163"/>
      <c r="V8" s="163">
        <f>SUM(V9:V14)</f>
        <v>0</v>
      </c>
      <c r="W8" s="163"/>
      <c r="X8" s="163"/>
      <c r="Y8" s="163"/>
      <c r="AG8" t="s">
        <v>164</v>
      </c>
    </row>
    <row r="9" spans="1:60" outlineLevel="1" x14ac:dyDescent="0.2">
      <c r="A9" s="171">
        <v>1</v>
      </c>
      <c r="B9" s="172" t="s">
        <v>53</v>
      </c>
      <c r="C9" s="188" t="s">
        <v>661</v>
      </c>
      <c r="D9" s="173" t="s">
        <v>204</v>
      </c>
      <c r="E9" s="174">
        <v>16.3</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198</v>
      </c>
      <c r="T9" s="177" t="s">
        <v>169</v>
      </c>
      <c r="U9" s="159">
        <v>0</v>
      </c>
      <c r="V9" s="159">
        <f>ROUND(E9*U9,2)</f>
        <v>0</v>
      </c>
      <c r="W9" s="159"/>
      <c r="X9" s="159" t="s">
        <v>206</v>
      </c>
      <c r="Y9" s="159" t="s">
        <v>171</v>
      </c>
      <c r="Z9" s="149"/>
      <c r="AA9" s="149"/>
      <c r="AB9" s="149"/>
      <c r="AC9" s="149"/>
      <c r="AD9" s="149"/>
      <c r="AE9" s="149"/>
      <c r="AF9" s="149"/>
      <c r="AG9" s="149" t="s">
        <v>207</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4" t="s">
        <v>662</v>
      </c>
      <c r="D10" s="192"/>
      <c r="E10" s="193"/>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211</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194" t="s">
        <v>663</v>
      </c>
      <c r="D11" s="192"/>
      <c r="E11" s="193">
        <v>16.3</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211</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1">
        <v>2</v>
      </c>
      <c r="B12" s="172" t="s">
        <v>64</v>
      </c>
      <c r="C12" s="188" t="s">
        <v>664</v>
      </c>
      <c r="D12" s="173" t="s">
        <v>665</v>
      </c>
      <c r="E12" s="174">
        <v>0.16300000000000001</v>
      </c>
      <c r="F12" s="175"/>
      <c r="G12" s="176">
        <f>ROUND(E12*F12,2)</f>
        <v>0</v>
      </c>
      <c r="H12" s="175"/>
      <c r="I12" s="176">
        <f>ROUND(E12*H12,2)</f>
        <v>0</v>
      </c>
      <c r="J12" s="175"/>
      <c r="K12" s="176">
        <f>ROUND(E12*J12,2)</f>
        <v>0</v>
      </c>
      <c r="L12" s="176">
        <v>21</v>
      </c>
      <c r="M12" s="176">
        <f>G12*(1+L12/100)</f>
        <v>0</v>
      </c>
      <c r="N12" s="174">
        <v>0</v>
      </c>
      <c r="O12" s="174">
        <f>ROUND(E12*N12,2)</f>
        <v>0</v>
      </c>
      <c r="P12" s="174">
        <v>0</v>
      </c>
      <c r="Q12" s="174">
        <f>ROUND(E12*P12,2)</f>
        <v>0</v>
      </c>
      <c r="R12" s="176"/>
      <c r="S12" s="176" t="s">
        <v>198</v>
      </c>
      <c r="T12" s="177" t="s">
        <v>169</v>
      </c>
      <c r="U12" s="159">
        <v>0</v>
      </c>
      <c r="V12" s="159">
        <f>ROUND(E12*U12,2)</f>
        <v>0</v>
      </c>
      <c r="W12" s="159"/>
      <c r="X12" s="159" t="s">
        <v>206</v>
      </c>
      <c r="Y12" s="159" t="s">
        <v>171</v>
      </c>
      <c r="Z12" s="149"/>
      <c r="AA12" s="149"/>
      <c r="AB12" s="149"/>
      <c r="AC12" s="149"/>
      <c r="AD12" s="149"/>
      <c r="AE12" s="149"/>
      <c r="AF12" s="149"/>
      <c r="AG12" s="149" t="s">
        <v>207</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194" t="s">
        <v>666</v>
      </c>
      <c r="D13" s="192"/>
      <c r="E13" s="193"/>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211</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194" t="s">
        <v>667</v>
      </c>
      <c r="D14" s="192"/>
      <c r="E14" s="193">
        <v>0.16</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211</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4" t="s">
        <v>163</v>
      </c>
      <c r="B15" s="165" t="s">
        <v>64</v>
      </c>
      <c r="C15" s="186" t="s">
        <v>100</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0</v>
      </c>
      <c r="W15" s="163"/>
      <c r="X15" s="163"/>
      <c r="Y15" s="163"/>
      <c r="AG15" t="s">
        <v>164</v>
      </c>
    </row>
    <row r="16" spans="1:60" outlineLevel="1" x14ac:dyDescent="0.2">
      <c r="A16" s="171">
        <v>3</v>
      </c>
      <c r="B16" s="172" t="s">
        <v>66</v>
      </c>
      <c r="C16" s="188" t="s">
        <v>668</v>
      </c>
      <c r="D16" s="173" t="s">
        <v>669</v>
      </c>
      <c r="E16" s="174">
        <v>2.5</v>
      </c>
      <c r="F16" s="175"/>
      <c r="G16" s="176">
        <f>ROUND(E16*F16,2)</f>
        <v>0</v>
      </c>
      <c r="H16" s="175"/>
      <c r="I16" s="176">
        <f>ROUND(E16*H16,2)</f>
        <v>0</v>
      </c>
      <c r="J16" s="175"/>
      <c r="K16" s="176">
        <f>ROUND(E16*J16,2)</f>
        <v>0</v>
      </c>
      <c r="L16" s="176">
        <v>21</v>
      </c>
      <c r="M16" s="176">
        <f>G16*(1+L16/100)</f>
        <v>0</v>
      </c>
      <c r="N16" s="174">
        <v>0</v>
      </c>
      <c r="O16" s="174">
        <f>ROUND(E16*N16,2)</f>
        <v>0</v>
      </c>
      <c r="P16" s="174">
        <v>0</v>
      </c>
      <c r="Q16" s="174">
        <f>ROUND(E16*P16,2)</f>
        <v>0</v>
      </c>
      <c r="R16" s="176"/>
      <c r="S16" s="176" t="s">
        <v>198</v>
      </c>
      <c r="T16" s="177" t="s">
        <v>169</v>
      </c>
      <c r="U16" s="159">
        <v>0</v>
      </c>
      <c r="V16" s="159">
        <f>ROUND(E16*U16,2)</f>
        <v>0</v>
      </c>
      <c r="W16" s="159"/>
      <c r="X16" s="159" t="s">
        <v>206</v>
      </c>
      <c r="Y16" s="159" t="s">
        <v>171</v>
      </c>
      <c r="Z16" s="149"/>
      <c r="AA16" s="149"/>
      <c r="AB16" s="149"/>
      <c r="AC16" s="149"/>
      <c r="AD16" s="149"/>
      <c r="AE16" s="149"/>
      <c r="AF16" s="149"/>
      <c r="AG16" s="149" t="s">
        <v>207</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194" t="s">
        <v>670</v>
      </c>
      <c r="D17" s="192"/>
      <c r="E17" s="193"/>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211</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3" x14ac:dyDescent="0.2">
      <c r="A18" s="156"/>
      <c r="B18" s="157"/>
      <c r="C18" s="194" t="s">
        <v>671</v>
      </c>
      <c r="D18" s="192"/>
      <c r="E18" s="193">
        <v>2.5</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211</v>
      </c>
      <c r="AH18" s="149">
        <v>0</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1">
        <v>4</v>
      </c>
      <c r="B19" s="172" t="s">
        <v>104</v>
      </c>
      <c r="C19" s="188" t="s">
        <v>672</v>
      </c>
      <c r="D19" s="173" t="s">
        <v>665</v>
      </c>
      <c r="E19" s="174">
        <v>5000</v>
      </c>
      <c r="F19" s="175"/>
      <c r="G19" s="176">
        <f>ROUND(E19*F19,2)</f>
        <v>0</v>
      </c>
      <c r="H19" s="175"/>
      <c r="I19" s="176">
        <f>ROUND(E19*H19,2)</f>
        <v>0</v>
      </c>
      <c r="J19" s="175"/>
      <c r="K19" s="176">
        <f>ROUND(E19*J19,2)</f>
        <v>0</v>
      </c>
      <c r="L19" s="176">
        <v>21</v>
      </c>
      <c r="M19" s="176">
        <f>G19*(1+L19/100)</f>
        <v>0</v>
      </c>
      <c r="N19" s="174">
        <v>0</v>
      </c>
      <c r="O19" s="174">
        <f>ROUND(E19*N19,2)</f>
        <v>0</v>
      </c>
      <c r="P19" s="174">
        <v>0</v>
      </c>
      <c r="Q19" s="174">
        <f>ROUND(E19*P19,2)</f>
        <v>0</v>
      </c>
      <c r="R19" s="176"/>
      <c r="S19" s="176" t="s">
        <v>198</v>
      </c>
      <c r="T19" s="177" t="s">
        <v>169</v>
      </c>
      <c r="U19" s="159">
        <v>0</v>
      </c>
      <c r="V19" s="159">
        <f>ROUND(E19*U19,2)</f>
        <v>0</v>
      </c>
      <c r="W19" s="159"/>
      <c r="X19" s="159" t="s">
        <v>206</v>
      </c>
      <c r="Y19" s="159" t="s">
        <v>171</v>
      </c>
      <c r="Z19" s="149"/>
      <c r="AA19" s="149"/>
      <c r="AB19" s="149"/>
      <c r="AC19" s="149"/>
      <c r="AD19" s="149"/>
      <c r="AE19" s="149"/>
      <c r="AF19" s="149"/>
      <c r="AG19" s="149" t="s">
        <v>207</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4" t="s">
        <v>673</v>
      </c>
      <c r="D20" s="192"/>
      <c r="E20" s="193"/>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211</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x14ac:dyDescent="0.2">
      <c r="A21" s="156"/>
      <c r="B21" s="157"/>
      <c r="C21" s="194" t="s">
        <v>674</v>
      </c>
      <c r="D21" s="192"/>
      <c r="E21" s="193">
        <v>5000</v>
      </c>
      <c r="F21" s="159"/>
      <c r="G21" s="159"/>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211</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
      <c r="A22" s="164" t="s">
        <v>163</v>
      </c>
      <c r="B22" s="165" t="s">
        <v>66</v>
      </c>
      <c r="C22" s="186" t="s">
        <v>103</v>
      </c>
      <c r="D22" s="166"/>
      <c r="E22" s="167"/>
      <c r="F22" s="168"/>
      <c r="G22" s="168">
        <f>SUMIF(AG23:AG56,"&lt;&gt;NOR",G23:G56)</f>
        <v>0</v>
      </c>
      <c r="H22" s="168"/>
      <c r="I22" s="168">
        <f>SUM(I23:I56)</f>
        <v>0</v>
      </c>
      <c r="J22" s="168"/>
      <c r="K22" s="168">
        <f>SUM(K23:K56)</f>
        <v>0</v>
      </c>
      <c r="L22" s="168"/>
      <c r="M22" s="168">
        <f>SUM(M23:M56)</f>
        <v>0</v>
      </c>
      <c r="N22" s="167"/>
      <c r="O22" s="167">
        <f>SUM(O23:O56)</f>
        <v>0</v>
      </c>
      <c r="P22" s="167"/>
      <c r="Q22" s="167">
        <f>SUM(Q23:Q56)</f>
        <v>0</v>
      </c>
      <c r="R22" s="168"/>
      <c r="S22" s="168"/>
      <c r="T22" s="169"/>
      <c r="U22" s="163"/>
      <c r="V22" s="163">
        <f>SUM(V23:V56)</f>
        <v>0</v>
      </c>
      <c r="W22" s="163"/>
      <c r="X22" s="163"/>
      <c r="Y22" s="163"/>
      <c r="AG22" t="s">
        <v>164</v>
      </c>
    </row>
    <row r="23" spans="1:60" outlineLevel="1" x14ac:dyDescent="0.2">
      <c r="A23" s="171">
        <v>5</v>
      </c>
      <c r="B23" s="172" t="s">
        <v>107</v>
      </c>
      <c r="C23" s="188" t="s">
        <v>675</v>
      </c>
      <c r="D23" s="173" t="s">
        <v>204</v>
      </c>
      <c r="E23" s="174">
        <v>1.1200000000000001</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198</v>
      </c>
      <c r="T23" s="177" t="s">
        <v>169</v>
      </c>
      <c r="U23" s="159">
        <v>0</v>
      </c>
      <c r="V23" s="159">
        <f>ROUND(E23*U23,2)</f>
        <v>0</v>
      </c>
      <c r="W23" s="159"/>
      <c r="X23" s="159" t="s">
        <v>206</v>
      </c>
      <c r="Y23" s="159" t="s">
        <v>171</v>
      </c>
      <c r="Z23" s="149"/>
      <c r="AA23" s="149"/>
      <c r="AB23" s="149"/>
      <c r="AC23" s="149"/>
      <c r="AD23" s="149"/>
      <c r="AE23" s="149"/>
      <c r="AF23" s="149"/>
      <c r="AG23" s="149" t="s">
        <v>207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194" t="s">
        <v>676</v>
      </c>
      <c r="D24" s="192"/>
      <c r="E24" s="193"/>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211</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x14ac:dyDescent="0.2">
      <c r="A25" s="156"/>
      <c r="B25" s="157"/>
      <c r="C25" s="194" t="s">
        <v>677</v>
      </c>
      <c r="D25" s="192"/>
      <c r="E25" s="193">
        <v>1.1200000000000001</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211</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1">
        <v>6</v>
      </c>
      <c r="B26" s="172" t="s">
        <v>109</v>
      </c>
      <c r="C26" s="188" t="s">
        <v>678</v>
      </c>
      <c r="D26" s="173" t="s">
        <v>669</v>
      </c>
      <c r="E26" s="174">
        <v>2.1</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198</v>
      </c>
      <c r="T26" s="177" t="s">
        <v>169</v>
      </c>
      <c r="U26" s="159">
        <v>0</v>
      </c>
      <c r="V26" s="159">
        <f>ROUND(E26*U26,2)</f>
        <v>0</v>
      </c>
      <c r="W26" s="159"/>
      <c r="X26" s="159" t="s">
        <v>206</v>
      </c>
      <c r="Y26" s="159" t="s">
        <v>171</v>
      </c>
      <c r="Z26" s="149"/>
      <c r="AA26" s="149"/>
      <c r="AB26" s="149"/>
      <c r="AC26" s="149"/>
      <c r="AD26" s="149"/>
      <c r="AE26" s="149"/>
      <c r="AF26" s="149"/>
      <c r="AG26" s="149" t="s">
        <v>207</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194" t="s">
        <v>679</v>
      </c>
      <c r="D27" s="192"/>
      <c r="E27" s="193"/>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211</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4" t="s">
        <v>680</v>
      </c>
      <c r="D28" s="192"/>
      <c r="E28" s="193">
        <v>2.1</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211</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1">
        <v>7</v>
      </c>
      <c r="B29" s="172" t="s">
        <v>485</v>
      </c>
      <c r="C29" s="188" t="s">
        <v>681</v>
      </c>
      <c r="D29" s="173" t="s">
        <v>669</v>
      </c>
      <c r="E29" s="174">
        <v>0.28000000000000003</v>
      </c>
      <c r="F29" s="175"/>
      <c r="G29" s="176">
        <f>ROUND(E29*F29,2)</f>
        <v>0</v>
      </c>
      <c r="H29" s="175"/>
      <c r="I29" s="176">
        <f>ROUND(E29*H29,2)</f>
        <v>0</v>
      </c>
      <c r="J29" s="175"/>
      <c r="K29" s="176">
        <f>ROUND(E29*J29,2)</f>
        <v>0</v>
      </c>
      <c r="L29" s="176">
        <v>21</v>
      </c>
      <c r="M29" s="176">
        <f>G29*(1+L29/100)</f>
        <v>0</v>
      </c>
      <c r="N29" s="174">
        <v>0</v>
      </c>
      <c r="O29" s="174">
        <f>ROUND(E29*N29,2)</f>
        <v>0</v>
      </c>
      <c r="P29" s="174">
        <v>0</v>
      </c>
      <c r="Q29" s="174">
        <f>ROUND(E29*P29,2)</f>
        <v>0</v>
      </c>
      <c r="R29" s="176"/>
      <c r="S29" s="176" t="s">
        <v>198</v>
      </c>
      <c r="T29" s="177" t="s">
        <v>169</v>
      </c>
      <c r="U29" s="159">
        <v>0</v>
      </c>
      <c r="V29" s="159">
        <f>ROUND(E29*U29,2)</f>
        <v>0</v>
      </c>
      <c r="W29" s="159"/>
      <c r="X29" s="159" t="s">
        <v>206</v>
      </c>
      <c r="Y29" s="159" t="s">
        <v>171</v>
      </c>
      <c r="Z29" s="149"/>
      <c r="AA29" s="149"/>
      <c r="AB29" s="149"/>
      <c r="AC29" s="149"/>
      <c r="AD29" s="149"/>
      <c r="AE29" s="149"/>
      <c r="AF29" s="149"/>
      <c r="AG29" s="149" t="s">
        <v>207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94" t="s">
        <v>682</v>
      </c>
      <c r="D30" s="192"/>
      <c r="E30" s="193"/>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211</v>
      </c>
      <c r="AH30" s="149">
        <v>0</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3" x14ac:dyDescent="0.2">
      <c r="A31" s="156"/>
      <c r="B31" s="157"/>
      <c r="C31" s="194" t="s">
        <v>683</v>
      </c>
      <c r="D31" s="192"/>
      <c r="E31" s="193">
        <v>0.28000000000000003</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211</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1" x14ac:dyDescent="0.2">
      <c r="A32" s="171">
        <v>8</v>
      </c>
      <c r="B32" s="172" t="s">
        <v>489</v>
      </c>
      <c r="C32" s="188" t="s">
        <v>684</v>
      </c>
      <c r="D32" s="173" t="s">
        <v>487</v>
      </c>
      <c r="E32" s="174">
        <v>15</v>
      </c>
      <c r="F32" s="175"/>
      <c r="G32" s="176">
        <f>ROUND(E32*F32,2)</f>
        <v>0</v>
      </c>
      <c r="H32" s="175"/>
      <c r="I32" s="176">
        <f>ROUND(E32*H32,2)</f>
        <v>0</v>
      </c>
      <c r="J32" s="175"/>
      <c r="K32" s="176">
        <f>ROUND(E32*J32,2)</f>
        <v>0</v>
      </c>
      <c r="L32" s="176">
        <v>21</v>
      </c>
      <c r="M32" s="176">
        <f>G32*(1+L32/100)</f>
        <v>0</v>
      </c>
      <c r="N32" s="174">
        <v>0</v>
      </c>
      <c r="O32" s="174">
        <f>ROUND(E32*N32,2)</f>
        <v>0</v>
      </c>
      <c r="P32" s="174">
        <v>0</v>
      </c>
      <c r="Q32" s="174">
        <f>ROUND(E32*P32,2)</f>
        <v>0</v>
      </c>
      <c r="R32" s="176"/>
      <c r="S32" s="176" t="s">
        <v>198</v>
      </c>
      <c r="T32" s="177" t="s">
        <v>169</v>
      </c>
      <c r="U32" s="159">
        <v>0</v>
      </c>
      <c r="V32" s="159">
        <f>ROUND(E32*U32,2)</f>
        <v>0</v>
      </c>
      <c r="W32" s="159"/>
      <c r="X32" s="159" t="s">
        <v>206</v>
      </c>
      <c r="Y32" s="159" t="s">
        <v>171</v>
      </c>
      <c r="Z32" s="149"/>
      <c r="AA32" s="149"/>
      <c r="AB32" s="149"/>
      <c r="AC32" s="149"/>
      <c r="AD32" s="149"/>
      <c r="AE32" s="149"/>
      <c r="AF32" s="149"/>
      <c r="AG32" s="149" t="s">
        <v>207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4" t="s">
        <v>685</v>
      </c>
      <c r="D33" s="192"/>
      <c r="E33" s="193"/>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211</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3" x14ac:dyDescent="0.2">
      <c r="A34" s="156"/>
      <c r="B34" s="157"/>
      <c r="C34" s="194" t="s">
        <v>507</v>
      </c>
      <c r="D34" s="192"/>
      <c r="E34" s="193">
        <v>15</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211</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22.5" outlineLevel="1" x14ac:dyDescent="0.2">
      <c r="A35" s="171">
        <v>9</v>
      </c>
      <c r="B35" s="172" t="s">
        <v>491</v>
      </c>
      <c r="C35" s="188" t="s">
        <v>686</v>
      </c>
      <c r="D35" s="173" t="s">
        <v>487</v>
      </c>
      <c r="E35" s="174">
        <v>2</v>
      </c>
      <c r="F35" s="175"/>
      <c r="G35" s="176">
        <f>ROUND(E35*F35,2)</f>
        <v>0</v>
      </c>
      <c r="H35" s="175"/>
      <c r="I35" s="176">
        <f>ROUND(E35*H35,2)</f>
        <v>0</v>
      </c>
      <c r="J35" s="175"/>
      <c r="K35" s="176">
        <f>ROUND(E35*J35,2)</f>
        <v>0</v>
      </c>
      <c r="L35" s="176">
        <v>21</v>
      </c>
      <c r="M35" s="176">
        <f>G35*(1+L35/100)</f>
        <v>0</v>
      </c>
      <c r="N35" s="174">
        <v>0</v>
      </c>
      <c r="O35" s="174">
        <f>ROUND(E35*N35,2)</f>
        <v>0</v>
      </c>
      <c r="P35" s="174">
        <v>0</v>
      </c>
      <c r="Q35" s="174">
        <f>ROUND(E35*P35,2)</f>
        <v>0</v>
      </c>
      <c r="R35" s="176"/>
      <c r="S35" s="176" t="s">
        <v>198</v>
      </c>
      <c r="T35" s="177" t="s">
        <v>169</v>
      </c>
      <c r="U35" s="159">
        <v>0</v>
      </c>
      <c r="V35" s="159">
        <f>ROUND(E35*U35,2)</f>
        <v>0</v>
      </c>
      <c r="W35" s="159"/>
      <c r="X35" s="159" t="s">
        <v>206</v>
      </c>
      <c r="Y35" s="159" t="s">
        <v>171</v>
      </c>
      <c r="Z35" s="149"/>
      <c r="AA35" s="149"/>
      <c r="AB35" s="149"/>
      <c r="AC35" s="149"/>
      <c r="AD35" s="149"/>
      <c r="AE35" s="149"/>
      <c r="AF35" s="149"/>
      <c r="AG35" s="149" t="s">
        <v>207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94" t="s">
        <v>687</v>
      </c>
      <c r="D36" s="192"/>
      <c r="E36" s="193"/>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211</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4" t="s">
        <v>64</v>
      </c>
      <c r="D37" s="192"/>
      <c r="E37" s="193">
        <v>2</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211</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1">
        <v>10</v>
      </c>
      <c r="B38" s="172" t="s">
        <v>494</v>
      </c>
      <c r="C38" s="188" t="s">
        <v>688</v>
      </c>
      <c r="D38" s="173" t="s">
        <v>487</v>
      </c>
      <c r="E38" s="174">
        <v>15</v>
      </c>
      <c r="F38" s="175"/>
      <c r="G38" s="176">
        <f>ROUND(E38*F38,2)</f>
        <v>0</v>
      </c>
      <c r="H38" s="175"/>
      <c r="I38" s="176">
        <f>ROUND(E38*H38,2)</f>
        <v>0</v>
      </c>
      <c r="J38" s="175"/>
      <c r="K38" s="176">
        <f>ROUND(E38*J38,2)</f>
        <v>0</v>
      </c>
      <c r="L38" s="176">
        <v>21</v>
      </c>
      <c r="M38" s="176">
        <f>G38*(1+L38/100)</f>
        <v>0</v>
      </c>
      <c r="N38" s="174">
        <v>0</v>
      </c>
      <c r="O38" s="174">
        <f>ROUND(E38*N38,2)</f>
        <v>0</v>
      </c>
      <c r="P38" s="174">
        <v>0</v>
      </c>
      <c r="Q38" s="174">
        <f>ROUND(E38*P38,2)</f>
        <v>0</v>
      </c>
      <c r="R38" s="176"/>
      <c r="S38" s="176" t="s">
        <v>198</v>
      </c>
      <c r="T38" s="177" t="s">
        <v>169</v>
      </c>
      <c r="U38" s="159">
        <v>0</v>
      </c>
      <c r="V38" s="159">
        <f>ROUND(E38*U38,2)</f>
        <v>0</v>
      </c>
      <c r="W38" s="159"/>
      <c r="X38" s="159" t="s">
        <v>206</v>
      </c>
      <c r="Y38" s="159" t="s">
        <v>171</v>
      </c>
      <c r="Z38" s="149"/>
      <c r="AA38" s="149"/>
      <c r="AB38" s="149"/>
      <c r="AC38" s="149"/>
      <c r="AD38" s="149"/>
      <c r="AE38" s="149"/>
      <c r="AF38" s="149"/>
      <c r="AG38" s="149" t="s">
        <v>207</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194" t="s">
        <v>685</v>
      </c>
      <c r="D39" s="192"/>
      <c r="E39" s="193"/>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211</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3" x14ac:dyDescent="0.2">
      <c r="A40" s="156"/>
      <c r="B40" s="157"/>
      <c r="C40" s="194" t="s">
        <v>507</v>
      </c>
      <c r="D40" s="192"/>
      <c r="E40" s="193">
        <v>15</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211</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1">
        <v>11</v>
      </c>
      <c r="B41" s="172" t="s">
        <v>497</v>
      </c>
      <c r="C41" s="188" t="s">
        <v>689</v>
      </c>
      <c r="D41" s="173" t="s">
        <v>690</v>
      </c>
      <c r="E41" s="174">
        <v>12.6</v>
      </c>
      <c r="F41" s="175"/>
      <c r="G41" s="176">
        <f>ROUND(E41*F41,2)</f>
        <v>0</v>
      </c>
      <c r="H41" s="175"/>
      <c r="I41" s="176">
        <f>ROUND(E41*H41,2)</f>
        <v>0</v>
      </c>
      <c r="J41" s="175"/>
      <c r="K41" s="176">
        <f>ROUND(E41*J41,2)</f>
        <v>0</v>
      </c>
      <c r="L41" s="176">
        <v>21</v>
      </c>
      <c r="M41" s="176">
        <f>G41*(1+L41/100)</f>
        <v>0</v>
      </c>
      <c r="N41" s="174">
        <v>0</v>
      </c>
      <c r="O41" s="174">
        <f>ROUND(E41*N41,2)</f>
        <v>0</v>
      </c>
      <c r="P41" s="174">
        <v>0</v>
      </c>
      <c r="Q41" s="174">
        <f>ROUND(E41*P41,2)</f>
        <v>0</v>
      </c>
      <c r="R41" s="176"/>
      <c r="S41" s="176" t="s">
        <v>198</v>
      </c>
      <c r="T41" s="177" t="s">
        <v>169</v>
      </c>
      <c r="U41" s="159">
        <v>0</v>
      </c>
      <c r="V41" s="159">
        <f>ROUND(E41*U41,2)</f>
        <v>0</v>
      </c>
      <c r="W41" s="159"/>
      <c r="X41" s="159" t="s">
        <v>206</v>
      </c>
      <c r="Y41" s="159" t="s">
        <v>171</v>
      </c>
      <c r="Z41" s="149"/>
      <c r="AA41" s="149"/>
      <c r="AB41" s="149"/>
      <c r="AC41" s="149"/>
      <c r="AD41" s="149"/>
      <c r="AE41" s="149"/>
      <c r="AF41" s="149"/>
      <c r="AG41" s="149" t="s">
        <v>207</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4" t="s">
        <v>691</v>
      </c>
      <c r="D42" s="192"/>
      <c r="E42" s="193"/>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211</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4" t="s">
        <v>692</v>
      </c>
      <c r="D43" s="192"/>
      <c r="E43" s="193">
        <v>12.6</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211</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1">
        <v>12</v>
      </c>
      <c r="B44" s="172" t="s">
        <v>500</v>
      </c>
      <c r="C44" s="188" t="s">
        <v>693</v>
      </c>
      <c r="D44" s="173" t="s">
        <v>487</v>
      </c>
      <c r="E44" s="174">
        <v>5</v>
      </c>
      <c r="F44" s="175"/>
      <c r="G44" s="176">
        <f>ROUND(E44*F44,2)</f>
        <v>0</v>
      </c>
      <c r="H44" s="175"/>
      <c r="I44" s="176">
        <f>ROUND(E44*H44,2)</f>
        <v>0</v>
      </c>
      <c r="J44" s="175"/>
      <c r="K44" s="176">
        <f>ROUND(E44*J44,2)</f>
        <v>0</v>
      </c>
      <c r="L44" s="176">
        <v>21</v>
      </c>
      <c r="M44" s="176">
        <f>G44*(1+L44/100)</f>
        <v>0</v>
      </c>
      <c r="N44" s="174">
        <v>0</v>
      </c>
      <c r="O44" s="174">
        <f>ROUND(E44*N44,2)</f>
        <v>0</v>
      </c>
      <c r="P44" s="174">
        <v>0</v>
      </c>
      <c r="Q44" s="174">
        <f>ROUND(E44*P44,2)</f>
        <v>0</v>
      </c>
      <c r="R44" s="176"/>
      <c r="S44" s="176" t="s">
        <v>198</v>
      </c>
      <c r="T44" s="177" t="s">
        <v>169</v>
      </c>
      <c r="U44" s="159">
        <v>0</v>
      </c>
      <c r="V44" s="159">
        <f>ROUND(E44*U44,2)</f>
        <v>0</v>
      </c>
      <c r="W44" s="159"/>
      <c r="X44" s="159" t="s">
        <v>206</v>
      </c>
      <c r="Y44" s="159" t="s">
        <v>171</v>
      </c>
      <c r="Z44" s="149"/>
      <c r="AA44" s="149"/>
      <c r="AB44" s="149"/>
      <c r="AC44" s="149"/>
      <c r="AD44" s="149"/>
      <c r="AE44" s="149"/>
      <c r="AF44" s="149"/>
      <c r="AG44" s="149" t="s">
        <v>207</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194" t="s">
        <v>694</v>
      </c>
      <c r="D45" s="192"/>
      <c r="E45" s="193"/>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211</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3" x14ac:dyDescent="0.2">
      <c r="A46" s="156"/>
      <c r="B46" s="157"/>
      <c r="C46" s="194" t="s">
        <v>107</v>
      </c>
      <c r="D46" s="192"/>
      <c r="E46" s="193">
        <v>5</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211</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1">
        <v>13</v>
      </c>
      <c r="B47" s="172" t="s">
        <v>502</v>
      </c>
      <c r="C47" s="188" t="s">
        <v>695</v>
      </c>
      <c r="D47" s="173" t="s">
        <v>204</v>
      </c>
      <c r="E47" s="174">
        <v>0.56000000000000005</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198</v>
      </c>
      <c r="T47" s="177" t="s">
        <v>169</v>
      </c>
      <c r="U47" s="159">
        <v>0</v>
      </c>
      <c r="V47" s="159">
        <f>ROUND(E47*U47,2)</f>
        <v>0</v>
      </c>
      <c r="W47" s="159"/>
      <c r="X47" s="159" t="s">
        <v>206</v>
      </c>
      <c r="Y47" s="159" t="s">
        <v>171</v>
      </c>
      <c r="Z47" s="149"/>
      <c r="AA47" s="149"/>
      <c r="AB47" s="149"/>
      <c r="AC47" s="149"/>
      <c r="AD47" s="149"/>
      <c r="AE47" s="149"/>
      <c r="AF47" s="149"/>
      <c r="AG47" s="149" t="s">
        <v>207</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194" t="s">
        <v>696</v>
      </c>
      <c r="D48" s="192"/>
      <c r="E48" s="193"/>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211</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3" x14ac:dyDescent="0.2">
      <c r="A49" s="156"/>
      <c r="B49" s="157"/>
      <c r="C49" s="194" t="s">
        <v>697</v>
      </c>
      <c r="D49" s="192"/>
      <c r="E49" s="193">
        <v>0.56000000000000005</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211</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1">
        <v>14</v>
      </c>
      <c r="B50" s="172" t="s">
        <v>504</v>
      </c>
      <c r="C50" s="188" t="s">
        <v>698</v>
      </c>
      <c r="D50" s="173" t="s">
        <v>665</v>
      </c>
      <c r="E50" s="174">
        <v>700</v>
      </c>
      <c r="F50" s="175"/>
      <c r="G50" s="176">
        <f>ROUND(E50*F50,2)</f>
        <v>0</v>
      </c>
      <c r="H50" s="175"/>
      <c r="I50" s="176">
        <f>ROUND(E50*H50,2)</f>
        <v>0</v>
      </c>
      <c r="J50" s="175"/>
      <c r="K50" s="176">
        <f>ROUND(E50*J50,2)</f>
        <v>0</v>
      </c>
      <c r="L50" s="176">
        <v>21</v>
      </c>
      <c r="M50" s="176">
        <f>G50*(1+L50/100)</f>
        <v>0</v>
      </c>
      <c r="N50" s="174">
        <v>0</v>
      </c>
      <c r="O50" s="174">
        <f>ROUND(E50*N50,2)</f>
        <v>0</v>
      </c>
      <c r="P50" s="174">
        <v>0</v>
      </c>
      <c r="Q50" s="174">
        <f>ROUND(E50*P50,2)</f>
        <v>0</v>
      </c>
      <c r="R50" s="176"/>
      <c r="S50" s="176" t="s">
        <v>198</v>
      </c>
      <c r="T50" s="177" t="s">
        <v>169</v>
      </c>
      <c r="U50" s="159">
        <v>0</v>
      </c>
      <c r="V50" s="159">
        <f>ROUND(E50*U50,2)</f>
        <v>0</v>
      </c>
      <c r="W50" s="159"/>
      <c r="X50" s="159" t="s">
        <v>206</v>
      </c>
      <c r="Y50" s="159" t="s">
        <v>171</v>
      </c>
      <c r="Z50" s="149"/>
      <c r="AA50" s="149"/>
      <c r="AB50" s="149"/>
      <c r="AC50" s="149"/>
      <c r="AD50" s="149"/>
      <c r="AE50" s="149"/>
      <c r="AF50" s="149"/>
      <c r="AG50" s="149" t="s">
        <v>207</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194" t="s">
        <v>699</v>
      </c>
      <c r="D51" s="192"/>
      <c r="E51" s="193"/>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211</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3" x14ac:dyDescent="0.2">
      <c r="A52" s="156"/>
      <c r="B52" s="157"/>
      <c r="C52" s="194" t="s">
        <v>700</v>
      </c>
      <c r="D52" s="192"/>
      <c r="E52" s="193">
        <v>700</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211</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8">
        <v>15</v>
      </c>
      <c r="B53" s="179" t="s">
        <v>507</v>
      </c>
      <c r="C53" s="187" t="s">
        <v>701</v>
      </c>
      <c r="D53" s="180" t="s">
        <v>487</v>
      </c>
      <c r="E53" s="181">
        <v>7</v>
      </c>
      <c r="F53" s="182"/>
      <c r="G53" s="183">
        <f>ROUND(E53*F53,2)</f>
        <v>0</v>
      </c>
      <c r="H53" s="182"/>
      <c r="I53" s="183">
        <f>ROUND(E53*H53,2)</f>
        <v>0</v>
      </c>
      <c r="J53" s="182"/>
      <c r="K53" s="183">
        <f>ROUND(E53*J53,2)</f>
        <v>0</v>
      </c>
      <c r="L53" s="183">
        <v>21</v>
      </c>
      <c r="M53" s="183">
        <f>G53*(1+L53/100)</f>
        <v>0</v>
      </c>
      <c r="N53" s="181">
        <v>0</v>
      </c>
      <c r="O53" s="181">
        <f>ROUND(E53*N53,2)</f>
        <v>0</v>
      </c>
      <c r="P53" s="181">
        <v>0</v>
      </c>
      <c r="Q53" s="181">
        <f>ROUND(E53*P53,2)</f>
        <v>0</v>
      </c>
      <c r="R53" s="183"/>
      <c r="S53" s="183" t="s">
        <v>198</v>
      </c>
      <c r="T53" s="184" t="s">
        <v>169</v>
      </c>
      <c r="U53" s="159">
        <v>0</v>
      </c>
      <c r="V53" s="159">
        <f>ROUND(E53*U53,2)</f>
        <v>0</v>
      </c>
      <c r="W53" s="159"/>
      <c r="X53" s="159" t="s">
        <v>206</v>
      </c>
      <c r="Y53" s="159" t="s">
        <v>171</v>
      </c>
      <c r="Z53" s="149"/>
      <c r="AA53" s="149"/>
      <c r="AB53" s="149"/>
      <c r="AC53" s="149"/>
      <c r="AD53" s="149"/>
      <c r="AE53" s="149"/>
      <c r="AF53" s="149"/>
      <c r="AG53" s="149" t="s">
        <v>207</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1">
        <v>16</v>
      </c>
      <c r="B54" s="172" t="s">
        <v>509</v>
      </c>
      <c r="C54" s="188" t="s">
        <v>702</v>
      </c>
      <c r="D54" s="173" t="s">
        <v>665</v>
      </c>
      <c r="E54" s="174">
        <v>385</v>
      </c>
      <c r="F54" s="175"/>
      <c r="G54" s="176">
        <f>ROUND(E54*F54,2)</f>
        <v>0</v>
      </c>
      <c r="H54" s="175"/>
      <c r="I54" s="176">
        <f>ROUND(E54*H54,2)</f>
        <v>0</v>
      </c>
      <c r="J54" s="175"/>
      <c r="K54" s="176">
        <f>ROUND(E54*J54,2)</f>
        <v>0</v>
      </c>
      <c r="L54" s="176">
        <v>21</v>
      </c>
      <c r="M54" s="176">
        <f>G54*(1+L54/100)</f>
        <v>0</v>
      </c>
      <c r="N54" s="174">
        <v>0</v>
      </c>
      <c r="O54" s="174">
        <f>ROUND(E54*N54,2)</f>
        <v>0</v>
      </c>
      <c r="P54" s="174">
        <v>0</v>
      </c>
      <c r="Q54" s="174">
        <f>ROUND(E54*P54,2)</f>
        <v>0</v>
      </c>
      <c r="R54" s="176"/>
      <c r="S54" s="176" t="s">
        <v>198</v>
      </c>
      <c r="T54" s="177" t="s">
        <v>169</v>
      </c>
      <c r="U54" s="159">
        <v>0</v>
      </c>
      <c r="V54" s="159">
        <f>ROUND(E54*U54,2)</f>
        <v>0</v>
      </c>
      <c r="W54" s="159"/>
      <c r="X54" s="159" t="s">
        <v>206</v>
      </c>
      <c r="Y54" s="159" t="s">
        <v>171</v>
      </c>
      <c r="Z54" s="149"/>
      <c r="AA54" s="149"/>
      <c r="AB54" s="149"/>
      <c r="AC54" s="149"/>
      <c r="AD54" s="149"/>
      <c r="AE54" s="149"/>
      <c r="AF54" s="149"/>
      <c r="AG54" s="149" t="s">
        <v>207</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194" t="s">
        <v>703</v>
      </c>
      <c r="D55" s="192"/>
      <c r="E55" s="193"/>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211</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3" x14ac:dyDescent="0.2">
      <c r="A56" s="156"/>
      <c r="B56" s="157"/>
      <c r="C56" s="194" t="s">
        <v>704</v>
      </c>
      <c r="D56" s="192"/>
      <c r="E56" s="193">
        <v>385</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211</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x14ac:dyDescent="0.2">
      <c r="A57" s="164" t="s">
        <v>163</v>
      </c>
      <c r="B57" s="165" t="s">
        <v>104</v>
      </c>
      <c r="C57" s="186" t="s">
        <v>106</v>
      </c>
      <c r="D57" s="166"/>
      <c r="E57" s="167"/>
      <c r="F57" s="168"/>
      <c r="G57" s="168">
        <f>SUMIF(AG58:AG69,"&lt;&gt;NOR",G58:G69)</f>
        <v>0</v>
      </c>
      <c r="H57" s="168"/>
      <c r="I57" s="168">
        <f>SUM(I58:I69)</f>
        <v>0</v>
      </c>
      <c r="J57" s="168"/>
      <c r="K57" s="168">
        <f>SUM(K58:K69)</f>
        <v>0</v>
      </c>
      <c r="L57" s="168"/>
      <c r="M57" s="168">
        <f>SUM(M58:M69)</f>
        <v>0</v>
      </c>
      <c r="N57" s="167"/>
      <c r="O57" s="167">
        <f>SUM(O58:O69)</f>
        <v>0</v>
      </c>
      <c r="P57" s="167"/>
      <c r="Q57" s="167">
        <f>SUM(Q58:Q69)</f>
        <v>0</v>
      </c>
      <c r="R57" s="168"/>
      <c r="S57" s="168"/>
      <c r="T57" s="169"/>
      <c r="U57" s="163"/>
      <c r="V57" s="163">
        <f>SUM(V58:V69)</f>
        <v>0</v>
      </c>
      <c r="W57" s="163"/>
      <c r="X57" s="163"/>
      <c r="Y57" s="163"/>
      <c r="AG57" t="s">
        <v>164</v>
      </c>
    </row>
    <row r="58" spans="1:60" outlineLevel="1" x14ac:dyDescent="0.2">
      <c r="A58" s="171">
        <v>17</v>
      </c>
      <c r="B58" s="172" t="s">
        <v>510</v>
      </c>
      <c r="C58" s="188" t="s">
        <v>705</v>
      </c>
      <c r="D58" s="173" t="s">
        <v>204</v>
      </c>
      <c r="E58" s="174">
        <v>0.23</v>
      </c>
      <c r="F58" s="175"/>
      <c r="G58" s="176">
        <f>ROUND(E58*F58,2)</f>
        <v>0</v>
      </c>
      <c r="H58" s="175"/>
      <c r="I58" s="176">
        <f>ROUND(E58*H58,2)</f>
        <v>0</v>
      </c>
      <c r="J58" s="175"/>
      <c r="K58" s="176">
        <f>ROUND(E58*J58,2)</f>
        <v>0</v>
      </c>
      <c r="L58" s="176">
        <v>21</v>
      </c>
      <c r="M58" s="176">
        <f>G58*(1+L58/100)</f>
        <v>0</v>
      </c>
      <c r="N58" s="174">
        <v>0</v>
      </c>
      <c r="O58" s="174">
        <f>ROUND(E58*N58,2)</f>
        <v>0</v>
      </c>
      <c r="P58" s="174">
        <v>0</v>
      </c>
      <c r="Q58" s="174">
        <f>ROUND(E58*P58,2)</f>
        <v>0</v>
      </c>
      <c r="R58" s="176"/>
      <c r="S58" s="176" t="s">
        <v>198</v>
      </c>
      <c r="T58" s="177" t="s">
        <v>169</v>
      </c>
      <c r="U58" s="159">
        <v>0</v>
      </c>
      <c r="V58" s="159">
        <f>ROUND(E58*U58,2)</f>
        <v>0</v>
      </c>
      <c r="W58" s="159"/>
      <c r="X58" s="159" t="s">
        <v>206</v>
      </c>
      <c r="Y58" s="159" t="s">
        <v>171</v>
      </c>
      <c r="Z58" s="149"/>
      <c r="AA58" s="149"/>
      <c r="AB58" s="149"/>
      <c r="AC58" s="149"/>
      <c r="AD58" s="149"/>
      <c r="AE58" s="149"/>
      <c r="AF58" s="149"/>
      <c r="AG58" s="149" t="s">
        <v>207</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4" t="s">
        <v>706</v>
      </c>
      <c r="D59" s="192"/>
      <c r="E59" s="193"/>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211</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4" t="s">
        <v>707</v>
      </c>
      <c r="D60" s="192"/>
      <c r="E60" s="193">
        <v>0.23</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211</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1">
        <v>18</v>
      </c>
      <c r="B61" s="172" t="s">
        <v>511</v>
      </c>
      <c r="C61" s="188" t="s">
        <v>708</v>
      </c>
      <c r="D61" s="173" t="s">
        <v>669</v>
      </c>
      <c r="E61" s="174">
        <v>1.9</v>
      </c>
      <c r="F61" s="175"/>
      <c r="G61" s="176">
        <f>ROUND(E61*F61,2)</f>
        <v>0</v>
      </c>
      <c r="H61" s="175"/>
      <c r="I61" s="176">
        <f>ROUND(E61*H61,2)</f>
        <v>0</v>
      </c>
      <c r="J61" s="175"/>
      <c r="K61" s="176">
        <f>ROUND(E61*J61,2)</f>
        <v>0</v>
      </c>
      <c r="L61" s="176">
        <v>21</v>
      </c>
      <c r="M61" s="176">
        <f>G61*(1+L61/100)</f>
        <v>0</v>
      </c>
      <c r="N61" s="174">
        <v>0</v>
      </c>
      <c r="O61" s="174">
        <f>ROUND(E61*N61,2)</f>
        <v>0</v>
      </c>
      <c r="P61" s="174">
        <v>0</v>
      </c>
      <c r="Q61" s="174">
        <f>ROUND(E61*P61,2)</f>
        <v>0</v>
      </c>
      <c r="R61" s="176"/>
      <c r="S61" s="176" t="s">
        <v>198</v>
      </c>
      <c r="T61" s="177" t="s">
        <v>169</v>
      </c>
      <c r="U61" s="159">
        <v>0</v>
      </c>
      <c r="V61" s="159">
        <f>ROUND(E61*U61,2)</f>
        <v>0</v>
      </c>
      <c r="W61" s="159"/>
      <c r="X61" s="159" t="s">
        <v>206</v>
      </c>
      <c r="Y61" s="159" t="s">
        <v>171</v>
      </c>
      <c r="Z61" s="149"/>
      <c r="AA61" s="149"/>
      <c r="AB61" s="149"/>
      <c r="AC61" s="149"/>
      <c r="AD61" s="149"/>
      <c r="AE61" s="149"/>
      <c r="AF61" s="149"/>
      <c r="AG61" s="149" t="s">
        <v>207</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194" t="s">
        <v>709</v>
      </c>
      <c r="D62" s="192"/>
      <c r="E62" s="193"/>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211</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4" t="s">
        <v>710</v>
      </c>
      <c r="D63" s="192"/>
      <c r="E63" s="193">
        <v>1.9</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211</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1">
        <v>19</v>
      </c>
      <c r="B64" s="172" t="s">
        <v>512</v>
      </c>
      <c r="C64" s="188" t="s">
        <v>711</v>
      </c>
      <c r="D64" s="173" t="s">
        <v>204</v>
      </c>
      <c r="E64" s="174">
        <v>3.04</v>
      </c>
      <c r="F64" s="175"/>
      <c r="G64" s="176">
        <f>ROUND(E64*F64,2)</f>
        <v>0</v>
      </c>
      <c r="H64" s="175"/>
      <c r="I64" s="176">
        <f>ROUND(E64*H64,2)</f>
        <v>0</v>
      </c>
      <c r="J64" s="175"/>
      <c r="K64" s="176">
        <f>ROUND(E64*J64,2)</f>
        <v>0</v>
      </c>
      <c r="L64" s="176">
        <v>21</v>
      </c>
      <c r="M64" s="176">
        <f>G64*(1+L64/100)</f>
        <v>0</v>
      </c>
      <c r="N64" s="174">
        <v>0</v>
      </c>
      <c r="O64" s="174">
        <f>ROUND(E64*N64,2)</f>
        <v>0</v>
      </c>
      <c r="P64" s="174">
        <v>0</v>
      </c>
      <c r="Q64" s="174">
        <f>ROUND(E64*P64,2)</f>
        <v>0</v>
      </c>
      <c r="R64" s="176"/>
      <c r="S64" s="176" t="s">
        <v>198</v>
      </c>
      <c r="T64" s="177" t="s">
        <v>169</v>
      </c>
      <c r="U64" s="159">
        <v>0</v>
      </c>
      <c r="V64" s="159">
        <f>ROUND(E64*U64,2)</f>
        <v>0</v>
      </c>
      <c r="W64" s="159"/>
      <c r="X64" s="159" t="s">
        <v>206</v>
      </c>
      <c r="Y64" s="159" t="s">
        <v>171</v>
      </c>
      <c r="Z64" s="149"/>
      <c r="AA64" s="149"/>
      <c r="AB64" s="149"/>
      <c r="AC64" s="149"/>
      <c r="AD64" s="149"/>
      <c r="AE64" s="149"/>
      <c r="AF64" s="149"/>
      <c r="AG64" s="149" t="s">
        <v>207</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4" t="s">
        <v>712</v>
      </c>
      <c r="D65" s="192"/>
      <c r="E65" s="193"/>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211</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4" t="s">
        <v>713</v>
      </c>
      <c r="D66" s="192"/>
      <c r="E66" s="193">
        <v>3.04</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211</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1">
        <v>20</v>
      </c>
      <c r="B67" s="172" t="s">
        <v>513</v>
      </c>
      <c r="C67" s="188" t="s">
        <v>714</v>
      </c>
      <c r="D67" s="173" t="s">
        <v>665</v>
      </c>
      <c r="E67" s="174">
        <v>3040</v>
      </c>
      <c r="F67" s="175"/>
      <c r="G67" s="176">
        <f>ROUND(E67*F67,2)</f>
        <v>0</v>
      </c>
      <c r="H67" s="175"/>
      <c r="I67" s="176">
        <f>ROUND(E67*H67,2)</f>
        <v>0</v>
      </c>
      <c r="J67" s="175"/>
      <c r="K67" s="176">
        <f>ROUND(E67*J67,2)</f>
        <v>0</v>
      </c>
      <c r="L67" s="176">
        <v>21</v>
      </c>
      <c r="M67" s="176">
        <f>G67*(1+L67/100)</f>
        <v>0</v>
      </c>
      <c r="N67" s="174">
        <v>0</v>
      </c>
      <c r="O67" s="174">
        <f>ROUND(E67*N67,2)</f>
        <v>0</v>
      </c>
      <c r="P67" s="174">
        <v>0</v>
      </c>
      <c r="Q67" s="174">
        <f>ROUND(E67*P67,2)</f>
        <v>0</v>
      </c>
      <c r="R67" s="176"/>
      <c r="S67" s="176" t="s">
        <v>198</v>
      </c>
      <c r="T67" s="177" t="s">
        <v>169</v>
      </c>
      <c r="U67" s="159">
        <v>0</v>
      </c>
      <c r="V67" s="159">
        <f>ROUND(E67*U67,2)</f>
        <v>0</v>
      </c>
      <c r="W67" s="159"/>
      <c r="X67" s="159" t="s">
        <v>206</v>
      </c>
      <c r="Y67" s="159" t="s">
        <v>171</v>
      </c>
      <c r="Z67" s="149"/>
      <c r="AA67" s="149"/>
      <c r="AB67" s="149"/>
      <c r="AC67" s="149"/>
      <c r="AD67" s="149"/>
      <c r="AE67" s="149"/>
      <c r="AF67" s="149"/>
      <c r="AG67" s="149" t="s">
        <v>207</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4" t="s">
        <v>715</v>
      </c>
      <c r="D68" s="192"/>
      <c r="E68" s="193"/>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211</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4" t="s">
        <v>716</v>
      </c>
      <c r="D69" s="192"/>
      <c r="E69" s="193">
        <v>3040</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211</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x14ac:dyDescent="0.2">
      <c r="A70" s="3"/>
      <c r="B70" s="4"/>
      <c r="C70" s="189"/>
      <c r="D70" s="6"/>
      <c r="E70" s="3"/>
      <c r="F70" s="3"/>
      <c r="G70" s="3"/>
      <c r="H70" s="3"/>
      <c r="I70" s="3"/>
      <c r="J70" s="3"/>
      <c r="K70" s="3"/>
      <c r="L70" s="3"/>
      <c r="M70" s="3"/>
      <c r="N70" s="3"/>
      <c r="O70" s="3"/>
      <c r="P70" s="3"/>
      <c r="Q70" s="3"/>
      <c r="R70" s="3"/>
      <c r="S70" s="3"/>
      <c r="T70" s="3"/>
      <c r="U70" s="3"/>
      <c r="V70" s="3"/>
      <c r="W70" s="3"/>
      <c r="X70" s="3"/>
      <c r="Y70" s="3"/>
      <c r="AE70">
        <v>15</v>
      </c>
      <c r="AF70">
        <v>21</v>
      </c>
      <c r="AG70" t="s">
        <v>149</v>
      </c>
    </row>
    <row r="71" spans="1:60" x14ac:dyDescent="0.2">
      <c r="A71" s="152"/>
      <c r="B71" s="153" t="s">
        <v>29</v>
      </c>
      <c r="C71" s="190"/>
      <c r="D71" s="154"/>
      <c r="E71" s="155"/>
      <c r="F71" s="155"/>
      <c r="G71" s="170">
        <f>G8+G15+G22+G57</f>
        <v>0</v>
      </c>
      <c r="H71" s="3"/>
      <c r="I71" s="3"/>
      <c r="J71" s="3"/>
      <c r="K71" s="3"/>
      <c r="L71" s="3"/>
      <c r="M71" s="3"/>
      <c r="N71" s="3"/>
      <c r="O71" s="3"/>
      <c r="P71" s="3"/>
      <c r="Q71" s="3"/>
      <c r="R71" s="3"/>
      <c r="S71" s="3"/>
      <c r="T71" s="3"/>
      <c r="U71" s="3"/>
      <c r="V71" s="3"/>
      <c r="W71" s="3"/>
      <c r="X71" s="3"/>
      <c r="Y71" s="3"/>
      <c r="AE71">
        <f>SUMIF(L7:L69,AE70,G7:G69)</f>
        <v>0</v>
      </c>
      <c r="AF71">
        <f>SUMIF(L7:L69,AF70,G7:G69)</f>
        <v>0</v>
      </c>
      <c r="AG71" t="s">
        <v>199</v>
      </c>
    </row>
    <row r="72" spans="1:60" x14ac:dyDescent="0.2">
      <c r="C72" s="191"/>
      <c r="D72" s="10"/>
      <c r="AG72" t="s">
        <v>200</v>
      </c>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scBJHa51XfS3g4V4CnVE2bYhQjHKDBVMBjTBnzX3rdwYtPKOW3ygiekKX9DFLPCSNS9XMwY6PnLw/xv8IzlIw==" saltValue="h+/pkg8kGbFsQZ1/uPDGS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8E32-CB5F-46D4-8B21-76E9CB477DAE}">
  <sheetPr>
    <outlinePr summaryBelow="0"/>
  </sheetPr>
  <dimension ref="A1:BH5000"/>
  <sheetViews>
    <sheetView workbookViewId="0">
      <pane ySplit="7" topLeftCell="A79" activePane="bottomLeft" state="frozen"/>
      <selection pane="bottomLeft" activeCell="B8" sqref="B8"/>
    </sheetView>
  </sheetViews>
  <sheetFormatPr defaultRowHeight="12.75" outlineLevelRow="3" x14ac:dyDescent="0.2"/>
  <cols>
    <col min="1" max="1" width="3.42578125" customWidth="1"/>
    <col min="2" max="2" width="12.5703125" style="123" customWidth="1"/>
    <col min="3" max="3" width="63.28515625" style="123"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9" t="s">
        <v>201</v>
      </c>
      <c r="B1" s="259"/>
      <c r="C1" s="259"/>
      <c r="D1" s="259"/>
      <c r="E1" s="259"/>
      <c r="F1" s="259"/>
      <c r="G1" s="259"/>
      <c r="AG1" t="s">
        <v>135</v>
      </c>
    </row>
    <row r="2" spans="1:60" ht="24.95" customHeight="1" x14ac:dyDescent="0.2">
      <c r="A2" s="50" t="s">
        <v>7</v>
      </c>
      <c r="B2" s="49" t="s">
        <v>43</v>
      </c>
      <c r="C2" s="260" t="s">
        <v>44</v>
      </c>
      <c r="D2" s="261"/>
      <c r="E2" s="261"/>
      <c r="F2" s="261"/>
      <c r="G2" s="262"/>
      <c r="AG2" t="s">
        <v>136</v>
      </c>
    </row>
    <row r="3" spans="1:60" ht="24.95" customHeight="1" x14ac:dyDescent="0.2">
      <c r="A3" s="50" t="s">
        <v>8</v>
      </c>
      <c r="B3" s="49" t="s">
        <v>61</v>
      </c>
      <c r="C3" s="260" t="s">
        <v>62</v>
      </c>
      <c r="D3" s="261"/>
      <c r="E3" s="261"/>
      <c r="F3" s="261"/>
      <c r="G3" s="262"/>
      <c r="AC3" s="123" t="s">
        <v>136</v>
      </c>
      <c r="AG3" t="s">
        <v>139</v>
      </c>
    </row>
    <row r="4" spans="1:60" ht="24.95" customHeight="1" x14ac:dyDescent="0.2">
      <c r="A4" s="142" t="s">
        <v>9</v>
      </c>
      <c r="B4" s="143" t="s">
        <v>66</v>
      </c>
      <c r="C4" s="263" t="s">
        <v>67</v>
      </c>
      <c r="D4" s="264"/>
      <c r="E4" s="264"/>
      <c r="F4" s="264"/>
      <c r="G4" s="265"/>
      <c r="AG4" t="s">
        <v>140</v>
      </c>
    </row>
    <row r="5" spans="1:60" x14ac:dyDescent="0.2">
      <c r="D5" s="10"/>
    </row>
    <row r="6" spans="1:60" ht="38.25" x14ac:dyDescent="0.2">
      <c r="A6" s="145" t="s">
        <v>141</v>
      </c>
      <c r="B6" s="147" t="s">
        <v>142</v>
      </c>
      <c r="C6" s="147" t="s">
        <v>143</v>
      </c>
      <c r="D6" s="146" t="s">
        <v>144</v>
      </c>
      <c r="E6" s="145" t="s">
        <v>145</v>
      </c>
      <c r="F6" s="144" t="s">
        <v>146</v>
      </c>
      <c r="G6" s="145" t="s">
        <v>29</v>
      </c>
      <c r="H6" s="148" t="s">
        <v>30</v>
      </c>
      <c r="I6" s="148" t="s">
        <v>147</v>
      </c>
      <c r="J6" s="148" t="s">
        <v>31</v>
      </c>
      <c r="K6" s="148" t="s">
        <v>148</v>
      </c>
      <c r="L6" s="148" t="s">
        <v>149</v>
      </c>
      <c r="M6" s="148" t="s">
        <v>150</v>
      </c>
      <c r="N6" s="148" t="s">
        <v>151</v>
      </c>
      <c r="O6" s="148" t="s">
        <v>152</v>
      </c>
      <c r="P6" s="148" t="s">
        <v>153</v>
      </c>
      <c r="Q6" s="148" t="s">
        <v>154</v>
      </c>
      <c r="R6" s="148" t="s">
        <v>155</v>
      </c>
      <c r="S6" s="148" t="s">
        <v>156</v>
      </c>
      <c r="T6" s="148" t="s">
        <v>157</v>
      </c>
      <c r="U6" s="148" t="s">
        <v>158</v>
      </c>
      <c r="V6" s="148" t="s">
        <v>159</v>
      </c>
      <c r="W6" s="148" t="s">
        <v>160</v>
      </c>
      <c r="X6" s="148" t="s">
        <v>161</v>
      </c>
      <c r="Y6" s="148" t="s">
        <v>162</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4" t="s">
        <v>163</v>
      </c>
      <c r="B8" s="165" t="s">
        <v>53</v>
      </c>
      <c r="C8" s="186" t="s">
        <v>95</v>
      </c>
      <c r="D8" s="166"/>
      <c r="E8" s="167"/>
      <c r="F8" s="168"/>
      <c r="G8" s="168">
        <f>SUMIF(AG9:AG51,"&lt;&gt;NOR",G9:G51)</f>
        <v>0</v>
      </c>
      <c r="H8" s="168"/>
      <c r="I8" s="168">
        <f>SUM(I9:I51)</f>
        <v>0</v>
      </c>
      <c r="J8" s="168"/>
      <c r="K8" s="168">
        <f>SUM(K9:K51)</f>
        <v>0</v>
      </c>
      <c r="L8" s="168"/>
      <c r="M8" s="168">
        <f>SUM(M9:M51)</f>
        <v>0</v>
      </c>
      <c r="N8" s="167"/>
      <c r="O8" s="167">
        <f>SUM(O9:O51)</f>
        <v>0</v>
      </c>
      <c r="P8" s="167"/>
      <c r="Q8" s="167">
        <f>SUM(Q9:Q51)</f>
        <v>0</v>
      </c>
      <c r="R8" s="168"/>
      <c r="S8" s="168"/>
      <c r="T8" s="169"/>
      <c r="U8" s="163"/>
      <c r="V8" s="163">
        <f>SUM(V9:V51)</f>
        <v>0</v>
      </c>
      <c r="W8" s="163"/>
      <c r="X8" s="163"/>
      <c r="Y8" s="163"/>
      <c r="AG8" t="s">
        <v>164</v>
      </c>
    </row>
    <row r="9" spans="1:60" outlineLevel="1" x14ac:dyDescent="0.2">
      <c r="A9" s="171">
        <v>1</v>
      </c>
      <c r="B9" s="172" t="s">
        <v>717</v>
      </c>
      <c r="C9" s="188" t="s">
        <v>718</v>
      </c>
      <c r="D9" s="173" t="s">
        <v>487</v>
      </c>
      <c r="E9" s="174">
        <v>18</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198</v>
      </c>
      <c r="T9" s="177" t="s">
        <v>169</v>
      </c>
      <c r="U9" s="159">
        <v>0</v>
      </c>
      <c r="V9" s="159">
        <f>ROUND(E9*U9,2)</f>
        <v>0</v>
      </c>
      <c r="W9" s="159"/>
      <c r="X9" s="159" t="s">
        <v>206</v>
      </c>
      <c r="Y9" s="159" t="s">
        <v>171</v>
      </c>
      <c r="Z9" s="149"/>
      <c r="AA9" s="149"/>
      <c r="AB9" s="149"/>
      <c r="AC9" s="149"/>
      <c r="AD9" s="149"/>
      <c r="AE9" s="149"/>
      <c r="AF9" s="149"/>
      <c r="AG9" s="149" t="s">
        <v>719</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4" t="s">
        <v>720</v>
      </c>
      <c r="D10" s="192"/>
      <c r="E10" s="193"/>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211</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194" t="s">
        <v>511</v>
      </c>
      <c r="D11" s="192"/>
      <c r="E11" s="193">
        <v>18</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211</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1">
        <v>2</v>
      </c>
      <c r="B12" s="172" t="s">
        <v>721</v>
      </c>
      <c r="C12" s="188" t="s">
        <v>722</v>
      </c>
      <c r="D12" s="173" t="s">
        <v>487</v>
      </c>
      <c r="E12" s="174">
        <v>2</v>
      </c>
      <c r="F12" s="175"/>
      <c r="G12" s="176">
        <f>ROUND(E12*F12,2)</f>
        <v>0</v>
      </c>
      <c r="H12" s="175"/>
      <c r="I12" s="176">
        <f>ROUND(E12*H12,2)</f>
        <v>0</v>
      </c>
      <c r="J12" s="175"/>
      <c r="K12" s="176">
        <f>ROUND(E12*J12,2)</f>
        <v>0</v>
      </c>
      <c r="L12" s="176">
        <v>21</v>
      </c>
      <c r="M12" s="176">
        <f>G12*(1+L12/100)</f>
        <v>0</v>
      </c>
      <c r="N12" s="174">
        <v>0</v>
      </c>
      <c r="O12" s="174">
        <f>ROUND(E12*N12,2)</f>
        <v>0</v>
      </c>
      <c r="P12" s="174">
        <v>0</v>
      </c>
      <c r="Q12" s="174">
        <f>ROUND(E12*P12,2)</f>
        <v>0</v>
      </c>
      <c r="R12" s="176"/>
      <c r="S12" s="176" t="s">
        <v>198</v>
      </c>
      <c r="T12" s="177" t="s">
        <v>169</v>
      </c>
      <c r="U12" s="159">
        <v>0</v>
      </c>
      <c r="V12" s="159">
        <f>ROUND(E12*U12,2)</f>
        <v>0</v>
      </c>
      <c r="W12" s="159"/>
      <c r="X12" s="159" t="s">
        <v>206</v>
      </c>
      <c r="Y12" s="159" t="s">
        <v>171</v>
      </c>
      <c r="Z12" s="149"/>
      <c r="AA12" s="149"/>
      <c r="AB12" s="149"/>
      <c r="AC12" s="149"/>
      <c r="AD12" s="149"/>
      <c r="AE12" s="149"/>
      <c r="AF12" s="149"/>
      <c r="AG12" s="149" t="s">
        <v>719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194" t="s">
        <v>723</v>
      </c>
      <c r="D13" s="192"/>
      <c r="E13" s="193"/>
      <c r="F13" s="159"/>
      <c r="G13" s="159"/>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211</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194" t="s">
        <v>64</v>
      </c>
      <c r="D14" s="192"/>
      <c r="E14" s="193">
        <v>2</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211</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1">
        <v>3</v>
      </c>
      <c r="B15" s="172" t="s">
        <v>724</v>
      </c>
      <c r="C15" s="188" t="s">
        <v>725</v>
      </c>
      <c r="D15" s="173" t="s">
        <v>487</v>
      </c>
      <c r="E15" s="174">
        <v>1</v>
      </c>
      <c r="F15" s="175"/>
      <c r="G15" s="176">
        <f>ROUND(E15*F15,2)</f>
        <v>0</v>
      </c>
      <c r="H15" s="175"/>
      <c r="I15" s="176">
        <f>ROUND(E15*H15,2)</f>
        <v>0</v>
      </c>
      <c r="J15" s="175"/>
      <c r="K15" s="176">
        <f>ROUND(E15*J15,2)</f>
        <v>0</v>
      </c>
      <c r="L15" s="176">
        <v>21</v>
      </c>
      <c r="M15" s="176">
        <f>G15*(1+L15/100)</f>
        <v>0</v>
      </c>
      <c r="N15" s="174">
        <v>0</v>
      </c>
      <c r="O15" s="174">
        <f>ROUND(E15*N15,2)</f>
        <v>0</v>
      </c>
      <c r="P15" s="174">
        <v>0</v>
      </c>
      <c r="Q15" s="174">
        <f>ROUND(E15*P15,2)</f>
        <v>0</v>
      </c>
      <c r="R15" s="176"/>
      <c r="S15" s="176" t="s">
        <v>198</v>
      </c>
      <c r="T15" s="177" t="s">
        <v>169</v>
      </c>
      <c r="U15" s="159">
        <v>0</v>
      </c>
      <c r="V15" s="159">
        <f>ROUND(E15*U15,2)</f>
        <v>0</v>
      </c>
      <c r="W15" s="159"/>
      <c r="X15" s="159" t="s">
        <v>206</v>
      </c>
      <c r="Y15" s="159" t="s">
        <v>171</v>
      </c>
      <c r="Z15" s="149"/>
      <c r="AA15" s="149"/>
      <c r="AB15" s="149"/>
      <c r="AC15" s="149"/>
      <c r="AD15" s="149"/>
      <c r="AE15" s="149"/>
      <c r="AF15" s="149"/>
      <c r="AG15" s="149" t="s">
        <v>719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194" t="s">
        <v>726</v>
      </c>
      <c r="D16" s="192"/>
      <c r="E16" s="193"/>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211</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3" x14ac:dyDescent="0.2">
      <c r="A17" s="156"/>
      <c r="B17" s="157"/>
      <c r="C17" s="194" t="s">
        <v>53</v>
      </c>
      <c r="D17" s="192"/>
      <c r="E17" s="193">
        <v>1</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211</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1">
        <v>4</v>
      </c>
      <c r="B18" s="172" t="s">
        <v>727</v>
      </c>
      <c r="C18" s="188" t="s">
        <v>728</v>
      </c>
      <c r="D18" s="173" t="s">
        <v>487</v>
      </c>
      <c r="E18" s="174">
        <v>2</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198</v>
      </c>
      <c r="T18" s="177" t="s">
        <v>169</v>
      </c>
      <c r="U18" s="159">
        <v>0</v>
      </c>
      <c r="V18" s="159">
        <f>ROUND(E18*U18,2)</f>
        <v>0</v>
      </c>
      <c r="W18" s="159"/>
      <c r="X18" s="159" t="s">
        <v>206</v>
      </c>
      <c r="Y18" s="159" t="s">
        <v>171</v>
      </c>
      <c r="Z18" s="149"/>
      <c r="AA18" s="149"/>
      <c r="AB18" s="149"/>
      <c r="AC18" s="149"/>
      <c r="AD18" s="149"/>
      <c r="AE18" s="149"/>
      <c r="AF18" s="149"/>
      <c r="AG18" s="149" t="s">
        <v>719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94" t="s">
        <v>729</v>
      </c>
      <c r="D19" s="192"/>
      <c r="E19" s="193"/>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211</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4" t="s">
        <v>64</v>
      </c>
      <c r="D20" s="192"/>
      <c r="E20" s="193">
        <v>2</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211</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1">
        <v>5</v>
      </c>
      <c r="B21" s="172" t="s">
        <v>730</v>
      </c>
      <c r="C21" s="188" t="s">
        <v>731</v>
      </c>
      <c r="D21" s="173" t="s">
        <v>487</v>
      </c>
      <c r="E21" s="174">
        <v>2</v>
      </c>
      <c r="F21" s="175"/>
      <c r="G21" s="176">
        <f>ROUND(E21*F21,2)</f>
        <v>0</v>
      </c>
      <c r="H21" s="175"/>
      <c r="I21" s="176">
        <f>ROUND(E21*H21,2)</f>
        <v>0</v>
      </c>
      <c r="J21" s="175"/>
      <c r="K21" s="176">
        <f>ROUND(E21*J21,2)</f>
        <v>0</v>
      </c>
      <c r="L21" s="176">
        <v>21</v>
      </c>
      <c r="M21" s="176">
        <f>G21*(1+L21/100)</f>
        <v>0</v>
      </c>
      <c r="N21" s="174">
        <v>0</v>
      </c>
      <c r="O21" s="174">
        <f>ROUND(E21*N21,2)</f>
        <v>0</v>
      </c>
      <c r="P21" s="174">
        <v>0</v>
      </c>
      <c r="Q21" s="174">
        <f>ROUND(E21*P21,2)</f>
        <v>0</v>
      </c>
      <c r="R21" s="176"/>
      <c r="S21" s="176" t="s">
        <v>198</v>
      </c>
      <c r="T21" s="177" t="s">
        <v>169</v>
      </c>
      <c r="U21" s="159">
        <v>0</v>
      </c>
      <c r="V21" s="159">
        <f>ROUND(E21*U21,2)</f>
        <v>0</v>
      </c>
      <c r="W21" s="159"/>
      <c r="X21" s="159" t="s">
        <v>206</v>
      </c>
      <c r="Y21" s="159" t="s">
        <v>171</v>
      </c>
      <c r="Z21" s="149"/>
      <c r="AA21" s="149"/>
      <c r="AB21" s="149"/>
      <c r="AC21" s="149"/>
      <c r="AD21" s="149"/>
      <c r="AE21" s="149"/>
      <c r="AF21" s="149"/>
      <c r="AG21" s="149" t="s">
        <v>719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194" t="s">
        <v>732</v>
      </c>
      <c r="D22" s="192"/>
      <c r="E22" s="193"/>
      <c r="F22" s="159"/>
      <c r="G22" s="159"/>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211</v>
      </c>
      <c r="AH22" s="149">
        <v>0</v>
      </c>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3" x14ac:dyDescent="0.2">
      <c r="A23" s="156"/>
      <c r="B23" s="157"/>
      <c r="C23" s="194" t="s">
        <v>64</v>
      </c>
      <c r="D23" s="192"/>
      <c r="E23" s="193">
        <v>2</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211</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1">
        <v>6</v>
      </c>
      <c r="B24" s="172" t="s">
        <v>733</v>
      </c>
      <c r="C24" s="188" t="s">
        <v>734</v>
      </c>
      <c r="D24" s="173" t="s">
        <v>487</v>
      </c>
      <c r="E24" s="174">
        <v>2</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198</v>
      </c>
      <c r="T24" s="177" t="s">
        <v>169</v>
      </c>
      <c r="U24" s="159">
        <v>0</v>
      </c>
      <c r="V24" s="159">
        <f>ROUND(E24*U24,2)</f>
        <v>0</v>
      </c>
      <c r="W24" s="159"/>
      <c r="X24" s="159" t="s">
        <v>206</v>
      </c>
      <c r="Y24" s="159" t="s">
        <v>171</v>
      </c>
      <c r="Z24" s="149"/>
      <c r="AA24" s="149"/>
      <c r="AB24" s="149"/>
      <c r="AC24" s="149"/>
      <c r="AD24" s="149"/>
      <c r="AE24" s="149"/>
      <c r="AF24" s="149"/>
      <c r="AG24" s="149" t="s">
        <v>719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194" t="s">
        <v>735</v>
      </c>
      <c r="D25" s="192"/>
      <c r="E25" s="193"/>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211</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3" x14ac:dyDescent="0.2">
      <c r="A26" s="156"/>
      <c r="B26" s="157"/>
      <c r="C26" s="194" t="s">
        <v>64</v>
      </c>
      <c r="D26" s="192"/>
      <c r="E26" s="193">
        <v>2</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211</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1">
        <v>7</v>
      </c>
      <c r="B27" s="172" t="s">
        <v>736</v>
      </c>
      <c r="C27" s="188" t="s">
        <v>737</v>
      </c>
      <c r="D27" s="173" t="s">
        <v>487</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198</v>
      </c>
      <c r="T27" s="177" t="s">
        <v>169</v>
      </c>
      <c r="U27" s="159">
        <v>0</v>
      </c>
      <c r="V27" s="159">
        <f>ROUND(E27*U27,2)</f>
        <v>0</v>
      </c>
      <c r="W27" s="159"/>
      <c r="X27" s="159" t="s">
        <v>206</v>
      </c>
      <c r="Y27" s="159" t="s">
        <v>171</v>
      </c>
      <c r="Z27" s="149"/>
      <c r="AA27" s="149"/>
      <c r="AB27" s="149"/>
      <c r="AC27" s="149"/>
      <c r="AD27" s="149"/>
      <c r="AE27" s="149"/>
      <c r="AF27" s="149"/>
      <c r="AG27" s="149" t="s">
        <v>719</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194" t="s">
        <v>738</v>
      </c>
      <c r="D28" s="192"/>
      <c r="E28" s="193"/>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211</v>
      </c>
      <c r="AH28" s="149">
        <v>0</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3" x14ac:dyDescent="0.2">
      <c r="A29" s="156"/>
      <c r="B29" s="157"/>
      <c r="C29" s="194" t="s">
        <v>53</v>
      </c>
      <c r="D29" s="192"/>
      <c r="E29" s="193">
        <v>1</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211</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1">
        <v>8</v>
      </c>
      <c r="B30" s="172" t="s">
        <v>739</v>
      </c>
      <c r="C30" s="188" t="s">
        <v>740</v>
      </c>
      <c r="D30" s="173" t="s">
        <v>487</v>
      </c>
      <c r="E30" s="174">
        <v>18</v>
      </c>
      <c r="F30" s="175"/>
      <c r="G30" s="176">
        <f>ROUND(E30*F30,2)</f>
        <v>0</v>
      </c>
      <c r="H30" s="175"/>
      <c r="I30" s="176">
        <f>ROUND(E30*H30,2)</f>
        <v>0</v>
      </c>
      <c r="J30" s="175"/>
      <c r="K30" s="176">
        <f>ROUND(E30*J30,2)</f>
        <v>0</v>
      </c>
      <c r="L30" s="176">
        <v>21</v>
      </c>
      <c r="M30" s="176">
        <f>G30*(1+L30/100)</f>
        <v>0</v>
      </c>
      <c r="N30" s="174">
        <v>0</v>
      </c>
      <c r="O30" s="174">
        <f>ROUND(E30*N30,2)</f>
        <v>0</v>
      </c>
      <c r="P30" s="174">
        <v>0</v>
      </c>
      <c r="Q30" s="174">
        <f>ROUND(E30*P30,2)</f>
        <v>0</v>
      </c>
      <c r="R30" s="176"/>
      <c r="S30" s="176" t="s">
        <v>198</v>
      </c>
      <c r="T30" s="177" t="s">
        <v>169</v>
      </c>
      <c r="U30" s="159">
        <v>0</v>
      </c>
      <c r="V30" s="159">
        <f>ROUND(E30*U30,2)</f>
        <v>0</v>
      </c>
      <c r="W30" s="159"/>
      <c r="X30" s="159" t="s">
        <v>206</v>
      </c>
      <c r="Y30" s="159" t="s">
        <v>171</v>
      </c>
      <c r="Z30" s="149"/>
      <c r="AA30" s="149"/>
      <c r="AB30" s="149"/>
      <c r="AC30" s="149"/>
      <c r="AD30" s="149"/>
      <c r="AE30" s="149"/>
      <c r="AF30" s="149"/>
      <c r="AG30" s="149" t="s">
        <v>719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4" t="s">
        <v>720</v>
      </c>
      <c r="D31" s="192"/>
      <c r="E31" s="193"/>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211</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4" t="s">
        <v>511</v>
      </c>
      <c r="D32" s="192"/>
      <c r="E32" s="193">
        <v>18</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211</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71">
        <v>9</v>
      </c>
      <c r="B33" s="172" t="s">
        <v>741</v>
      </c>
      <c r="C33" s="188" t="s">
        <v>742</v>
      </c>
      <c r="D33" s="173" t="s">
        <v>487</v>
      </c>
      <c r="E33" s="174">
        <v>2</v>
      </c>
      <c r="F33" s="175"/>
      <c r="G33" s="176">
        <f>ROUND(E33*F33,2)</f>
        <v>0</v>
      </c>
      <c r="H33" s="175"/>
      <c r="I33" s="176">
        <f>ROUND(E33*H33,2)</f>
        <v>0</v>
      </c>
      <c r="J33" s="175"/>
      <c r="K33" s="176">
        <f>ROUND(E33*J33,2)</f>
        <v>0</v>
      </c>
      <c r="L33" s="176">
        <v>21</v>
      </c>
      <c r="M33" s="176">
        <f>G33*(1+L33/100)</f>
        <v>0</v>
      </c>
      <c r="N33" s="174">
        <v>0</v>
      </c>
      <c r="O33" s="174">
        <f>ROUND(E33*N33,2)</f>
        <v>0</v>
      </c>
      <c r="P33" s="174">
        <v>0</v>
      </c>
      <c r="Q33" s="174">
        <f>ROUND(E33*P33,2)</f>
        <v>0</v>
      </c>
      <c r="R33" s="176"/>
      <c r="S33" s="176" t="s">
        <v>198</v>
      </c>
      <c r="T33" s="177" t="s">
        <v>169</v>
      </c>
      <c r="U33" s="159">
        <v>0</v>
      </c>
      <c r="V33" s="159">
        <f>ROUND(E33*U33,2)</f>
        <v>0</v>
      </c>
      <c r="W33" s="159"/>
      <c r="X33" s="159" t="s">
        <v>206</v>
      </c>
      <c r="Y33" s="159" t="s">
        <v>171</v>
      </c>
      <c r="Z33" s="149"/>
      <c r="AA33" s="149"/>
      <c r="AB33" s="149"/>
      <c r="AC33" s="149"/>
      <c r="AD33" s="149"/>
      <c r="AE33" s="149"/>
      <c r="AF33" s="149"/>
      <c r="AG33" s="149" t="s">
        <v>719</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194" t="s">
        <v>723</v>
      </c>
      <c r="D34" s="192"/>
      <c r="E34" s="193"/>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211</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4" t="s">
        <v>64</v>
      </c>
      <c r="D35" s="192"/>
      <c r="E35" s="193">
        <v>2</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211</v>
      </c>
      <c r="AH35" s="149">
        <v>0</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22.5" outlineLevel="1" x14ac:dyDescent="0.2">
      <c r="A36" s="171">
        <v>10</v>
      </c>
      <c r="B36" s="172" t="s">
        <v>743</v>
      </c>
      <c r="C36" s="188" t="s">
        <v>744</v>
      </c>
      <c r="D36" s="173" t="s">
        <v>487</v>
      </c>
      <c r="E36" s="174">
        <v>1</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198</v>
      </c>
      <c r="T36" s="177" t="s">
        <v>169</v>
      </c>
      <c r="U36" s="159">
        <v>0</v>
      </c>
      <c r="V36" s="159">
        <f>ROUND(E36*U36,2)</f>
        <v>0</v>
      </c>
      <c r="W36" s="159"/>
      <c r="X36" s="159" t="s">
        <v>206</v>
      </c>
      <c r="Y36" s="159" t="s">
        <v>171</v>
      </c>
      <c r="Z36" s="149"/>
      <c r="AA36" s="149"/>
      <c r="AB36" s="149"/>
      <c r="AC36" s="149"/>
      <c r="AD36" s="149"/>
      <c r="AE36" s="149"/>
      <c r="AF36" s="149"/>
      <c r="AG36" s="149" t="s">
        <v>719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4" t="s">
        <v>726</v>
      </c>
      <c r="D37" s="192"/>
      <c r="E37" s="193"/>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211</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3" x14ac:dyDescent="0.2">
      <c r="A38" s="156"/>
      <c r="B38" s="157"/>
      <c r="C38" s="194" t="s">
        <v>53</v>
      </c>
      <c r="D38" s="192"/>
      <c r="E38" s="193">
        <v>1</v>
      </c>
      <c r="F38" s="159"/>
      <c r="G38" s="159"/>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211</v>
      </c>
      <c r="AH38" s="149">
        <v>0</v>
      </c>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ht="22.5" outlineLevel="1" x14ac:dyDescent="0.2">
      <c r="A39" s="171">
        <v>11</v>
      </c>
      <c r="B39" s="172" t="s">
        <v>745</v>
      </c>
      <c r="C39" s="188" t="s">
        <v>746</v>
      </c>
      <c r="D39" s="173" t="s">
        <v>487</v>
      </c>
      <c r="E39" s="174">
        <v>2</v>
      </c>
      <c r="F39" s="175"/>
      <c r="G39" s="176">
        <f>ROUND(E39*F39,2)</f>
        <v>0</v>
      </c>
      <c r="H39" s="175"/>
      <c r="I39" s="176">
        <f>ROUND(E39*H39,2)</f>
        <v>0</v>
      </c>
      <c r="J39" s="175"/>
      <c r="K39" s="176">
        <f>ROUND(E39*J39,2)</f>
        <v>0</v>
      </c>
      <c r="L39" s="176">
        <v>21</v>
      </c>
      <c r="M39" s="176">
        <f>G39*(1+L39/100)</f>
        <v>0</v>
      </c>
      <c r="N39" s="174">
        <v>0</v>
      </c>
      <c r="O39" s="174">
        <f>ROUND(E39*N39,2)</f>
        <v>0</v>
      </c>
      <c r="P39" s="174">
        <v>0</v>
      </c>
      <c r="Q39" s="174">
        <f>ROUND(E39*P39,2)</f>
        <v>0</v>
      </c>
      <c r="R39" s="176"/>
      <c r="S39" s="176" t="s">
        <v>198</v>
      </c>
      <c r="T39" s="177" t="s">
        <v>169</v>
      </c>
      <c r="U39" s="159">
        <v>0</v>
      </c>
      <c r="V39" s="159">
        <f>ROUND(E39*U39,2)</f>
        <v>0</v>
      </c>
      <c r="W39" s="159"/>
      <c r="X39" s="159" t="s">
        <v>206</v>
      </c>
      <c r="Y39" s="159" t="s">
        <v>171</v>
      </c>
      <c r="Z39" s="149"/>
      <c r="AA39" s="149"/>
      <c r="AB39" s="149"/>
      <c r="AC39" s="149"/>
      <c r="AD39" s="149"/>
      <c r="AE39" s="149"/>
      <c r="AF39" s="149"/>
      <c r="AG39" s="149" t="s">
        <v>719</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4" t="s">
        <v>729</v>
      </c>
      <c r="D40" s="192"/>
      <c r="E40" s="193"/>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211</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x14ac:dyDescent="0.2">
      <c r="A41" s="156"/>
      <c r="B41" s="157"/>
      <c r="C41" s="194" t="s">
        <v>64</v>
      </c>
      <c r="D41" s="192"/>
      <c r="E41" s="193">
        <v>2</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211</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71">
        <v>12</v>
      </c>
      <c r="B42" s="172" t="s">
        <v>747</v>
      </c>
      <c r="C42" s="188" t="s">
        <v>748</v>
      </c>
      <c r="D42" s="173" t="s">
        <v>487</v>
      </c>
      <c r="E42" s="174">
        <v>2</v>
      </c>
      <c r="F42" s="175"/>
      <c r="G42" s="176">
        <f>ROUND(E42*F42,2)</f>
        <v>0</v>
      </c>
      <c r="H42" s="175"/>
      <c r="I42" s="176">
        <f>ROUND(E42*H42,2)</f>
        <v>0</v>
      </c>
      <c r="J42" s="175"/>
      <c r="K42" s="176">
        <f>ROUND(E42*J42,2)</f>
        <v>0</v>
      </c>
      <c r="L42" s="176">
        <v>21</v>
      </c>
      <c r="M42" s="176">
        <f>G42*(1+L42/100)</f>
        <v>0</v>
      </c>
      <c r="N42" s="174">
        <v>0</v>
      </c>
      <c r="O42" s="174">
        <f>ROUND(E42*N42,2)</f>
        <v>0</v>
      </c>
      <c r="P42" s="174">
        <v>0</v>
      </c>
      <c r="Q42" s="174">
        <f>ROUND(E42*P42,2)</f>
        <v>0</v>
      </c>
      <c r="R42" s="176"/>
      <c r="S42" s="176" t="s">
        <v>198</v>
      </c>
      <c r="T42" s="177" t="s">
        <v>169</v>
      </c>
      <c r="U42" s="159">
        <v>0</v>
      </c>
      <c r="V42" s="159">
        <f>ROUND(E42*U42,2)</f>
        <v>0</v>
      </c>
      <c r="W42" s="159"/>
      <c r="X42" s="159" t="s">
        <v>206</v>
      </c>
      <c r="Y42" s="159" t="s">
        <v>171</v>
      </c>
      <c r="Z42" s="149"/>
      <c r="AA42" s="149"/>
      <c r="AB42" s="149"/>
      <c r="AC42" s="149"/>
      <c r="AD42" s="149"/>
      <c r="AE42" s="149"/>
      <c r="AF42" s="149"/>
      <c r="AG42" s="149" t="s">
        <v>719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194" t="s">
        <v>732</v>
      </c>
      <c r="D43" s="192"/>
      <c r="E43" s="193"/>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211</v>
      </c>
      <c r="AH43" s="149">
        <v>0</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3" x14ac:dyDescent="0.2">
      <c r="A44" s="156"/>
      <c r="B44" s="157"/>
      <c r="C44" s="194" t="s">
        <v>64</v>
      </c>
      <c r="D44" s="192"/>
      <c r="E44" s="193">
        <v>2</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211</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71">
        <v>13</v>
      </c>
      <c r="B45" s="172" t="s">
        <v>749</v>
      </c>
      <c r="C45" s="188" t="s">
        <v>750</v>
      </c>
      <c r="D45" s="173" t="s">
        <v>487</v>
      </c>
      <c r="E45" s="174">
        <v>2</v>
      </c>
      <c r="F45" s="175"/>
      <c r="G45" s="176">
        <f>ROUND(E45*F45,2)</f>
        <v>0</v>
      </c>
      <c r="H45" s="175"/>
      <c r="I45" s="176">
        <f>ROUND(E45*H45,2)</f>
        <v>0</v>
      </c>
      <c r="J45" s="175"/>
      <c r="K45" s="176">
        <f>ROUND(E45*J45,2)</f>
        <v>0</v>
      </c>
      <c r="L45" s="176">
        <v>21</v>
      </c>
      <c r="M45" s="176">
        <f>G45*(1+L45/100)</f>
        <v>0</v>
      </c>
      <c r="N45" s="174">
        <v>0</v>
      </c>
      <c r="O45" s="174">
        <f>ROUND(E45*N45,2)</f>
        <v>0</v>
      </c>
      <c r="P45" s="174">
        <v>0</v>
      </c>
      <c r="Q45" s="174">
        <f>ROUND(E45*P45,2)</f>
        <v>0</v>
      </c>
      <c r="R45" s="176"/>
      <c r="S45" s="176" t="s">
        <v>198</v>
      </c>
      <c r="T45" s="177" t="s">
        <v>169</v>
      </c>
      <c r="U45" s="159">
        <v>0</v>
      </c>
      <c r="V45" s="159">
        <f>ROUND(E45*U45,2)</f>
        <v>0</v>
      </c>
      <c r="W45" s="159"/>
      <c r="X45" s="159" t="s">
        <v>206</v>
      </c>
      <c r="Y45" s="159" t="s">
        <v>171</v>
      </c>
      <c r="Z45" s="149"/>
      <c r="AA45" s="149"/>
      <c r="AB45" s="149"/>
      <c r="AC45" s="149"/>
      <c r="AD45" s="149"/>
      <c r="AE45" s="149"/>
      <c r="AF45" s="149"/>
      <c r="AG45" s="149" t="s">
        <v>719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4" t="s">
        <v>735</v>
      </c>
      <c r="D46" s="192"/>
      <c r="E46" s="193"/>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211</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4" t="s">
        <v>64</v>
      </c>
      <c r="D47" s="192"/>
      <c r="E47" s="193">
        <v>2</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211</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71">
        <v>14</v>
      </c>
      <c r="B48" s="172" t="s">
        <v>751</v>
      </c>
      <c r="C48" s="188" t="s">
        <v>752</v>
      </c>
      <c r="D48" s="173" t="s">
        <v>487</v>
      </c>
      <c r="E48" s="174">
        <v>1</v>
      </c>
      <c r="F48" s="175"/>
      <c r="G48" s="176">
        <f>ROUND(E48*F48,2)</f>
        <v>0</v>
      </c>
      <c r="H48" s="175"/>
      <c r="I48" s="176">
        <f>ROUND(E48*H48,2)</f>
        <v>0</v>
      </c>
      <c r="J48" s="175"/>
      <c r="K48" s="176">
        <f>ROUND(E48*J48,2)</f>
        <v>0</v>
      </c>
      <c r="L48" s="176">
        <v>21</v>
      </c>
      <c r="M48" s="176">
        <f>G48*(1+L48/100)</f>
        <v>0</v>
      </c>
      <c r="N48" s="174">
        <v>0</v>
      </c>
      <c r="O48" s="174">
        <f>ROUND(E48*N48,2)</f>
        <v>0</v>
      </c>
      <c r="P48" s="174">
        <v>0</v>
      </c>
      <c r="Q48" s="174">
        <f>ROUND(E48*P48,2)</f>
        <v>0</v>
      </c>
      <c r="R48" s="176"/>
      <c r="S48" s="176" t="s">
        <v>198</v>
      </c>
      <c r="T48" s="177" t="s">
        <v>169</v>
      </c>
      <c r="U48" s="159">
        <v>0</v>
      </c>
      <c r="V48" s="159">
        <f>ROUND(E48*U48,2)</f>
        <v>0</v>
      </c>
      <c r="W48" s="159"/>
      <c r="X48" s="159" t="s">
        <v>206</v>
      </c>
      <c r="Y48" s="159" t="s">
        <v>171</v>
      </c>
      <c r="Z48" s="149"/>
      <c r="AA48" s="149"/>
      <c r="AB48" s="149"/>
      <c r="AC48" s="149"/>
      <c r="AD48" s="149"/>
      <c r="AE48" s="149"/>
      <c r="AF48" s="149"/>
      <c r="AG48" s="149" t="s">
        <v>719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194" t="s">
        <v>738</v>
      </c>
      <c r="D49" s="192"/>
      <c r="E49" s="193"/>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211</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3" x14ac:dyDescent="0.2">
      <c r="A50" s="156"/>
      <c r="B50" s="157"/>
      <c r="C50" s="194" t="s">
        <v>53</v>
      </c>
      <c r="D50" s="192"/>
      <c r="E50" s="193">
        <v>1</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211</v>
      </c>
      <c r="AH50" s="149">
        <v>0</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8">
        <v>15</v>
      </c>
      <c r="B51" s="179" t="s">
        <v>753</v>
      </c>
      <c r="C51" s="187" t="s">
        <v>754</v>
      </c>
      <c r="D51" s="180" t="s">
        <v>755</v>
      </c>
      <c r="E51" s="181">
        <v>1</v>
      </c>
      <c r="F51" s="182"/>
      <c r="G51" s="183">
        <f>ROUND(E51*F51,2)</f>
        <v>0</v>
      </c>
      <c r="H51" s="182"/>
      <c r="I51" s="183">
        <f>ROUND(E51*H51,2)</f>
        <v>0</v>
      </c>
      <c r="J51" s="182"/>
      <c r="K51" s="183">
        <f>ROUND(E51*J51,2)</f>
        <v>0</v>
      </c>
      <c r="L51" s="183">
        <v>21</v>
      </c>
      <c r="M51" s="183">
        <f>G51*(1+L51/100)</f>
        <v>0</v>
      </c>
      <c r="N51" s="181">
        <v>0</v>
      </c>
      <c r="O51" s="181">
        <f>ROUND(E51*N51,2)</f>
        <v>0</v>
      </c>
      <c r="P51" s="181">
        <v>0</v>
      </c>
      <c r="Q51" s="181">
        <f>ROUND(E51*P51,2)</f>
        <v>0</v>
      </c>
      <c r="R51" s="183"/>
      <c r="S51" s="183" t="s">
        <v>198</v>
      </c>
      <c r="T51" s="184" t="s">
        <v>169</v>
      </c>
      <c r="U51" s="159">
        <v>0</v>
      </c>
      <c r="V51" s="159">
        <f>ROUND(E51*U51,2)</f>
        <v>0</v>
      </c>
      <c r="W51" s="159"/>
      <c r="X51" s="159" t="s">
        <v>206</v>
      </c>
      <c r="Y51" s="159" t="s">
        <v>171</v>
      </c>
      <c r="Z51" s="149"/>
      <c r="AA51" s="149"/>
      <c r="AB51" s="149"/>
      <c r="AC51" s="149"/>
      <c r="AD51" s="149"/>
      <c r="AE51" s="149"/>
      <c r="AF51" s="149"/>
      <c r="AG51" s="149" t="s">
        <v>719</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x14ac:dyDescent="0.2">
      <c r="A52" s="164" t="s">
        <v>163</v>
      </c>
      <c r="B52" s="165" t="s">
        <v>64</v>
      </c>
      <c r="C52" s="186" t="s">
        <v>99</v>
      </c>
      <c r="D52" s="166"/>
      <c r="E52" s="167"/>
      <c r="F52" s="168"/>
      <c r="G52" s="168">
        <f>SUMIF(AG53:AG62,"&lt;&gt;NOR",G53:G62)</f>
        <v>0</v>
      </c>
      <c r="H52" s="168"/>
      <c r="I52" s="168">
        <f>SUM(I53:I62)</f>
        <v>0</v>
      </c>
      <c r="J52" s="168"/>
      <c r="K52" s="168">
        <f>SUM(K53:K62)</f>
        <v>0</v>
      </c>
      <c r="L52" s="168"/>
      <c r="M52" s="168">
        <f>SUM(M53:M62)</f>
        <v>0</v>
      </c>
      <c r="N52" s="167"/>
      <c r="O52" s="167">
        <f>SUM(O53:O62)</f>
        <v>0</v>
      </c>
      <c r="P52" s="167"/>
      <c r="Q52" s="167">
        <f>SUM(Q53:Q62)</f>
        <v>0</v>
      </c>
      <c r="R52" s="168"/>
      <c r="S52" s="168"/>
      <c r="T52" s="169"/>
      <c r="U52" s="163"/>
      <c r="V52" s="163">
        <f>SUM(V53:V62)</f>
        <v>0</v>
      </c>
      <c r="W52" s="163"/>
      <c r="X52" s="163"/>
      <c r="Y52" s="163"/>
      <c r="AG52" t="s">
        <v>164</v>
      </c>
    </row>
    <row r="53" spans="1:60" ht="22.5" outlineLevel="1" x14ac:dyDescent="0.2">
      <c r="A53" s="178">
        <v>16</v>
      </c>
      <c r="B53" s="179" t="s">
        <v>756</v>
      </c>
      <c r="C53" s="187" t="s">
        <v>757</v>
      </c>
      <c r="D53" s="180" t="s">
        <v>254</v>
      </c>
      <c r="E53" s="181">
        <v>163</v>
      </c>
      <c r="F53" s="182"/>
      <c r="G53" s="183">
        <f>ROUND(E53*F53,2)</f>
        <v>0</v>
      </c>
      <c r="H53" s="182"/>
      <c r="I53" s="183">
        <f>ROUND(E53*H53,2)</f>
        <v>0</v>
      </c>
      <c r="J53" s="182"/>
      <c r="K53" s="183">
        <f>ROUND(E53*J53,2)</f>
        <v>0</v>
      </c>
      <c r="L53" s="183">
        <v>21</v>
      </c>
      <c r="M53" s="183">
        <f>G53*(1+L53/100)</f>
        <v>0</v>
      </c>
      <c r="N53" s="181">
        <v>0</v>
      </c>
      <c r="O53" s="181">
        <f>ROUND(E53*N53,2)</f>
        <v>0</v>
      </c>
      <c r="P53" s="181">
        <v>0</v>
      </c>
      <c r="Q53" s="181">
        <f>ROUND(E53*P53,2)</f>
        <v>0</v>
      </c>
      <c r="R53" s="183"/>
      <c r="S53" s="183" t="s">
        <v>198</v>
      </c>
      <c r="T53" s="184" t="s">
        <v>169</v>
      </c>
      <c r="U53" s="159">
        <v>0</v>
      </c>
      <c r="V53" s="159">
        <f>ROUND(E53*U53,2)</f>
        <v>0</v>
      </c>
      <c r="W53" s="159"/>
      <c r="X53" s="159" t="s">
        <v>206</v>
      </c>
      <c r="Y53" s="159" t="s">
        <v>171</v>
      </c>
      <c r="Z53" s="149"/>
      <c r="AA53" s="149"/>
      <c r="AB53" s="149"/>
      <c r="AC53" s="149"/>
      <c r="AD53" s="149"/>
      <c r="AE53" s="149"/>
      <c r="AF53" s="149"/>
      <c r="AG53" s="149" t="s">
        <v>719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22.5" outlineLevel="1" x14ac:dyDescent="0.2">
      <c r="A54" s="178">
        <v>17</v>
      </c>
      <c r="B54" s="179" t="s">
        <v>758</v>
      </c>
      <c r="C54" s="187" t="s">
        <v>759</v>
      </c>
      <c r="D54" s="180" t="s">
        <v>254</v>
      </c>
      <c r="E54" s="181">
        <v>163</v>
      </c>
      <c r="F54" s="182"/>
      <c r="G54" s="183">
        <f>ROUND(E54*F54,2)</f>
        <v>0</v>
      </c>
      <c r="H54" s="182"/>
      <c r="I54" s="183">
        <f>ROUND(E54*H54,2)</f>
        <v>0</v>
      </c>
      <c r="J54" s="182"/>
      <c r="K54" s="183">
        <f>ROUND(E54*J54,2)</f>
        <v>0</v>
      </c>
      <c r="L54" s="183">
        <v>21</v>
      </c>
      <c r="M54" s="183">
        <f>G54*(1+L54/100)</f>
        <v>0</v>
      </c>
      <c r="N54" s="181">
        <v>0</v>
      </c>
      <c r="O54" s="181">
        <f>ROUND(E54*N54,2)</f>
        <v>0</v>
      </c>
      <c r="P54" s="181">
        <v>0</v>
      </c>
      <c r="Q54" s="181">
        <f>ROUND(E54*P54,2)</f>
        <v>0</v>
      </c>
      <c r="R54" s="183"/>
      <c r="S54" s="183" t="s">
        <v>198</v>
      </c>
      <c r="T54" s="184" t="s">
        <v>169</v>
      </c>
      <c r="U54" s="159">
        <v>0</v>
      </c>
      <c r="V54" s="159">
        <f>ROUND(E54*U54,2)</f>
        <v>0</v>
      </c>
      <c r="W54" s="159"/>
      <c r="X54" s="159" t="s">
        <v>206</v>
      </c>
      <c r="Y54" s="159" t="s">
        <v>171</v>
      </c>
      <c r="Z54" s="149"/>
      <c r="AA54" s="149"/>
      <c r="AB54" s="149"/>
      <c r="AC54" s="149"/>
      <c r="AD54" s="149"/>
      <c r="AE54" s="149"/>
      <c r="AF54" s="149"/>
      <c r="AG54" s="149" t="s">
        <v>719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22.5" outlineLevel="1" x14ac:dyDescent="0.2">
      <c r="A55" s="171">
        <v>18</v>
      </c>
      <c r="B55" s="172" t="s">
        <v>760</v>
      </c>
      <c r="C55" s="188" t="s">
        <v>761</v>
      </c>
      <c r="D55" s="173" t="s">
        <v>254</v>
      </c>
      <c r="E55" s="174">
        <v>326</v>
      </c>
      <c r="F55" s="175"/>
      <c r="G55" s="176">
        <f>ROUND(E55*F55,2)</f>
        <v>0</v>
      </c>
      <c r="H55" s="175"/>
      <c r="I55" s="176">
        <f>ROUND(E55*H55,2)</f>
        <v>0</v>
      </c>
      <c r="J55" s="175"/>
      <c r="K55" s="176">
        <f>ROUND(E55*J55,2)</f>
        <v>0</v>
      </c>
      <c r="L55" s="176">
        <v>21</v>
      </c>
      <c r="M55" s="176">
        <f>G55*(1+L55/100)</f>
        <v>0</v>
      </c>
      <c r="N55" s="174">
        <v>0</v>
      </c>
      <c r="O55" s="174">
        <f>ROUND(E55*N55,2)</f>
        <v>0</v>
      </c>
      <c r="P55" s="174">
        <v>0</v>
      </c>
      <c r="Q55" s="174">
        <f>ROUND(E55*P55,2)</f>
        <v>0</v>
      </c>
      <c r="R55" s="176"/>
      <c r="S55" s="176" t="s">
        <v>198</v>
      </c>
      <c r="T55" s="177" t="s">
        <v>169</v>
      </c>
      <c r="U55" s="159">
        <v>0</v>
      </c>
      <c r="V55" s="159">
        <f>ROUND(E55*U55,2)</f>
        <v>0</v>
      </c>
      <c r="W55" s="159"/>
      <c r="X55" s="159" t="s">
        <v>206</v>
      </c>
      <c r="Y55" s="159" t="s">
        <v>171</v>
      </c>
      <c r="Z55" s="149"/>
      <c r="AA55" s="149"/>
      <c r="AB55" s="149"/>
      <c r="AC55" s="149"/>
      <c r="AD55" s="149"/>
      <c r="AE55" s="149"/>
      <c r="AF55" s="149"/>
      <c r="AG55" s="149" t="s">
        <v>719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194" t="s">
        <v>762</v>
      </c>
      <c r="D56" s="192"/>
      <c r="E56" s="193"/>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211</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3" x14ac:dyDescent="0.2">
      <c r="A57" s="156"/>
      <c r="B57" s="157"/>
      <c r="C57" s="194" t="s">
        <v>763</v>
      </c>
      <c r="D57" s="192"/>
      <c r="E57" s="193">
        <v>326</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211</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8">
        <v>19</v>
      </c>
      <c r="B58" s="179" t="s">
        <v>764</v>
      </c>
      <c r="C58" s="187" t="s">
        <v>765</v>
      </c>
      <c r="D58" s="180" t="s">
        <v>254</v>
      </c>
      <c r="E58" s="181">
        <v>163</v>
      </c>
      <c r="F58" s="182"/>
      <c r="G58" s="183">
        <f>ROUND(E58*F58,2)</f>
        <v>0</v>
      </c>
      <c r="H58" s="182"/>
      <c r="I58" s="183">
        <f>ROUND(E58*H58,2)</f>
        <v>0</v>
      </c>
      <c r="J58" s="182"/>
      <c r="K58" s="183">
        <f>ROUND(E58*J58,2)</f>
        <v>0</v>
      </c>
      <c r="L58" s="183">
        <v>21</v>
      </c>
      <c r="M58" s="183">
        <f>G58*(1+L58/100)</f>
        <v>0</v>
      </c>
      <c r="N58" s="181">
        <v>0</v>
      </c>
      <c r="O58" s="181">
        <f>ROUND(E58*N58,2)</f>
        <v>0</v>
      </c>
      <c r="P58" s="181">
        <v>0</v>
      </c>
      <c r="Q58" s="181">
        <f>ROUND(E58*P58,2)</f>
        <v>0</v>
      </c>
      <c r="R58" s="183"/>
      <c r="S58" s="183" t="s">
        <v>198</v>
      </c>
      <c r="T58" s="184" t="s">
        <v>169</v>
      </c>
      <c r="U58" s="159">
        <v>0</v>
      </c>
      <c r="V58" s="159">
        <f>ROUND(E58*U58,2)</f>
        <v>0</v>
      </c>
      <c r="W58" s="159"/>
      <c r="X58" s="159" t="s">
        <v>206</v>
      </c>
      <c r="Y58" s="159" t="s">
        <v>171</v>
      </c>
      <c r="Z58" s="149"/>
      <c r="AA58" s="149"/>
      <c r="AB58" s="149"/>
      <c r="AC58" s="149"/>
      <c r="AD58" s="149"/>
      <c r="AE58" s="149"/>
      <c r="AF58" s="149"/>
      <c r="AG58" s="149" t="s">
        <v>719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1">
        <v>20</v>
      </c>
      <c r="B59" s="172" t="s">
        <v>766</v>
      </c>
      <c r="C59" s="188" t="s">
        <v>767</v>
      </c>
      <c r="D59" s="173" t="s">
        <v>254</v>
      </c>
      <c r="E59" s="174">
        <v>326</v>
      </c>
      <c r="F59" s="175"/>
      <c r="G59" s="176">
        <f>ROUND(E59*F59,2)</f>
        <v>0</v>
      </c>
      <c r="H59" s="175"/>
      <c r="I59" s="176">
        <f>ROUND(E59*H59,2)</f>
        <v>0</v>
      </c>
      <c r="J59" s="175"/>
      <c r="K59" s="176">
        <f>ROUND(E59*J59,2)</f>
        <v>0</v>
      </c>
      <c r="L59" s="176">
        <v>21</v>
      </c>
      <c r="M59" s="176">
        <f>G59*(1+L59/100)</f>
        <v>0</v>
      </c>
      <c r="N59" s="174">
        <v>0</v>
      </c>
      <c r="O59" s="174">
        <f>ROUND(E59*N59,2)</f>
        <v>0</v>
      </c>
      <c r="P59" s="174">
        <v>0</v>
      </c>
      <c r="Q59" s="174">
        <f>ROUND(E59*P59,2)</f>
        <v>0</v>
      </c>
      <c r="R59" s="176"/>
      <c r="S59" s="176" t="s">
        <v>198</v>
      </c>
      <c r="T59" s="177" t="s">
        <v>169</v>
      </c>
      <c r="U59" s="159">
        <v>0</v>
      </c>
      <c r="V59" s="159">
        <f>ROUND(E59*U59,2)</f>
        <v>0</v>
      </c>
      <c r="W59" s="159"/>
      <c r="X59" s="159" t="s">
        <v>206</v>
      </c>
      <c r="Y59" s="159" t="s">
        <v>171</v>
      </c>
      <c r="Z59" s="149"/>
      <c r="AA59" s="149"/>
      <c r="AB59" s="149"/>
      <c r="AC59" s="149"/>
      <c r="AD59" s="149"/>
      <c r="AE59" s="149"/>
      <c r="AF59" s="149"/>
      <c r="AG59" s="149" t="s">
        <v>719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94" t="s">
        <v>762</v>
      </c>
      <c r="D60" s="192"/>
      <c r="E60" s="193"/>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211</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4" t="s">
        <v>763</v>
      </c>
      <c r="D61" s="192"/>
      <c r="E61" s="193">
        <v>326</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211</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8">
        <v>21</v>
      </c>
      <c r="B62" s="179" t="s">
        <v>768</v>
      </c>
      <c r="C62" s="187" t="s">
        <v>769</v>
      </c>
      <c r="D62" s="180" t="s">
        <v>254</v>
      </c>
      <c r="E62" s="181">
        <v>163</v>
      </c>
      <c r="F62" s="182"/>
      <c r="G62" s="183">
        <f>ROUND(E62*F62,2)</f>
        <v>0</v>
      </c>
      <c r="H62" s="182"/>
      <c r="I62" s="183">
        <f>ROUND(E62*H62,2)</f>
        <v>0</v>
      </c>
      <c r="J62" s="182"/>
      <c r="K62" s="183">
        <f>ROUND(E62*J62,2)</f>
        <v>0</v>
      </c>
      <c r="L62" s="183">
        <v>21</v>
      </c>
      <c r="M62" s="183">
        <f>G62*(1+L62/100)</f>
        <v>0</v>
      </c>
      <c r="N62" s="181">
        <v>0</v>
      </c>
      <c r="O62" s="181">
        <f>ROUND(E62*N62,2)</f>
        <v>0</v>
      </c>
      <c r="P62" s="181">
        <v>0</v>
      </c>
      <c r="Q62" s="181">
        <f>ROUND(E62*P62,2)</f>
        <v>0</v>
      </c>
      <c r="R62" s="183"/>
      <c r="S62" s="183" t="s">
        <v>198</v>
      </c>
      <c r="T62" s="184" t="s">
        <v>169</v>
      </c>
      <c r="U62" s="159">
        <v>0</v>
      </c>
      <c r="V62" s="159">
        <f>ROUND(E62*U62,2)</f>
        <v>0</v>
      </c>
      <c r="W62" s="159"/>
      <c r="X62" s="159" t="s">
        <v>206</v>
      </c>
      <c r="Y62" s="159" t="s">
        <v>171</v>
      </c>
      <c r="Z62" s="149"/>
      <c r="AA62" s="149"/>
      <c r="AB62" s="149"/>
      <c r="AC62" s="149"/>
      <c r="AD62" s="149"/>
      <c r="AE62" s="149"/>
      <c r="AF62" s="149"/>
      <c r="AG62" s="149" t="s">
        <v>719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x14ac:dyDescent="0.2">
      <c r="A63" s="164" t="s">
        <v>163</v>
      </c>
      <c r="B63" s="165" t="s">
        <v>66</v>
      </c>
      <c r="C63" s="186" t="s">
        <v>100</v>
      </c>
      <c r="D63" s="166"/>
      <c r="E63" s="167"/>
      <c r="F63" s="168"/>
      <c r="G63" s="168">
        <f>SUMIF(AG64:AG71,"&lt;&gt;NOR",G64:G71)</f>
        <v>0</v>
      </c>
      <c r="H63" s="168"/>
      <c r="I63" s="168">
        <f>SUM(I64:I71)</f>
        <v>0</v>
      </c>
      <c r="J63" s="168"/>
      <c r="K63" s="168">
        <f>SUM(K64:K71)</f>
        <v>0</v>
      </c>
      <c r="L63" s="168"/>
      <c r="M63" s="168">
        <f>SUM(M64:M71)</f>
        <v>0</v>
      </c>
      <c r="N63" s="167"/>
      <c r="O63" s="167">
        <f>SUM(O64:O71)</f>
        <v>0</v>
      </c>
      <c r="P63" s="167"/>
      <c r="Q63" s="167">
        <f>SUM(Q64:Q71)</f>
        <v>0</v>
      </c>
      <c r="R63" s="168"/>
      <c r="S63" s="168"/>
      <c r="T63" s="169"/>
      <c r="U63" s="163"/>
      <c r="V63" s="163">
        <f>SUM(V64:V71)</f>
        <v>0</v>
      </c>
      <c r="W63" s="163"/>
      <c r="X63" s="163"/>
      <c r="Y63" s="163"/>
      <c r="AG63" t="s">
        <v>164</v>
      </c>
    </row>
    <row r="64" spans="1:60" outlineLevel="1" x14ac:dyDescent="0.2">
      <c r="A64" s="178">
        <v>22</v>
      </c>
      <c r="B64" s="179" t="s">
        <v>770</v>
      </c>
      <c r="C64" s="187" t="s">
        <v>771</v>
      </c>
      <c r="D64" s="180" t="s">
        <v>254</v>
      </c>
      <c r="E64" s="181">
        <v>125</v>
      </c>
      <c r="F64" s="182"/>
      <c r="G64" s="183">
        <f>ROUND(E64*F64,2)</f>
        <v>0</v>
      </c>
      <c r="H64" s="182"/>
      <c r="I64" s="183">
        <f>ROUND(E64*H64,2)</f>
        <v>0</v>
      </c>
      <c r="J64" s="182"/>
      <c r="K64" s="183">
        <f>ROUND(E64*J64,2)</f>
        <v>0</v>
      </c>
      <c r="L64" s="183">
        <v>21</v>
      </c>
      <c r="M64" s="183">
        <f>G64*(1+L64/100)</f>
        <v>0</v>
      </c>
      <c r="N64" s="181">
        <v>0</v>
      </c>
      <c r="O64" s="181">
        <f>ROUND(E64*N64,2)</f>
        <v>0</v>
      </c>
      <c r="P64" s="181">
        <v>0</v>
      </c>
      <c r="Q64" s="181">
        <f>ROUND(E64*P64,2)</f>
        <v>0</v>
      </c>
      <c r="R64" s="183"/>
      <c r="S64" s="183" t="s">
        <v>198</v>
      </c>
      <c r="T64" s="184" t="s">
        <v>169</v>
      </c>
      <c r="U64" s="159">
        <v>0</v>
      </c>
      <c r="V64" s="159">
        <f>ROUND(E64*U64,2)</f>
        <v>0</v>
      </c>
      <c r="W64" s="159"/>
      <c r="X64" s="159" t="s">
        <v>206</v>
      </c>
      <c r="Y64" s="159" t="s">
        <v>171</v>
      </c>
      <c r="Z64" s="149"/>
      <c r="AA64" s="149"/>
      <c r="AB64" s="149"/>
      <c r="AC64" s="149"/>
      <c r="AD64" s="149"/>
      <c r="AE64" s="149"/>
      <c r="AF64" s="149"/>
      <c r="AG64" s="149" t="s">
        <v>719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8">
        <v>23</v>
      </c>
      <c r="B65" s="179" t="s">
        <v>768</v>
      </c>
      <c r="C65" s="187" t="s">
        <v>769</v>
      </c>
      <c r="D65" s="180" t="s">
        <v>254</v>
      </c>
      <c r="E65" s="181">
        <v>125</v>
      </c>
      <c r="F65" s="182"/>
      <c r="G65" s="183">
        <f>ROUND(E65*F65,2)</f>
        <v>0</v>
      </c>
      <c r="H65" s="182"/>
      <c r="I65" s="183">
        <f>ROUND(E65*H65,2)</f>
        <v>0</v>
      </c>
      <c r="J65" s="182"/>
      <c r="K65" s="183">
        <f>ROUND(E65*J65,2)</f>
        <v>0</v>
      </c>
      <c r="L65" s="183">
        <v>21</v>
      </c>
      <c r="M65" s="183">
        <f>G65*(1+L65/100)</f>
        <v>0</v>
      </c>
      <c r="N65" s="181">
        <v>0</v>
      </c>
      <c r="O65" s="181">
        <f>ROUND(E65*N65,2)</f>
        <v>0</v>
      </c>
      <c r="P65" s="181">
        <v>0</v>
      </c>
      <c r="Q65" s="181">
        <f>ROUND(E65*P65,2)</f>
        <v>0</v>
      </c>
      <c r="R65" s="183"/>
      <c r="S65" s="183" t="s">
        <v>198</v>
      </c>
      <c r="T65" s="184" t="s">
        <v>169</v>
      </c>
      <c r="U65" s="159">
        <v>0</v>
      </c>
      <c r="V65" s="159">
        <f>ROUND(E65*U65,2)</f>
        <v>0</v>
      </c>
      <c r="W65" s="159"/>
      <c r="X65" s="159" t="s">
        <v>206</v>
      </c>
      <c r="Y65" s="159" t="s">
        <v>171</v>
      </c>
      <c r="Z65" s="149"/>
      <c r="AA65" s="149"/>
      <c r="AB65" s="149"/>
      <c r="AC65" s="149"/>
      <c r="AD65" s="149"/>
      <c r="AE65" s="149"/>
      <c r="AF65" s="149"/>
      <c r="AG65" s="149" t="s">
        <v>719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1">
        <v>24</v>
      </c>
      <c r="B66" s="172" t="s">
        <v>772</v>
      </c>
      <c r="C66" s="188" t="s">
        <v>773</v>
      </c>
      <c r="D66" s="173" t="s">
        <v>204</v>
      </c>
      <c r="E66" s="174">
        <v>5</v>
      </c>
      <c r="F66" s="175"/>
      <c r="G66" s="176">
        <f>ROUND(E66*F66,2)</f>
        <v>0</v>
      </c>
      <c r="H66" s="175"/>
      <c r="I66" s="176">
        <f>ROUND(E66*H66,2)</f>
        <v>0</v>
      </c>
      <c r="J66" s="175"/>
      <c r="K66" s="176">
        <f>ROUND(E66*J66,2)</f>
        <v>0</v>
      </c>
      <c r="L66" s="176">
        <v>21</v>
      </c>
      <c r="M66" s="176">
        <f>G66*(1+L66/100)</f>
        <v>0</v>
      </c>
      <c r="N66" s="174">
        <v>0</v>
      </c>
      <c r="O66" s="174">
        <f>ROUND(E66*N66,2)</f>
        <v>0</v>
      </c>
      <c r="P66" s="174">
        <v>0</v>
      </c>
      <c r="Q66" s="174">
        <f>ROUND(E66*P66,2)</f>
        <v>0</v>
      </c>
      <c r="R66" s="176"/>
      <c r="S66" s="176" t="s">
        <v>198</v>
      </c>
      <c r="T66" s="177" t="s">
        <v>169</v>
      </c>
      <c r="U66" s="159">
        <v>0</v>
      </c>
      <c r="V66" s="159">
        <f>ROUND(E66*U66,2)</f>
        <v>0</v>
      </c>
      <c r="W66" s="159"/>
      <c r="X66" s="159" t="s">
        <v>206</v>
      </c>
      <c r="Y66" s="159" t="s">
        <v>171</v>
      </c>
      <c r="Z66" s="149"/>
      <c r="AA66" s="149"/>
      <c r="AB66" s="149"/>
      <c r="AC66" s="149"/>
      <c r="AD66" s="149"/>
      <c r="AE66" s="149"/>
      <c r="AF66" s="149"/>
      <c r="AG66" s="149" t="s">
        <v>719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194" t="s">
        <v>774</v>
      </c>
      <c r="D67" s="192"/>
      <c r="E67" s="193"/>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211</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194" t="s">
        <v>107</v>
      </c>
      <c r="D68" s="192"/>
      <c r="E68" s="193">
        <v>5</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211</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1">
        <v>25</v>
      </c>
      <c r="B69" s="172" t="s">
        <v>775</v>
      </c>
      <c r="C69" s="188" t="s">
        <v>776</v>
      </c>
      <c r="D69" s="173" t="s">
        <v>204</v>
      </c>
      <c r="E69" s="174">
        <v>5</v>
      </c>
      <c r="F69" s="175"/>
      <c r="G69" s="176">
        <f>ROUND(E69*F69,2)</f>
        <v>0</v>
      </c>
      <c r="H69" s="175"/>
      <c r="I69" s="176">
        <f>ROUND(E69*H69,2)</f>
        <v>0</v>
      </c>
      <c r="J69" s="175"/>
      <c r="K69" s="176">
        <f>ROUND(E69*J69,2)</f>
        <v>0</v>
      </c>
      <c r="L69" s="176">
        <v>21</v>
      </c>
      <c r="M69" s="176">
        <f>G69*(1+L69/100)</f>
        <v>0</v>
      </c>
      <c r="N69" s="174">
        <v>0</v>
      </c>
      <c r="O69" s="174">
        <f>ROUND(E69*N69,2)</f>
        <v>0</v>
      </c>
      <c r="P69" s="174">
        <v>0</v>
      </c>
      <c r="Q69" s="174">
        <f>ROUND(E69*P69,2)</f>
        <v>0</v>
      </c>
      <c r="R69" s="176"/>
      <c r="S69" s="176" t="s">
        <v>198</v>
      </c>
      <c r="T69" s="177" t="s">
        <v>169</v>
      </c>
      <c r="U69" s="159">
        <v>0</v>
      </c>
      <c r="V69" s="159">
        <f>ROUND(E69*U69,2)</f>
        <v>0</v>
      </c>
      <c r="W69" s="159"/>
      <c r="X69" s="159" t="s">
        <v>206</v>
      </c>
      <c r="Y69" s="159" t="s">
        <v>171</v>
      </c>
      <c r="Z69" s="149"/>
      <c r="AA69" s="149"/>
      <c r="AB69" s="149"/>
      <c r="AC69" s="149"/>
      <c r="AD69" s="149"/>
      <c r="AE69" s="149"/>
      <c r="AF69" s="149"/>
      <c r="AG69" s="149" t="s">
        <v>719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194" t="s">
        <v>774</v>
      </c>
      <c r="D70" s="192"/>
      <c r="E70" s="193"/>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211</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94" t="s">
        <v>107</v>
      </c>
      <c r="D71" s="192"/>
      <c r="E71" s="193">
        <v>5</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211</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4" t="s">
        <v>163</v>
      </c>
      <c r="B72" s="165" t="s">
        <v>104</v>
      </c>
      <c r="C72" s="186" t="s">
        <v>103</v>
      </c>
      <c r="D72" s="166"/>
      <c r="E72" s="167"/>
      <c r="F72" s="168"/>
      <c r="G72" s="168">
        <f>SUMIF(AG73:AG99,"&lt;&gt;NOR",G73:G99)</f>
        <v>0</v>
      </c>
      <c r="H72" s="168"/>
      <c r="I72" s="168">
        <f>SUM(I73:I99)</f>
        <v>0</v>
      </c>
      <c r="J72" s="168"/>
      <c r="K72" s="168">
        <f>SUM(K73:K99)</f>
        <v>0</v>
      </c>
      <c r="L72" s="168"/>
      <c r="M72" s="168">
        <f>SUM(M73:M99)</f>
        <v>0</v>
      </c>
      <c r="N72" s="167"/>
      <c r="O72" s="167">
        <f>SUM(O73:O99)</f>
        <v>0</v>
      </c>
      <c r="P72" s="167"/>
      <c r="Q72" s="167">
        <f>SUM(Q73:Q99)</f>
        <v>0</v>
      </c>
      <c r="R72" s="168"/>
      <c r="S72" s="168"/>
      <c r="T72" s="169"/>
      <c r="U72" s="163"/>
      <c r="V72" s="163">
        <f>SUM(V73:V99)</f>
        <v>0</v>
      </c>
      <c r="W72" s="163"/>
      <c r="X72" s="163"/>
      <c r="Y72" s="163"/>
      <c r="AG72" t="s">
        <v>164</v>
      </c>
    </row>
    <row r="73" spans="1:60" outlineLevel="1" x14ac:dyDescent="0.2">
      <c r="A73" s="178">
        <v>26</v>
      </c>
      <c r="B73" s="179" t="s">
        <v>777</v>
      </c>
      <c r="C73" s="187" t="s">
        <v>778</v>
      </c>
      <c r="D73" s="180" t="s">
        <v>487</v>
      </c>
      <c r="E73" s="181">
        <v>7</v>
      </c>
      <c r="F73" s="182"/>
      <c r="G73" s="183">
        <f>ROUND(E73*F73,2)</f>
        <v>0</v>
      </c>
      <c r="H73" s="182"/>
      <c r="I73" s="183">
        <f>ROUND(E73*H73,2)</f>
        <v>0</v>
      </c>
      <c r="J73" s="182"/>
      <c r="K73" s="183">
        <f>ROUND(E73*J73,2)</f>
        <v>0</v>
      </c>
      <c r="L73" s="183">
        <v>21</v>
      </c>
      <c r="M73" s="183">
        <f>G73*(1+L73/100)</f>
        <v>0</v>
      </c>
      <c r="N73" s="181">
        <v>0</v>
      </c>
      <c r="O73" s="181">
        <f>ROUND(E73*N73,2)</f>
        <v>0</v>
      </c>
      <c r="P73" s="181">
        <v>0</v>
      </c>
      <c r="Q73" s="181">
        <f>ROUND(E73*P73,2)</f>
        <v>0</v>
      </c>
      <c r="R73" s="183"/>
      <c r="S73" s="183" t="s">
        <v>198</v>
      </c>
      <c r="T73" s="184" t="s">
        <v>169</v>
      </c>
      <c r="U73" s="159">
        <v>0</v>
      </c>
      <c r="V73" s="159">
        <f>ROUND(E73*U73,2)</f>
        <v>0</v>
      </c>
      <c r="W73" s="159"/>
      <c r="X73" s="159" t="s">
        <v>206</v>
      </c>
      <c r="Y73" s="159" t="s">
        <v>171</v>
      </c>
      <c r="Z73" s="149"/>
      <c r="AA73" s="149"/>
      <c r="AB73" s="149"/>
      <c r="AC73" s="149"/>
      <c r="AD73" s="149"/>
      <c r="AE73" s="149"/>
      <c r="AF73" s="149"/>
      <c r="AG73" s="149" t="s">
        <v>719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ht="22.5" outlineLevel="1" x14ac:dyDescent="0.2">
      <c r="A74" s="178">
        <v>27</v>
      </c>
      <c r="B74" s="179" t="s">
        <v>779</v>
      </c>
      <c r="C74" s="187" t="s">
        <v>780</v>
      </c>
      <c r="D74" s="180" t="s">
        <v>487</v>
      </c>
      <c r="E74" s="181">
        <v>7</v>
      </c>
      <c r="F74" s="182"/>
      <c r="G74" s="183">
        <f>ROUND(E74*F74,2)</f>
        <v>0</v>
      </c>
      <c r="H74" s="182"/>
      <c r="I74" s="183">
        <f>ROUND(E74*H74,2)</f>
        <v>0</v>
      </c>
      <c r="J74" s="182"/>
      <c r="K74" s="183">
        <f>ROUND(E74*J74,2)</f>
        <v>0</v>
      </c>
      <c r="L74" s="183">
        <v>21</v>
      </c>
      <c r="M74" s="183">
        <f>G74*(1+L74/100)</f>
        <v>0</v>
      </c>
      <c r="N74" s="181">
        <v>0</v>
      </c>
      <c r="O74" s="181">
        <f>ROUND(E74*N74,2)</f>
        <v>0</v>
      </c>
      <c r="P74" s="181">
        <v>0</v>
      </c>
      <c r="Q74" s="181">
        <f>ROUND(E74*P74,2)</f>
        <v>0</v>
      </c>
      <c r="R74" s="183"/>
      <c r="S74" s="183" t="s">
        <v>198</v>
      </c>
      <c r="T74" s="184" t="s">
        <v>169</v>
      </c>
      <c r="U74" s="159">
        <v>0</v>
      </c>
      <c r="V74" s="159">
        <f>ROUND(E74*U74,2)</f>
        <v>0</v>
      </c>
      <c r="W74" s="159"/>
      <c r="X74" s="159" t="s">
        <v>206</v>
      </c>
      <c r="Y74" s="159" t="s">
        <v>171</v>
      </c>
      <c r="Z74" s="149"/>
      <c r="AA74" s="149"/>
      <c r="AB74" s="149"/>
      <c r="AC74" s="149"/>
      <c r="AD74" s="149"/>
      <c r="AE74" s="149"/>
      <c r="AF74" s="149"/>
      <c r="AG74" s="149" t="s">
        <v>719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8">
        <v>28</v>
      </c>
      <c r="B75" s="179" t="s">
        <v>781</v>
      </c>
      <c r="C75" s="187" t="s">
        <v>782</v>
      </c>
      <c r="D75" s="180" t="s">
        <v>487</v>
      </c>
      <c r="E75" s="181">
        <v>7</v>
      </c>
      <c r="F75" s="182"/>
      <c r="G75" s="183">
        <f>ROUND(E75*F75,2)</f>
        <v>0</v>
      </c>
      <c r="H75" s="182"/>
      <c r="I75" s="183">
        <f>ROUND(E75*H75,2)</f>
        <v>0</v>
      </c>
      <c r="J75" s="182"/>
      <c r="K75" s="183">
        <f>ROUND(E75*J75,2)</f>
        <v>0</v>
      </c>
      <c r="L75" s="183">
        <v>21</v>
      </c>
      <c r="M75" s="183">
        <f>G75*(1+L75/100)</f>
        <v>0</v>
      </c>
      <c r="N75" s="181">
        <v>0</v>
      </c>
      <c r="O75" s="181">
        <f>ROUND(E75*N75,2)</f>
        <v>0</v>
      </c>
      <c r="P75" s="181">
        <v>0</v>
      </c>
      <c r="Q75" s="181">
        <f>ROUND(E75*P75,2)</f>
        <v>0</v>
      </c>
      <c r="R75" s="183"/>
      <c r="S75" s="183" t="s">
        <v>198</v>
      </c>
      <c r="T75" s="184" t="s">
        <v>169</v>
      </c>
      <c r="U75" s="159">
        <v>0</v>
      </c>
      <c r="V75" s="159">
        <f>ROUND(E75*U75,2)</f>
        <v>0</v>
      </c>
      <c r="W75" s="159"/>
      <c r="X75" s="159" t="s">
        <v>206</v>
      </c>
      <c r="Y75" s="159" t="s">
        <v>171</v>
      </c>
      <c r="Z75" s="149"/>
      <c r="AA75" s="149"/>
      <c r="AB75" s="149"/>
      <c r="AC75" s="149"/>
      <c r="AD75" s="149"/>
      <c r="AE75" s="149"/>
      <c r="AF75" s="149"/>
      <c r="AG75" s="149" t="s">
        <v>719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ht="22.5" outlineLevel="1" x14ac:dyDescent="0.2">
      <c r="A76" s="171">
        <v>29</v>
      </c>
      <c r="B76" s="172" t="s">
        <v>783</v>
      </c>
      <c r="C76" s="188" t="s">
        <v>784</v>
      </c>
      <c r="D76" s="173" t="s">
        <v>346</v>
      </c>
      <c r="E76" s="174">
        <v>2.7999999999999998E-4</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198</v>
      </c>
      <c r="T76" s="177" t="s">
        <v>169</v>
      </c>
      <c r="U76" s="159">
        <v>0</v>
      </c>
      <c r="V76" s="159">
        <f>ROUND(E76*U76,2)</f>
        <v>0</v>
      </c>
      <c r="W76" s="159"/>
      <c r="X76" s="159" t="s">
        <v>206</v>
      </c>
      <c r="Y76" s="159" t="s">
        <v>171</v>
      </c>
      <c r="Z76" s="149"/>
      <c r="AA76" s="149"/>
      <c r="AB76" s="149"/>
      <c r="AC76" s="149"/>
      <c r="AD76" s="149"/>
      <c r="AE76" s="149"/>
      <c r="AF76" s="149"/>
      <c r="AG76" s="149" t="s">
        <v>719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194" t="s">
        <v>785</v>
      </c>
      <c r="D77" s="192"/>
      <c r="E77" s="193"/>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211</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3" x14ac:dyDescent="0.2">
      <c r="A78" s="156"/>
      <c r="B78" s="157"/>
      <c r="C78" s="194" t="s">
        <v>786</v>
      </c>
      <c r="D78" s="192"/>
      <c r="E78" s="193"/>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211</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1" x14ac:dyDescent="0.2">
      <c r="A79" s="171">
        <v>30</v>
      </c>
      <c r="B79" s="172" t="s">
        <v>787</v>
      </c>
      <c r="C79" s="188" t="s">
        <v>788</v>
      </c>
      <c r="D79" s="173" t="s">
        <v>346</v>
      </c>
      <c r="E79" s="174">
        <v>2.0999999999999999E-3</v>
      </c>
      <c r="F79" s="175"/>
      <c r="G79" s="176">
        <f>ROUND(E79*F79,2)</f>
        <v>0</v>
      </c>
      <c r="H79" s="175"/>
      <c r="I79" s="176">
        <f>ROUND(E79*H79,2)</f>
        <v>0</v>
      </c>
      <c r="J79" s="175"/>
      <c r="K79" s="176">
        <f>ROUND(E79*J79,2)</f>
        <v>0</v>
      </c>
      <c r="L79" s="176">
        <v>21</v>
      </c>
      <c r="M79" s="176">
        <f>G79*(1+L79/100)</f>
        <v>0</v>
      </c>
      <c r="N79" s="174">
        <v>0</v>
      </c>
      <c r="O79" s="174">
        <f>ROUND(E79*N79,2)</f>
        <v>0</v>
      </c>
      <c r="P79" s="174">
        <v>0</v>
      </c>
      <c r="Q79" s="174">
        <f>ROUND(E79*P79,2)</f>
        <v>0</v>
      </c>
      <c r="R79" s="176"/>
      <c r="S79" s="176" t="s">
        <v>198</v>
      </c>
      <c r="T79" s="177" t="s">
        <v>169</v>
      </c>
      <c r="U79" s="159">
        <v>0</v>
      </c>
      <c r="V79" s="159">
        <f>ROUND(E79*U79,2)</f>
        <v>0</v>
      </c>
      <c r="W79" s="159"/>
      <c r="X79" s="159" t="s">
        <v>206</v>
      </c>
      <c r="Y79" s="159" t="s">
        <v>171</v>
      </c>
      <c r="Z79" s="149"/>
      <c r="AA79" s="149"/>
      <c r="AB79" s="149"/>
      <c r="AC79" s="149"/>
      <c r="AD79" s="149"/>
      <c r="AE79" s="149"/>
      <c r="AF79" s="149"/>
      <c r="AG79" s="149" t="s">
        <v>207</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194" t="s">
        <v>789</v>
      </c>
      <c r="D80" s="192"/>
      <c r="E80" s="193"/>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211</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4" t="s">
        <v>790</v>
      </c>
      <c r="D81" s="192"/>
      <c r="E81" s="193">
        <v>2.0999999999999999E-3</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211</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8">
        <v>31</v>
      </c>
      <c r="B82" s="179" t="s">
        <v>791</v>
      </c>
      <c r="C82" s="187" t="s">
        <v>792</v>
      </c>
      <c r="D82" s="180" t="s">
        <v>487</v>
      </c>
      <c r="E82" s="181">
        <v>5</v>
      </c>
      <c r="F82" s="182"/>
      <c r="G82" s="183">
        <f t="shared" ref="G82:G87" si="0">ROUND(E82*F82,2)</f>
        <v>0</v>
      </c>
      <c r="H82" s="182"/>
      <c r="I82" s="183">
        <f t="shared" ref="I82:I87" si="1">ROUND(E82*H82,2)</f>
        <v>0</v>
      </c>
      <c r="J82" s="182"/>
      <c r="K82" s="183">
        <f t="shared" ref="K82:K87" si="2">ROUND(E82*J82,2)</f>
        <v>0</v>
      </c>
      <c r="L82" s="183">
        <v>21</v>
      </c>
      <c r="M82" s="183">
        <f t="shared" ref="M82:M87" si="3">G82*(1+L82/100)</f>
        <v>0</v>
      </c>
      <c r="N82" s="181">
        <v>0</v>
      </c>
      <c r="O82" s="181">
        <f t="shared" ref="O82:O87" si="4">ROUND(E82*N82,2)</f>
        <v>0</v>
      </c>
      <c r="P82" s="181">
        <v>0</v>
      </c>
      <c r="Q82" s="181">
        <f t="shared" ref="Q82:Q87" si="5">ROUND(E82*P82,2)</f>
        <v>0</v>
      </c>
      <c r="R82" s="183"/>
      <c r="S82" s="183" t="s">
        <v>198</v>
      </c>
      <c r="T82" s="184" t="s">
        <v>169</v>
      </c>
      <c r="U82" s="159">
        <v>0</v>
      </c>
      <c r="V82" s="159">
        <f t="shared" ref="V82:V87" si="6">ROUND(E82*U82,2)</f>
        <v>0</v>
      </c>
      <c r="W82" s="159"/>
      <c r="X82" s="159" t="s">
        <v>206</v>
      </c>
      <c r="Y82" s="159" t="s">
        <v>171</v>
      </c>
      <c r="Z82" s="149"/>
      <c r="AA82" s="149"/>
      <c r="AB82" s="149"/>
      <c r="AC82" s="149"/>
      <c r="AD82" s="149"/>
      <c r="AE82" s="149"/>
      <c r="AF82" s="149"/>
      <c r="AG82" s="149" t="s">
        <v>719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8">
        <v>32</v>
      </c>
      <c r="B83" s="179" t="s">
        <v>793</v>
      </c>
      <c r="C83" s="187" t="s">
        <v>794</v>
      </c>
      <c r="D83" s="180" t="s">
        <v>487</v>
      </c>
      <c r="E83" s="181">
        <v>2</v>
      </c>
      <c r="F83" s="182"/>
      <c r="G83" s="183">
        <f t="shared" si="0"/>
        <v>0</v>
      </c>
      <c r="H83" s="182"/>
      <c r="I83" s="183">
        <f t="shared" si="1"/>
        <v>0</v>
      </c>
      <c r="J83" s="182"/>
      <c r="K83" s="183">
        <f t="shared" si="2"/>
        <v>0</v>
      </c>
      <c r="L83" s="183">
        <v>21</v>
      </c>
      <c r="M83" s="183">
        <f t="shared" si="3"/>
        <v>0</v>
      </c>
      <c r="N83" s="181">
        <v>0</v>
      </c>
      <c r="O83" s="181">
        <f t="shared" si="4"/>
        <v>0</v>
      </c>
      <c r="P83" s="181">
        <v>0</v>
      </c>
      <c r="Q83" s="181">
        <f t="shared" si="5"/>
        <v>0</v>
      </c>
      <c r="R83" s="183"/>
      <c r="S83" s="183" t="s">
        <v>198</v>
      </c>
      <c r="T83" s="184" t="s">
        <v>169</v>
      </c>
      <c r="U83" s="159">
        <v>0</v>
      </c>
      <c r="V83" s="159">
        <f t="shared" si="6"/>
        <v>0</v>
      </c>
      <c r="W83" s="159"/>
      <c r="X83" s="159" t="s">
        <v>206</v>
      </c>
      <c r="Y83" s="159" t="s">
        <v>171</v>
      </c>
      <c r="Z83" s="149"/>
      <c r="AA83" s="149"/>
      <c r="AB83" s="149"/>
      <c r="AC83" s="149"/>
      <c r="AD83" s="149"/>
      <c r="AE83" s="149"/>
      <c r="AF83" s="149"/>
      <c r="AG83" s="149" t="s">
        <v>719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8">
        <v>33</v>
      </c>
      <c r="B84" s="179" t="s">
        <v>795</v>
      </c>
      <c r="C84" s="187" t="s">
        <v>796</v>
      </c>
      <c r="D84" s="180" t="s">
        <v>254</v>
      </c>
      <c r="E84" s="181">
        <v>5</v>
      </c>
      <c r="F84" s="182"/>
      <c r="G84" s="183">
        <f t="shared" si="0"/>
        <v>0</v>
      </c>
      <c r="H84" s="182"/>
      <c r="I84" s="183">
        <f t="shared" si="1"/>
        <v>0</v>
      </c>
      <c r="J84" s="182"/>
      <c r="K84" s="183">
        <f t="shared" si="2"/>
        <v>0</v>
      </c>
      <c r="L84" s="183">
        <v>21</v>
      </c>
      <c r="M84" s="183">
        <f t="shared" si="3"/>
        <v>0</v>
      </c>
      <c r="N84" s="181">
        <v>0</v>
      </c>
      <c r="O84" s="181">
        <f t="shared" si="4"/>
        <v>0</v>
      </c>
      <c r="P84" s="181">
        <v>0</v>
      </c>
      <c r="Q84" s="181">
        <f t="shared" si="5"/>
        <v>0</v>
      </c>
      <c r="R84" s="183"/>
      <c r="S84" s="183" t="s">
        <v>198</v>
      </c>
      <c r="T84" s="184" t="s">
        <v>169</v>
      </c>
      <c r="U84" s="159">
        <v>0</v>
      </c>
      <c r="V84" s="159">
        <f t="shared" si="6"/>
        <v>0</v>
      </c>
      <c r="W84" s="159"/>
      <c r="X84" s="159" t="s">
        <v>206</v>
      </c>
      <c r="Y84" s="159" t="s">
        <v>171</v>
      </c>
      <c r="Z84" s="149"/>
      <c r="AA84" s="149"/>
      <c r="AB84" s="149"/>
      <c r="AC84" s="149"/>
      <c r="AD84" s="149"/>
      <c r="AE84" s="149"/>
      <c r="AF84" s="149"/>
      <c r="AG84" s="149" t="s">
        <v>719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8">
        <v>34</v>
      </c>
      <c r="B85" s="179" t="s">
        <v>797</v>
      </c>
      <c r="C85" s="187" t="s">
        <v>798</v>
      </c>
      <c r="D85" s="180" t="s">
        <v>487</v>
      </c>
      <c r="E85" s="181">
        <v>7</v>
      </c>
      <c r="F85" s="182"/>
      <c r="G85" s="183">
        <f t="shared" si="0"/>
        <v>0</v>
      </c>
      <c r="H85" s="182"/>
      <c r="I85" s="183">
        <f t="shared" si="1"/>
        <v>0</v>
      </c>
      <c r="J85" s="182"/>
      <c r="K85" s="183">
        <f t="shared" si="2"/>
        <v>0</v>
      </c>
      <c r="L85" s="183">
        <v>21</v>
      </c>
      <c r="M85" s="183">
        <f t="shared" si="3"/>
        <v>0</v>
      </c>
      <c r="N85" s="181">
        <v>0</v>
      </c>
      <c r="O85" s="181">
        <f t="shared" si="4"/>
        <v>0</v>
      </c>
      <c r="P85" s="181">
        <v>0</v>
      </c>
      <c r="Q85" s="181">
        <f t="shared" si="5"/>
        <v>0</v>
      </c>
      <c r="R85" s="183"/>
      <c r="S85" s="183" t="s">
        <v>198</v>
      </c>
      <c r="T85" s="184" t="s">
        <v>169</v>
      </c>
      <c r="U85" s="159">
        <v>0</v>
      </c>
      <c r="V85" s="159">
        <f t="shared" si="6"/>
        <v>0</v>
      </c>
      <c r="W85" s="159"/>
      <c r="X85" s="159" t="s">
        <v>206</v>
      </c>
      <c r="Y85" s="159" t="s">
        <v>171</v>
      </c>
      <c r="Z85" s="149"/>
      <c r="AA85" s="149"/>
      <c r="AB85" s="149"/>
      <c r="AC85" s="149"/>
      <c r="AD85" s="149"/>
      <c r="AE85" s="149"/>
      <c r="AF85" s="149"/>
      <c r="AG85" s="149" t="s">
        <v>719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8">
        <v>35</v>
      </c>
      <c r="B86" s="179" t="s">
        <v>799</v>
      </c>
      <c r="C86" s="187" t="s">
        <v>800</v>
      </c>
      <c r="D86" s="180" t="s">
        <v>254</v>
      </c>
      <c r="E86" s="181">
        <v>7</v>
      </c>
      <c r="F86" s="182"/>
      <c r="G86" s="183">
        <f t="shared" si="0"/>
        <v>0</v>
      </c>
      <c r="H86" s="182"/>
      <c r="I86" s="183">
        <f t="shared" si="1"/>
        <v>0</v>
      </c>
      <c r="J86" s="182"/>
      <c r="K86" s="183">
        <f t="shared" si="2"/>
        <v>0</v>
      </c>
      <c r="L86" s="183">
        <v>21</v>
      </c>
      <c r="M86" s="183">
        <f t="shared" si="3"/>
        <v>0</v>
      </c>
      <c r="N86" s="181">
        <v>0</v>
      </c>
      <c r="O86" s="181">
        <f t="shared" si="4"/>
        <v>0</v>
      </c>
      <c r="P86" s="181">
        <v>0</v>
      </c>
      <c r="Q86" s="181">
        <f t="shared" si="5"/>
        <v>0</v>
      </c>
      <c r="R86" s="183"/>
      <c r="S86" s="183" t="s">
        <v>198</v>
      </c>
      <c r="T86" s="184" t="s">
        <v>169</v>
      </c>
      <c r="U86" s="159">
        <v>0</v>
      </c>
      <c r="V86" s="159">
        <f t="shared" si="6"/>
        <v>0</v>
      </c>
      <c r="W86" s="159"/>
      <c r="X86" s="159" t="s">
        <v>206</v>
      </c>
      <c r="Y86" s="159" t="s">
        <v>171</v>
      </c>
      <c r="Z86" s="149"/>
      <c r="AA86" s="149"/>
      <c r="AB86" s="149"/>
      <c r="AC86" s="149"/>
      <c r="AD86" s="149"/>
      <c r="AE86" s="149"/>
      <c r="AF86" s="149"/>
      <c r="AG86" s="149" t="s">
        <v>719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1">
        <v>36</v>
      </c>
      <c r="B87" s="172" t="s">
        <v>801</v>
      </c>
      <c r="C87" s="188" t="s">
        <v>802</v>
      </c>
      <c r="D87" s="173" t="s">
        <v>204</v>
      </c>
      <c r="E87" s="174">
        <v>0.7</v>
      </c>
      <c r="F87" s="175"/>
      <c r="G87" s="176">
        <f t="shared" si="0"/>
        <v>0</v>
      </c>
      <c r="H87" s="175"/>
      <c r="I87" s="176">
        <f t="shared" si="1"/>
        <v>0</v>
      </c>
      <c r="J87" s="175"/>
      <c r="K87" s="176">
        <f t="shared" si="2"/>
        <v>0</v>
      </c>
      <c r="L87" s="176">
        <v>21</v>
      </c>
      <c r="M87" s="176">
        <f t="shared" si="3"/>
        <v>0</v>
      </c>
      <c r="N87" s="174">
        <v>0</v>
      </c>
      <c r="O87" s="174">
        <f t="shared" si="4"/>
        <v>0</v>
      </c>
      <c r="P87" s="174">
        <v>0</v>
      </c>
      <c r="Q87" s="174">
        <f t="shared" si="5"/>
        <v>0</v>
      </c>
      <c r="R87" s="176"/>
      <c r="S87" s="176" t="s">
        <v>198</v>
      </c>
      <c r="T87" s="177" t="s">
        <v>169</v>
      </c>
      <c r="U87" s="159">
        <v>0</v>
      </c>
      <c r="V87" s="159">
        <f t="shared" si="6"/>
        <v>0</v>
      </c>
      <c r="W87" s="159"/>
      <c r="X87" s="159" t="s">
        <v>206</v>
      </c>
      <c r="Y87" s="159" t="s">
        <v>171</v>
      </c>
      <c r="Z87" s="149"/>
      <c r="AA87" s="149"/>
      <c r="AB87" s="149"/>
      <c r="AC87" s="149"/>
      <c r="AD87" s="149"/>
      <c r="AE87" s="149"/>
      <c r="AF87" s="149"/>
      <c r="AG87" s="149" t="s">
        <v>207</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194" t="s">
        <v>803</v>
      </c>
      <c r="D88" s="192"/>
      <c r="E88" s="193"/>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211</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94" t="s">
        <v>804</v>
      </c>
      <c r="D89" s="192"/>
      <c r="E89" s="193">
        <v>0.7</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211</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71">
        <v>37</v>
      </c>
      <c r="B90" s="172" t="s">
        <v>805</v>
      </c>
      <c r="C90" s="188" t="s">
        <v>806</v>
      </c>
      <c r="D90" s="173" t="s">
        <v>204</v>
      </c>
      <c r="E90" s="174">
        <v>0.7</v>
      </c>
      <c r="F90" s="175"/>
      <c r="G90" s="176">
        <f>ROUND(E90*F90,2)</f>
        <v>0</v>
      </c>
      <c r="H90" s="175"/>
      <c r="I90" s="176">
        <f>ROUND(E90*H90,2)</f>
        <v>0</v>
      </c>
      <c r="J90" s="175"/>
      <c r="K90" s="176">
        <f>ROUND(E90*J90,2)</f>
        <v>0</v>
      </c>
      <c r="L90" s="176">
        <v>21</v>
      </c>
      <c r="M90" s="176">
        <f>G90*(1+L90/100)</f>
        <v>0</v>
      </c>
      <c r="N90" s="174">
        <v>0</v>
      </c>
      <c r="O90" s="174">
        <f>ROUND(E90*N90,2)</f>
        <v>0</v>
      </c>
      <c r="P90" s="174">
        <v>0</v>
      </c>
      <c r="Q90" s="174">
        <f>ROUND(E90*P90,2)</f>
        <v>0</v>
      </c>
      <c r="R90" s="176"/>
      <c r="S90" s="176" t="s">
        <v>198</v>
      </c>
      <c r="T90" s="177" t="s">
        <v>169</v>
      </c>
      <c r="U90" s="159">
        <v>0</v>
      </c>
      <c r="V90" s="159">
        <f>ROUND(E90*U90,2)</f>
        <v>0</v>
      </c>
      <c r="W90" s="159"/>
      <c r="X90" s="159" t="s">
        <v>206</v>
      </c>
      <c r="Y90" s="159" t="s">
        <v>171</v>
      </c>
      <c r="Z90" s="149"/>
      <c r="AA90" s="149"/>
      <c r="AB90" s="149"/>
      <c r="AC90" s="149"/>
      <c r="AD90" s="149"/>
      <c r="AE90" s="149"/>
      <c r="AF90" s="149"/>
      <c r="AG90" s="149" t="s">
        <v>207</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194" t="s">
        <v>803</v>
      </c>
      <c r="D91" s="192"/>
      <c r="E91" s="193"/>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211</v>
      </c>
      <c r="AH91" s="149">
        <v>0</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194" t="s">
        <v>804</v>
      </c>
      <c r="D92" s="192"/>
      <c r="E92" s="193">
        <v>0.7</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211</v>
      </c>
      <c r="AH92" s="149">
        <v>0</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8">
        <v>38</v>
      </c>
      <c r="B93" s="179" t="s">
        <v>807</v>
      </c>
      <c r="C93" s="187" t="s">
        <v>808</v>
      </c>
      <c r="D93" s="180" t="s">
        <v>487</v>
      </c>
      <c r="E93" s="181">
        <v>7</v>
      </c>
      <c r="F93" s="182"/>
      <c r="G93" s="183">
        <f>ROUND(E93*F93,2)</f>
        <v>0</v>
      </c>
      <c r="H93" s="182"/>
      <c r="I93" s="183">
        <f>ROUND(E93*H93,2)</f>
        <v>0</v>
      </c>
      <c r="J93" s="182"/>
      <c r="K93" s="183">
        <f>ROUND(E93*J93,2)</f>
        <v>0</v>
      </c>
      <c r="L93" s="183">
        <v>21</v>
      </c>
      <c r="M93" s="183">
        <f>G93*(1+L93/100)</f>
        <v>0</v>
      </c>
      <c r="N93" s="181">
        <v>0</v>
      </c>
      <c r="O93" s="181">
        <f>ROUND(E93*N93,2)</f>
        <v>0</v>
      </c>
      <c r="P93" s="181">
        <v>0</v>
      </c>
      <c r="Q93" s="181">
        <f>ROUND(E93*P93,2)</f>
        <v>0</v>
      </c>
      <c r="R93" s="183"/>
      <c r="S93" s="183" t="s">
        <v>198</v>
      </c>
      <c r="T93" s="184" t="s">
        <v>169</v>
      </c>
      <c r="U93" s="159">
        <v>0</v>
      </c>
      <c r="V93" s="159">
        <f>ROUND(E93*U93,2)</f>
        <v>0</v>
      </c>
      <c r="W93" s="159"/>
      <c r="X93" s="159" t="s">
        <v>206</v>
      </c>
      <c r="Y93" s="159" t="s">
        <v>171</v>
      </c>
      <c r="Z93" s="149"/>
      <c r="AA93" s="149"/>
      <c r="AB93" s="149"/>
      <c r="AC93" s="149"/>
      <c r="AD93" s="149"/>
      <c r="AE93" s="149"/>
      <c r="AF93" s="149"/>
      <c r="AG93" s="149" t="s">
        <v>207</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1">
        <v>39</v>
      </c>
      <c r="B94" s="172" t="s">
        <v>809</v>
      </c>
      <c r="C94" s="188" t="s">
        <v>810</v>
      </c>
      <c r="D94" s="173" t="s">
        <v>487</v>
      </c>
      <c r="E94" s="174">
        <v>0.38500000000000001</v>
      </c>
      <c r="F94" s="175"/>
      <c r="G94" s="176">
        <f>ROUND(E94*F94,2)</f>
        <v>0</v>
      </c>
      <c r="H94" s="175"/>
      <c r="I94" s="176">
        <f>ROUND(E94*H94,2)</f>
        <v>0</v>
      </c>
      <c r="J94" s="175"/>
      <c r="K94" s="176">
        <f>ROUND(E94*J94,2)</f>
        <v>0</v>
      </c>
      <c r="L94" s="176">
        <v>21</v>
      </c>
      <c r="M94" s="176">
        <f>G94*(1+L94/100)</f>
        <v>0</v>
      </c>
      <c r="N94" s="174">
        <v>0</v>
      </c>
      <c r="O94" s="174">
        <f>ROUND(E94*N94,2)</f>
        <v>0</v>
      </c>
      <c r="P94" s="174">
        <v>0</v>
      </c>
      <c r="Q94" s="174">
        <f>ROUND(E94*P94,2)</f>
        <v>0</v>
      </c>
      <c r="R94" s="176"/>
      <c r="S94" s="176" t="s">
        <v>198</v>
      </c>
      <c r="T94" s="177" t="s">
        <v>169</v>
      </c>
      <c r="U94" s="159">
        <v>0</v>
      </c>
      <c r="V94" s="159">
        <f>ROUND(E94*U94,2)</f>
        <v>0</v>
      </c>
      <c r="W94" s="159"/>
      <c r="X94" s="159" t="s">
        <v>206</v>
      </c>
      <c r="Y94" s="159" t="s">
        <v>171</v>
      </c>
      <c r="Z94" s="149"/>
      <c r="AA94" s="149"/>
      <c r="AB94" s="149"/>
      <c r="AC94" s="149"/>
      <c r="AD94" s="149"/>
      <c r="AE94" s="149"/>
      <c r="AF94" s="149"/>
      <c r="AG94" s="149" t="s">
        <v>207</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194" t="s">
        <v>811</v>
      </c>
      <c r="D95" s="192"/>
      <c r="E95" s="193"/>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211</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4" t="s">
        <v>812</v>
      </c>
      <c r="D96" s="192"/>
      <c r="E96" s="193">
        <v>0.38500000000000001</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211</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1">
        <v>40</v>
      </c>
      <c r="B97" s="172" t="s">
        <v>813</v>
      </c>
      <c r="C97" s="188" t="s">
        <v>806</v>
      </c>
      <c r="D97" s="173" t="s">
        <v>204</v>
      </c>
      <c r="E97" s="174">
        <v>0.38500000000000001</v>
      </c>
      <c r="F97" s="175"/>
      <c r="G97" s="176">
        <f>ROUND(E97*F97,2)</f>
        <v>0</v>
      </c>
      <c r="H97" s="175"/>
      <c r="I97" s="176">
        <f>ROUND(E97*H97,2)</f>
        <v>0</v>
      </c>
      <c r="J97" s="175"/>
      <c r="K97" s="176">
        <f>ROUND(E97*J97,2)</f>
        <v>0</v>
      </c>
      <c r="L97" s="176">
        <v>21</v>
      </c>
      <c r="M97" s="176">
        <f>G97*(1+L97/100)</f>
        <v>0</v>
      </c>
      <c r="N97" s="174">
        <v>0</v>
      </c>
      <c r="O97" s="174">
        <f>ROUND(E97*N97,2)</f>
        <v>0</v>
      </c>
      <c r="P97" s="174">
        <v>0</v>
      </c>
      <c r="Q97" s="174">
        <f>ROUND(E97*P97,2)</f>
        <v>0</v>
      </c>
      <c r="R97" s="176"/>
      <c r="S97" s="176" t="s">
        <v>198</v>
      </c>
      <c r="T97" s="177" t="s">
        <v>169</v>
      </c>
      <c r="U97" s="159">
        <v>0</v>
      </c>
      <c r="V97" s="159">
        <f>ROUND(E97*U97,2)</f>
        <v>0</v>
      </c>
      <c r="W97" s="159"/>
      <c r="X97" s="159" t="s">
        <v>206</v>
      </c>
      <c r="Y97" s="159" t="s">
        <v>171</v>
      </c>
      <c r="Z97" s="149"/>
      <c r="AA97" s="149"/>
      <c r="AB97" s="149"/>
      <c r="AC97" s="149"/>
      <c r="AD97" s="149"/>
      <c r="AE97" s="149"/>
      <c r="AF97" s="149"/>
      <c r="AG97" s="149" t="s">
        <v>207</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194" t="s">
        <v>811</v>
      </c>
      <c r="D98" s="192"/>
      <c r="E98" s="193"/>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211</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4" t="s">
        <v>812</v>
      </c>
      <c r="D99" s="192"/>
      <c r="E99" s="193">
        <v>0.38500000000000001</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211</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x14ac:dyDescent="0.2">
      <c r="A100" s="164" t="s">
        <v>163</v>
      </c>
      <c r="B100" s="165" t="s">
        <v>107</v>
      </c>
      <c r="C100" s="186" t="s">
        <v>108</v>
      </c>
      <c r="D100" s="166"/>
      <c r="E100" s="167"/>
      <c r="F100" s="168"/>
      <c r="G100" s="168">
        <f>SUMIF(AG101:AG113,"&lt;&gt;NOR",G101:G113)</f>
        <v>0</v>
      </c>
      <c r="H100" s="168"/>
      <c r="I100" s="168">
        <f>SUM(I101:I113)</f>
        <v>0</v>
      </c>
      <c r="J100" s="168"/>
      <c r="K100" s="168">
        <f>SUM(K101:K113)</f>
        <v>0</v>
      </c>
      <c r="L100" s="168"/>
      <c r="M100" s="168">
        <f>SUM(M101:M113)</f>
        <v>0</v>
      </c>
      <c r="N100" s="167"/>
      <c r="O100" s="167">
        <f>SUM(O101:O113)</f>
        <v>0</v>
      </c>
      <c r="P100" s="167"/>
      <c r="Q100" s="167">
        <f>SUM(Q101:Q113)</f>
        <v>0</v>
      </c>
      <c r="R100" s="168"/>
      <c r="S100" s="168"/>
      <c r="T100" s="169"/>
      <c r="U100" s="163"/>
      <c r="V100" s="163">
        <f>SUM(V101:V113)</f>
        <v>0</v>
      </c>
      <c r="W100" s="163"/>
      <c r="X100" s="163"/>
      <c r="Y100" s="163"/>
      <c r="AG100" t="s">
        <v>164</v>
      </c>
    </row>
    <row r="101" spans="1:60" ht="22.5" outlineLevel="1" x14ac:dyDescent="0.2">
      <c r="A101" s="178">
        <v>41</v>
      </c>
      <c r="B101" s="179" t="s">
        <v>814</v>
      </c>
      <c r="C101" s="187" t="s">
        <v>815</v>
      </c>
      <c r="D101" s="180" t="s">
        <v>254</v>
      </c>
      <c r="E101" s="181">
        <v>38</v>
      </c>
      <c r="F101" s="182"/>
      <c r="G101" s="183">
        <f>ROUND(E101*F101,2)</f>
        <v>0</v>
      </c>
      <c r="H101" s="182"/>
      <c r="I101" s="183">
        <f>ROUND(E101*H101,2)</f>
        <v>0</v>
      </c>
      <c r="J101" s="182"/>
      <c r="K101" s="183">
        <f>ROUND(E101*J101,2)</f>
        <v>0</v>
      </c>
      <c r="L101" s="183">
        <v>21</v>
      </c>
      <c r="M101" s="183">
        <f>G101*(1+L101/100)</f>
        <v>0</v>
      </c>
      <c r="N101" s="181">
        <v>0</v>
      </c>
      <c r="O101" s="181">
        <f>ROUND(E101*N101,2)</f>
        <v>0</v>
      </c>
      <c r="P101" s="181">
        <v>0</v>
      </c>
      <c r="Q101" s="181">
        <f>ROUND(E101*P101,2)</f>
        <v>0</v>
      </c>
      <c r="R101" s="183"/>
      <c r="S101" s="183" t="s">
        <v>198</v>
      </c>
      <c r="T101" s="184" t="s">
        <v>169</v>
      </c>
      <c r="U101" s="159">
        <v>0</v>
      </c>
      <c r="V101" s="159">
        <f>ROUND(E101*U101,2)</f>
        <v>0</v>
      </c>
      <c r="W101" s="159"/>
      <c r="X101" s="159" t="s">
        <v>206</v>
      </c>
      <c r="Y101" s="159" t="s">
        <v>171</v>
      </c>
      <c r="Z101" s="149"/>
      <c r="AA101" s="149"/>
      <c r="AB101" s="149"/>
      <c r="AC101" s="149"/>
      <c r="AD101" s="149"/>
      <c r="AE101" s="149"/>
      <c r="AF101" s="149"/>
      <c r="AG101" s="149" t="s">
        <v>719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ht="22.5" outlineLevel="1" x14ac:dyDescent="0.2">
      <c r="A102" s="178">
        <v>42</v>
      </c>
      <c r="B102" s="179" t="s">
        <v>816</v>
      </c>
      <c r="C102" s="187" t="s">
        <v>817</v>
      </c>
      <c r="D102" s="180" t="s">
        <v>487</v>
      </c>
      <c r="E102" s="181">
        <v>23</v>
      </c>
      <c r="F102" s="182"/>
      <c r="G102" s="183">
        <f>ROUND(E102*F102,2)</f>
        <v>0</v>
      </c>
      <c r="H102" s="182"/>
      <c r="I102" s="183">
        <f>ROUND(E102*H102,2)</f>
        <v>0</v>
      </c>
      <c r="J102" s="182"/>
      <c r="K102" s="183">
        <f>ROUND(E102*J102,2)</f>
        <v>0</v>
      </c>
      <c r="L102" s="183">
        <v>21</v>
      </c>
      <c r="M102" s="183">
        <f>G102*(1+L102/100)</f>
        <v>0</v>
      </c>
      <c r="N102" s="181">
        <v>0</v>
      </c>
      <c r="O102" s="181">
        <f>ROUND(E102*N102,2)</f>
        <v>0</v>
      </c>
      <c r="P102" s="181">
        <v>0</v>
      </c>
      <c r="Q102" s="181">
        <f>ROUND(E102*P102,2)</f>
        <v>0</v>
      </c>
      <c r="R102" s="183"/>
      <c r="S102" s="183" t="s">
        <v>198</v>
      </c>
      <c r="T102" s="184" t="s">
        <v>169</v>
      </c>
      <c r="U102" s="159">
        <v>0</v>
      </c>
      <c r="V102" s="159">
        <f>ROUND(E102*U102,2)</f>
        <v>0</v>
      </c>
      <c r="W102" s="159"/>
      <c r="X102" s="159" t="s">
        <v>206</v>
      </c>
      <c r="Y102" s="159" t="s">
        <v>171</v>
      </c>
      <c r="Z102" s="149"/>
      <c r="AA102" s="149"/>
      <c r="AB102" s="149"/>
      <c r="AC102" s="149"/>
      <c r="AD102" s="149"/>
      <c r="AE102" s="149"/>
      <c r="AF102" s="149"/>
      <c r="AG102" s="149" t="s">
        <v>719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8">
        <v>43</v>
      </c>
      <c r="B103" s="179" t="s">
        <v>818</v>
      </c>
      <c r="C103" s="187" t="s">
        <v>819</v>
      </c>
      <c r="D103" s="180" t="s">
        <v>487</v>
      </c>
      <c r="E103" s="181">
        <v>23</v>
      </c>
      <c r="F103" s="182"/>
      <c r="G103" s="183">
        <f>ROUND(E103*F103,2)</f>
        <v>0</v>
      </c>
      <c r="H103" s="182"/>
      <c r="I103" s="183">
        <f>ROUND(E103*H103,2)</f>
        <v>0</v>
      </c>
      <c r="J103" s="182"/>
      <c r="K103" s="183">
        <f>ROUND(E103*J103,2)</f>
        <v>0</v>
      </c>
      <c r="L103" s="183">
        <v>21</v>
      </c>
      <c r="M103" s="183">
        <f>G103*(1+L103/100)</f>
        <v>0</v>
      </c>
      <c r="N103" s="181">
        <v>0</v>
      </c>
      <c r="O103" s="181">
        <f>ROUND(E103*N103,2)</f>
        <v>0</v>
      </c>
      <c r="P103" s="181">
        <v>0</v>
      </c>
      <c r="Q103" s="181">
        <f>ROUND(E103*P103,2)</f>
        <v>0</v>
      </c>
      <c r="R103" s="183"/>
      <c r="S103" s="183" t="s">
        <v>198</v>
      </c>
      <c r="T103" s="184" t="s">
        <v>169</v>
      </c>
      <c r="U103" s="159">
        <v>0</v>
      </c>
      <c r="V103" s="159">
        <f>ROUND(E103*U103,2)</f>
        <v>0</v>
      </c>
      <c r="W103" s="159"/>
      <c r="X103" s="159" t="s">
        <v>206</v>
      </c>
      <c r="Y103" s="159" t="s">
        <v>171</v>
      </c>
      <c r="Z103" s="149"/>
      <c r="AA103" s="149"/>
      <c r="AB103" s="149"/>
      <c r="AC103" s="149"/>
      <c r="AD103" s="149"/>
      <c r="AE103" s="149"/>
      <c r="AF103" s="149"/>
      <c r="AG103" s="149" t="s">
        <v>719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1">
        <v>44</v>
      </c>
      <c r="B104" s="172" t="s">
        <v>820</v>
      </c>
      <c r="C104" s="188" t="s">
        <v>821</v>
      </c>
      <c r="D104" s="173" t="s">
        <v>346</v>
      </c>
      <c r="E104" s="174">
        <v>1.9E-3</v>
      </c>
      <c r="F104" s="175"/>
      <c r="G104" s="176">
        <f>ROUND(E104*F104,2)</f>
        <v>0</v>
      </c>
      <c r="H104" s="175"/>
      <c r="I104" s="176">
        <f>ROUND(E104*H104,2)</f>
        <v>0</v>
      </c>
      <c r="J104" s="175"/>
      <c r="K104" s="176">
        <f>ROUND(E104*J104,2)</f>
        <v>0</v>
      </c>
      <c r="L104" s="176">
        <v>21</v>
      </c>
      <c r="M104" s="176">
        <f>G104*(1+L104/100)</f>
        <v>0</v>
      </c>
      <c r="N104" s="174">
        <v>0</v>
      </c>
      <c r="O104" s="174">
        <f>ROUND(E104*N104,2)</f>
        <v>0</v>
      </c>
      <c r="P104" s="174">
        <v>0</v>
      </c>
      <c r="Q104" s="174">
        <f>ROUND(E104*P104,2)</f>
        <v>0</v>
      </c>
      <c r="R104" s="176"/>
      <c r="S104" s="176" t="s">
        <v>198</v>
      </c>
      <c r="T104" s="177" t="s">
        <v>169</v>
      </c>
      <c r="U104" s="159">
        <v>0</v>
      </c>
      <c r="V104" s="159">
        <f>ROUND(E104*U104,2)</f>
        <v>0</v>
      </c>
      <c r="W104" s="159"/>
      <c r="X104" s="159" t="s">
        <v>206</v>
      </c>
      <c r="Y104" s="159" t="s">
        <v>171</v>
      </c>
      <c r="Z104" s="149"/>
      <c r="AA104" s="149"/>
      <c r="AB104" s="149"/>
      <c r="AC104" s="149"/>
      <c r="AD104" s="149"/>
      <c r="AE104" s="149"/>
      <c r="AF104" s="149"/>
      <c r="AG104" s="149" t="s">
        <v>719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194" t="s">
        <v>822</v>
      </c>
      <c r="D105" s="192"/>
      <c r="E105" s="193"/>
      <c r="F105" s="159"/>
      <c r="G105" s="159"/>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211</v>
      </c>
      <c r="AH105" s="149">
        <v>0</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3" x14ac:dyDescent="0.2">
      <c r="A106" s="156"/>
      <c r="B106" s="157"/>
      <c r="C106" s="194" t="s">
        <v>823</v>
      </c>
      <c r="D106" s="192"/>
      <c r="E106" s="193"/>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211</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8">
        <v>45</v>
      </c>
      <c r="B107" s="179" t="s">
        <v>799</v>
      </c>
      <c r="C107" s="187" t="s">
        <v>800</v>
      </c>
      <c r="D107" s="180" t="s">
        <v>254</v>
      </c>
      <c r="E107" s="181">
        <v>38</v>
      </c>
      <c r="F107" s="182"/>
      <c r="G107" s="183">
        <f>ROUND(E107*F107,2)</f>
        <v>0</v>
      </c>
      <c r="H107" s="182"/>
      <c r="I107" s="183">
        <f>ROUND(E107*H107,2)</f>
        <v>0</v>
      </c>
      <c r="J107" s="182"/>
      <c r="K107" s="183">
        <f>ROUND(E107*J107,2)</f>
        <v>0</v>
      </c>
      <c r="L107" s="183">
        <v>21</v>
      </c>
      <c r="M107" s="183">
        <f>G107*(1+L107/100)</f>
        <v>0</v>
      </c>
      <c r="N107" s="181">
        <v>0</v>
      </c>
      <c r="O107" s="181">
        <f>ROUND(E107*N107,2)</f>
        <v>0</v>
      </c>
      <c r="P107" s="181">
        <v>0</v>
      </c>
      <c r="Q107" s="181">
        <f>ROUND(E107*P107,2)</f>
        <v>0</v>
      </c>
      <c r="R107" s="183"/>
      <c r="S107" s="183" t="s">
        <v>198</v>
      </c>
      <c r="T107" s="184" t="s">
        <v>169</v>
      </c>
      <c r="U107" s="159">
        <v>0</v>
      </c>
      <c r="V107" s="159">
        <f>ROUND(E107*U107,2)</f>
        <v>0</v>
      </c>
      <c r="W107" s="159"/>
      <c r="X107" s="159" t="s">
        <v>206</v>
      </c>
      <c r="Y107" s="159" t="s">
        <v>171</v>
      </c>
      <c r="Z107" s="149"/>
      <c r="AA107" s="149"/>
      <c r="AB107" s="149"/>
      <c r="AC107" s="149"/>
      <c r="AD107" s="149"/>
      <c r="AE107" s="149"/>
      <c r="AF107" s="149"/>
      <c r="AG107" s="149" t="s">
        <v>719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1">
        <v>46</v>
      </c>
      <c r="B108" s="172" t="s">
        <v>824</v>
      </c>
      <c r="C108" s="188" t="s">
        <v>825</v>
      </c>
      <c r="D108" s="173" t="s">
        <v>204</v>
      </c>
      <c r="E108" s="174">
        <v>3.04</v>
      </c>
      <c r="F108" s="175"/>
      <c r="G108" s="176">
        <f>ROUND(E108*F108,2)</f>
        <v>0</v>
      </c>
      <c r="H108" s="175"/>
      <c r="I108" s="176">
        <f>ROUND(E108*H108,2)</f>
        <v>0</v>
      </c>
      <c r="J108" s="175"/>
      <c r="K108" s="176">
        <f>ROUND(E108*J108,2)</f>
        <v>0</v>
      </c>
      <c r="L108" s="176">
        <v>21</v>
      </c>
      <c r="M108" s="176">
        <f>G108*(1+L108/100)</f>
        <v>0</v>
      </c>
      <c r="N108" s="174">
        <v>0</v>
      </c>
      <c r="O108" s="174">
        <f>ROUND(E108*N108,2)</f>
        <v>0</v>
      </c>
      <c r="P108" s="174">
        <v>0</v>
      </c>
      <c r="Q108" s="174">
        <f>ROUND(E108*P108,2)</f>
        <v>0</v>
      </c>
      <c r="R108" s="176"/>
      <c r="S108" s="176" t="s">
        <v>198</v>
      </c>
      <c r="T108" s="177" t="s">
        <v>169</v>
      </c>
      <c r="U108" s="159">
        <v>0</v>
      </c>
      <c r="V108" s="159">
        <f>ROUND(E108*U108,2)</f>
        <v>0</v>
      </c>
      <c r="W108" s="159"/>
      <c r="X108" s="159" t="s">
        <v>206</v>
      </c>
      <c r="Y108" s="159" t="s">
        <v>171</v>
      </c>
      <c r="Z108" s="149"/>
      <c r="AA108" s="149"/>
      <c r="AB108" s="149"/>
      <c r="AC108" s="149"/>
      <c r="AD108" s="149"/>
      <c r="AE108" s="149"/>
      <c r="AF108" s="149"/>
      <c r="AG108" s="149" t="s">
        <v>207</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194" t="s">
        <v>826</v>
      </c>
      <c r="D109" s="192"/>
      <c r="E109" s="193"/>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211</v>
      </c>
      <c r="AH109" s="149">
        <v>0</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194" t="s">
        <v>713</v>
      </c>
      <c r="D110" s="192"/>
      <c r="E110" s="193">
        <v>3.04</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211</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1">
        <v>47</v>
      </c>
      <c r="B111" s="172" t="s">
        <v>827</v>
      </c>
      <c r="C111" s="188" t="s">
        <v>806</v>
      </c>
      <c r="D111" s="173" t="s">
        <v>204</v>
      </c>
      <c r="E111" s="174">
        <v>3.04</v>
      </c>
      <c r="F111" s="175"/>
      <c r="G111" s="176">
        <f>ROUND(E111*F111,2)</f>
        <v>0</v>
      </c>
      <c r="H111" s="175"/>
      <c r="I111" s="176">
        <f>ROUND(E111*H111,2)</f>
        <v>0</v>
      </c>
      <c r="J111" s="175"/>
      <c r="K111" s="176">
        <f>ROUND(E111*J111,2)</f>
        <v>0</v>
      </c>
      <c r="L111" s="176">
        <v>21</v>
      </c>
      <c r="M111" s="176">
        <f>G111*(1+L111/100)</f>
        <v>0</v>
      </c>
      <c r="N111" s="174">
        <v>0</v>
      </c>
      <c r="O111" s="174">
        <f>ROUND(E111*N111,2)</f>
        <v>0</v>
      </c>
      <c r="P111" s="174">
        <v>0</v>
      </c>
      <c r="Q111" s="174">
        <f>ROUND(E111*P111,2)</f>
        <v>0</v>
      </c>
      <c r="R111" s="176"/>
      <c r="S111" s="176" t="s">
        <v>198</v>
      </c>
      <c r="T111" s="177" t="s">
        <v>169</v>
      </c>
      <c r="U111" s="159">
        <v>0</v>
      </c>
      <c r="V111" s="159">
        <f>ROUND(E111*U111,2)</f>
        <v>0</v>
      </c>
      <c r="W111" s="159"/>
      <c r="X111" s="159" t="s">
        <v>206</v>
      </c>
      <c r="Y111" s="159" t="s">
        <v>171</v>
      </c>
      <c r="Z111" s="149"/>
      <c r="AA111" s="149"/>
      <c r="AB111" s="149"/>
      <c r="AC111" s="149"/>
      <c r="AD111" s="149"/>
      <c r="AE111" s="149"/>
      <c r="AF111" s="149"/>
      <c r="AG111" s="149" t="s">
        <v>207</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194" t="s">
        <v>826</v>
      </c>
      <c r="D112" s="192"/>
      <c r="E112" s="193"/>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211</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4" t="s">
        <v>713</v>
      </c>
      <c r="D113" s="192"/>
      <c r="E113" s="193">
        <v>3.04</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211</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x14ac:dyDescent="0.2">
      <c r="A114" s="164" t="s">
        <v>163</v>
      </c>
      <c r="B114" s="165" t="s">
        <v>109</v>
      </c>
      <c r="C114" s="186" t="s">
        <v>110</v>
      </c>
      <c r="D114" s="166"/>
      <c r="E114" s="167"/>
      <c r="F114" s="168"/>
      <c r="G114" s="168">
        <f>SUMIF(AG115:AG117,"&lt;&gt;NOR",G115:G117)</f>
        <v>0</v>
      </c>
      <c r="H114" s="168"/>
      <c r="I114" s="168">
        <f>SUM(I115:I117)</f>
        <v>0</v>
      </c>
      <c r="J114" s="168"/>
      <c r="K114" s="168">
        <f>SUM(K115:K117)</f>
        <v>0</v>
      </c>
      <c r="L114" s="168"/>
      <c r="M114" s="168">
        <f>SUM(M115:M117)</f>
        <v>0</v>
      </c>
      <c r="N114" s="167"/>
      <c r="O114" s="167">
        <f>SUM(O115:O117)</f>
        <v>0</v>
      </c>
      <c r="P114" s="167"/>
      <c r="Q114" s="167">
        <f>SUM(Q115:Q117)</f>
        <v>0</v>
      </c>
      <c r="R114" s="168"/>
      <c r="S114" s="168"/>
      <c r="T114" s="169"/>
      <c r="U114" s="163"/>
      <c r="V114" s="163">
        <f>SUM(V115:V117)</f>
        <v>0</v>
      </c>
      <c r="W114" s="163"/>
      <c r="X114" s="163"/>
      <c r="Y114" s="163"/>
      <c r="AG114" t="s">
        <v>164</v>
      </c>
    </row>
    <row r="115" spans="1:60" outlineLevel="1" x14ac:dyDescent="0.2">
      <c r="A115" s="178">
        <v>48</v>
      </c>
      <c r="B115" s="179" t="s">
        <v>828</v>
      </c>
      <c r="C115" s="187" t="s">
        <v>829</v>
      </c>
      <c r="D115" s="180" t="s">
        <v>755</v>
      </c>
      <c r="E115" s="181">
        <v>1</v>
      </c>
      <c r="F115" s="182"/>
      <c r="G115" s="183">
        <f>ROUND(E115*F115,2)</f>
        <v>0</v>
      </c>
      <c r="H115" s="182"/>
      <c r="I115" s="183">
        <f>ROUND(E115*H115,2)</f>
        <v>0</v>
      </c>
      <c r="J115" s="182"/>
      <c r="K115" s="183">
        <f>ROUND(E115*J115,2)</f>
        <v>0</v>
      </c>
      <c r="L115" s="183">
        <v>21</v>
      </c>
      <c r="M115" s="183">
        <f>G115*(1+L115/100)</f>
        <v>0</v>
      </c>
      <c r="N115" s="181">
        <v>0</v>
      </c>
      <c r="O115" s="181">
        <f>ROUND(E115*N115,2)</f>
        <v>0</v>
      </c>
      <c r="P115" s="181">
        <v>0</v>
      </c>
      <c r="Q115" s="181">
        <f>ROUND(E115*P115,2)</f>
        <v>0</v>
      </c>
      <c r="R115" s="183"/>
      <c r="S115" s="183" t="s">
        <v>198</v>
      </c>
      <c r="T115" s="184" t="s">
        <v>169</v>
      </c>
      <c r="U115" s="159">
        <v>0</v>
      </c>
      <c r="V115" s="159">
        <f>ROUND(E115*U115,2)</f>
        <v>0</v>
      </c>
      <c r="W115" s="159"/>
      <c r="X115" s="159" t="s">
        <v>206</v>
      </c>
      <c r="Y115" s="159" t="s">
        <v>171</v>
      </c>
      <c r="Z115" s="149"/>
      <c r="AA115" s="149"/>
      <c r="AB115" s="149"/>
      <c r="AC115" s="149"/>
      <c r="AD115" s="149"/>
      <c r="AE115" s="149"/>
      <c r="AF115" s="149"/>
      <c r="AG115" s="149" t="s">
        <v>719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78">
        <v>49</v>
      </c>
      <c r="B116" s="179" t="s">
        <v>830</v>
      </c>
      <c r="C116" s="187" t="s">
        <v>831</v>
      </c>
      <c r="D116" s="180" t="s">
        <v>755</v>
      </c>
      <c r="E116" s="181">
        <v>1</v>
      </c>
      <c r="F116" s="182"/>
      <c r="G116" s="183">
        <f>ROUND(E116*F116,2)</f>
        <v>0</v>
      </c>
      <c r="H116" s="182"/>
      <c r="I116" s="183">
        <f>ROUND(E116*H116,2)</f>
        <v>0</v>
      </c>
      <c r="J116" s="182"/>
      <c r="K116" s="183">
        <f>ROUND(E116*J116,2)</f>
        <v>0</v>
      </c>
      <c r="L116" s="183">
        <v>21</v>
      </c>
      <c r="M116" s="183">
        <f>G116*(1+L116/100)</f>
        <v>0</v>
      </c>
      <c r="N116" s="181">
        <v>0</v>
      </c>
      <c r="O116" s="181">
        <f>ROUND(E116*N116,2)</f>
        <v>0</v>
      </c>
      <c r="P116" s="181">
        <v>0</v>
      </c>
      <c r="Q116" s="181">
        <f>ROUND(E116*P116,2)</f>
        <v>0</v>
      </c>
      <c r="R116" s="183"/>
      <c r="S116" s="183" t="s">
        <v>198</v>
      </c>
      <c r="T116" s="184" t="s">
        <v>169</v>
      </c>
      <c r="U116" s="159">
        <v>0</v>
      </c>
      <c r="V116" s="159">
        <f>ROUND(E116*U116,2)</f>
        <v>0</v>
      </c>
      <c r="W116" s="159"/>
      <c r="X116" s="159" t="s">
        <v>206</v>
      </c>
      <c r="Y116" s="159" t="s">
        <v>171</v>
      </c>
      <c r="Z116" s="149"/>
      <c r="AA116" s="149"/>
      <c r="AB116" s="149"/>
      <c r="AC116" s="149"/>
      <c r="AD116" s="149"/>
      <c r="AE116" s="149"/>
      <c r="AF116" s="149"/>
      <c r="AG116" s="149" t="s">
        <v>719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71">
        <v>50</v>
      </c>
      <c r="B117" s="172" t="s">
        <v>832</v>
      </c>
      <c r="C117" s="188" t="s">
        <v>833</v>
      </c>
      <c r="D117" s="173" t="s">
        <v>755</v>
      </c>
      <c r="E117" s="174">
        <v>1</v>
      </c>
      <c r="F117" s="175"/>
      <c r="G117" s="176">
        <f>ROUND(E117*F117,2)</f>
        <v>0</v>
      </c>
      <c r="H117" s="175"/>
      <c r="I117" s="176">
        <f>ROUND(E117*H117,2)</f>
        <v>0</v>
      </c>
      <c r="J117" s="175"/>
      <c r="K117" s="176">
        <f>ROUND(E117*J117,2)</f>
        <v>0</v>
      </c>
      <c r="L117" s="176">
        <v>21</v>
      </c>
      <c r="M117" s="176">
        <f>G117*(1+L117/100)</f>
        <v>0</v>
      </c>
      <c r="N117" s="174">
        <v>0</v>
      </c>
      <c r="O117" s="174">
        <f>ROUND(E117*N117,2)</f>
        <v>0</v>
      </c>
      <c r="P117" s="174">
        <v>0</v>
      </c>
      <c r="Q117" s="174">
        <f>ROUND(E117*P117,2)</f>
        <v>0</v>
      </c>
      <c r="R117" s="176"/>
      <c r="S117" s="176" t="s">
        <v>198</v>
      </c>
      <c r="T117" s="177" t="s">
        <v>169</v>
      </c>
      <c r="U117" s="159">
        <v>0</v>
      </c>
      <c r="V117" s="159">
        <f>ROUND(E117*U117,2)</f>
        <v>0</v>
      </c>
      <c r="W117" s="159"/>
      <c r="X117" s="159" t="s">
        <v>206</v>
      </c>
      <c r="Y117" s="159" t="s">
        <v>171</v>
      </c>
      <c r="Z117" s="149"/>
      <c r="AA117" s="149"/>
      <c r="AB117" s="149"/>
      <c r="AC117" s="149"/>
      <c r="AD117" s="149"/>
      <c r="AE117" s="149"/>
      <c r="AF117" s="149"/>
      <c r="AG117" s="149" t="s">
        <v>719</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
      <c r="A118" s="3"/>
      <c r="B118" s="4"/>
      <c r="C118" s="189"/>
      <c r="D118" s="6"/>
      <c r="E118" s="3"/>
      <c r="F118" s="3"/>
      <c r="G118" s="3"/>
      <c r="H118" s="3"/>
      <c r="I118" s="3"/>
      <c r="J118" s="3"/>
      <c r="K118" s="3"/>
      <c r="L118" s="3"/>
      <c r="M118" s="3"/>
      <c r="N118" s="3"/>
      <c r="O118" s="3"/>
      <c r="P118" s="3"/>
      <c r="Q118" s="3"/>
      <c r="R118" s="3"/>
      <c r="S118" s="3"/>
      <c r="T118" s="3"/>
      <c r="U118" s="3"/>
      <c r="V118" s="3"/>
      <c r="W118" s="3"/>
      <c r="X118" s="3"/>
      <c r="Y118" s="3"/>
      <c r="AE118">
        <v>15</v>
      </c>
      <c r="AF118">
        <v>21</v>
      </c>
      <c r="AG118" t="s">
        <v>149</v>
      </c>
    </row>
    <row r="119" spans="1:60" x14ac:dyDescent="0.2">
      <c r="A119" s="152"/>
      <c r="B119" s="153" t="s">
        <v>29</v>
      </c>
      <c r="C119" s="190"/>
      <c r="D119" s="154"/>
      <c r="E119" s="155"/>
      <c r="F119" s="155"/>
      <c r="G119" s="170">
        <f>G8+G52+G63+G72+G100+G114</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199</v>
      </c>
    </row>
    <row r="120" spans="1:60" x14ac:dyDescent="0.2">
      <c r="C120" s="191"/>
      <c r="D120" s="10"/>
      <c r="AG120" t="s">
        <v>200</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oc98PLRbbbabm87Lrb5uu0ZfYA9q9dCRs83Os8rp80vcrHs1o7HA1B3IB4JGDS39nnmxsqXO1s5A1bGMBYQsQ==" saltValue="vdZy0Hu0IWU3I2jWlC8kC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SO 00 1 Naklady</vt:lpstr>
      <vt:lpstr>SO 01 D.1.1 Pol</vt:lpstr>
      <vt:lpstr>SO 01 D.1.4 Pol</vt:lpstr>
      <vt:lpstr>SO 02 1 Pol</vt:lpstr>
      <vt:lpstr>SO 02 2 Pol</vt:lpstr>
      <vt:lpstr>SO 02 3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00 1 Naklady'!Názvy_tisku</vt:lpstr>
      <vt:lpstr>'SO 01 D.1.1 Pol'!Názvy_tisku</vt:lpstr>
      <vt:lpstr>'SO 01 D.1.4 Pol'!Názvy_tisku</vt:lpstr>
      <vt:lpstr>'SO 02 1 Pol'!Názvy_tisku</vt:lpstr>
      <vt:lpstr>'SO 02 2 Pol'!Názvy_tisku</vt:lpstr>
      <vt:lpstr>'SO 02 3 Pol'!Názvy_tisku</vt:lpstr>
      <vt:lpstr>oadresa</vt:lpstr>
      <vt:lpstr>Stavba!Objednatel</vt:lpstr>
      <vt:lpstr>Stavba!Objekt</vt:lpstr>
      <vt:lpstr>'SO 00 1 Naklady'!Oblast_tisku</vt:lpstr>
      <vt:lpstr>'SO 01 D.1.1 Pol'!Oblast_tisku</vt:lpstr>
      <vt:lpstr>'SO 01 D.1.4 Pol'!Oblast_tisku</vt:lpstr>
      <vt:lpstr>'SO 02 1 Pol'!Oblast_tisku</vt:lpstr>
      <vt:lpstr>'SO 02 2 Pol'!Oblast_tisku</vt:lpstr>
      <vt:lpstr>'SO 02 3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Matěj Fochr</cp:lastModifiedBy>
  <cp:lastPrinted>2019-03-19T12:27:02Z</cp:lastPrinted>
  <dcterms:created xsi:type="dcterms:W3CDTF">2009-04-08T07:15:50Z</dcterms:created>
  <dcterms:modified xsi:type="dcterms:W3CDTF">2024-03-11T13:37:07Z</dcterms:modified>
</cp:coreProperties>
</file>