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20-018-03_SO 001" sheetId="1" r:id="rId1"/>
    <sheet name="20-018-03_SO 110" sheetId="2" r:id="rId2"/>
    <sheet name="20-018-03_SO 111" sheetId="3" r:id="rId3"/>
    <sheet name="20-018-03_SO 112" sheetId="4" r:id="rId4"/>
    <sheet name="20-018-03_SO 113" sheetId="5" r:id="rId5"/>
    <sheet name="20-018-03_SO 801" sheetId="6" r:id="rId6"/>
    <sheet name="21-039-03_SO 001" sheetId="7" r:id="rId7"/>
    <sheet name="21-039-03_SO 101" sheetId="8" r:id="rId8"/>
    <sheet name="21-039-03_SO 102" sheetId="9" r:id="rId9"/>
    <sheet name="21-039-03_SO 103" sheetId="10" r:id="rId10"/>
    <sheet name="23-019-03_SO 001" sheetId="11" r:id="rId11"/>
    <sheet name="23-019-03_SO 115" sheetId="12" r:id="rId12"/>
    <sheet name="SO 401" sheetId="13" r:id="rId13"/>
    <sheet name="SO 431" sheetId="14" r:id="rId14"/>
  </sheets>
  <definedNames/>
  <calcPr/>
  <webPublishing/>
</workbook>
</file>

<file path=xl/sharedStrings.xml><?xml version="1.0" encoding="utf-8"?>
<sst xmlns="http://schemas.openxmlformats.org/spreadsheetml/2006/main" count="5957" uniqueCount="986">
  <si>
    <t>ASPE10</t>
  </si>
  <si>
    <t>S</t>
  </si>
  <si>
    <t>Firma: ÚDRŽBA SILNIC Královéhradeckého kraje a.s.</t>
  </si>
  <si>
    <t>Soupis prací objektu</t>
  </si>
  <si>
    <t xml:space="preserve">Stavba: </t>
  </si>
  <si>
    <t>329 17nb</t>
  </si>
  <si>
    <t>Zábědov - Nový Bydžov_město_neoceněný_03052024</t>
  </si>
  <si>
    <t>O</t>
  </si>
  <si>
    <t>Objekt:</t>
  </si>
  <si>
    <t>20-018-03</t>
  </si>
  <si>
    <t>Cyklostezka Nový Bydžov - PZ Zábědov</t>
  </si>
  <si>
    <t>O1</t>
  </si>
  <si>
    <t>Rozpočet:</t>
  </si>
  <si>
    <t>0,00</t>
  </si>
  <si>
    <t>15,00</t>
  </si>
  <si>
    <t>21,00</t>
  </si>
  <si>
    <t>6</t>
  </si>
  <si>
    <t>2</t>
  </si>
  <si>
    <t>SO 001</t>
  </si>
  <si>
    <t>Vedlejší a ostatní náklady</t>
  </si>
  <si>
    <t>Typ</t>
  </si>
  <si>
    <t>0</t>
  </si>
  <si>
    <t>Poř. číslo</t>
  </si>
  <si>
    <t>1</t>
  </si>
  <si>
    <t>Kód položky</t>
  </si>
  <si>
    <t>Varianta</t>
  </si>
  <si>
    <t>3</t>
  </si>
  <si>
    <t>Název položky</t>
  </si>
  <si>
    <t>4</t>
  </si>
  <si>
    <t>MJ</t>
  </si>
  <si>
    <t>5</t>
  </si>
  <si>
    <t>Množství</t>
  </si>
  <si>
    <t>Jednotková cena</t>
  </si>
  <si>
    <t>Jednotková</t>
  </si>
  <si>
    <t>9</t>
  </si>
  <si>
    <t>Celkem</t>
  </si>
  <si>
    <t>10</t>
  </si>
  <si>
    <t>SD</t>
  </si>
  <si>
    <t>Všeobecné konstrukce a práce</t>
  </si>
  <si>
    <t>P</t>
  </si>
  <si>
    <t>02520</t>
  </si>
  <si>
    <t/>
  </si>
  <si>
    <t>ZKOUŠENÍ MATERIÁLŮ NEZÁVISLOU ZKUŠEBNOU</t>
  </si>
  <si>
    <t>KPL</t>
  </si>
  <si>
    <t>PP</t>
  </si>
  <si>
    <t>VV</t>
  </si>
  <si>
    <t>TS</t>
  </si>
  <si>
    <t>zahrnuje veškeré náklady spojené s objednatelem požadovanými zkouškami</t>
  </si>
  <si>
    <t>02620</t>
  </si>
  <si>
    <t>ZKOUŠENÍ KONSTRUKCÍ A PRACÍ NEZÁVISLOU ZKUŠEBNOU</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</si>
  <si>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</si>
  <si>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</si>
  <si>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t>
  </si>
  <si>
    <t>zahrnuje veškeré náklady spojené s objednatelem požadovanými zařízeními</t>
  </si>
  <si>
    <t>Kalibrace a tlakové zkoušky sítě CETIN ve střetu se stavbou dle vyjádření CETIN a. s. č.j.: 109069/23.  
V režii investora.</t>
  </si>
  <si>
    <t>02910</t>
  </si>
  <si>
    <t>OSTATNÍ POŽADAVKY - ZEMĚMĚŘIČSKÁ MĚŘENÍ</t>
  </si>
  <si>
    <t>Veškerá zaměření nutná k realizaci díla (např. zaměření stavby před výstavbou,  
vytýčení stavby a obvodu staveniště, vytýčení hranic pozemků apod.) a k uvedení  
stavby do užívání a řádnému předání dokončeného díla.</t>
  </si>
  <si>
    <t>zahrnuje veškeré náklady spojené s objednatelem požadovanými pracemi,   
- pro stanovení orientační investorské ceny určete jednotkovou cenu jako 1% odhadované ceny stavby</t>
  </si>
  <si>
    <t>02911</t>
  </si>
  <si>
    <t>OSTATNÍ POŽADAVKY - GEODETICKÉ ZAMĚŘENÍ</t>
  </si>
  <si>
    <t>HM</t>
  </si>
  <si>
    <t>Zaměření skutečného stavu před dokončením stavby a zaměření skutečného stavu  
po dokončení stavby.</t>
  </si>
  <si>
    <t>zahrnuje veškeré náklady spojené s objednatelem požadovanými pracemi</t>
  </si>
  <si>
    <t>7</t>
  </si>
  <si>
    <t>02940</t>
  </si>
  <si>
    <t>OSTATNÍ POŽADAVKY - VYPRACOVÁNÍ DOKUMENTACE</t>
  </si>
  <si>
    <t>Dokumentace DSPS bude ověřena podpisem odpovědného zástupce zhotovitele a  
správce stavby.  
Tiskem v 6ti vyhotoveních a 6x na CD.</t>
  </si>
  <si>
    <t>8</t>
  </si>
  <si>
    <t>02943</t>
  </si>
  <si>
    <t>OSTATNÍ POŽADAVKY - VYPRACOVÁNÍ RDS</t>
  </si>
  <si>
    <t>Součástí RDS bude zajištění stanovení dopravního značení.</t>
  </si>
  <si>
    <t>02946</t>
  </si>
  <si>
    <t>OSTAT POŽADAVKY - FOTODOKUMENTACE</t>
  </si>
  <si>
    <t>Průběžná fotodokumentace (1x měsíčně sada barevných fotografií) a závěrečná  
fotodokumentace o průběhu výstavby v albu s popisem (3x tištěné + 3x  
elektronicky).</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</si>
  <si>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</si>
  <si>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</si>
  <si>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</si>
  <si>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Revizní správa k SO 401.</t>
  </si>
  <si>
    <t>11</t>
  </si>
  <si>
    <t>02960</t>
  </si>
  <si>
    <t>OSTATNÍ POŽADAVKY - ODBORNÝ DOZOR</t>
  </si>
  <si>
    <t>zahrnuje veškeré náklady spojené s objednatelem požadovaným dozorem</t>
  </si>
  <si>
    <t>12</t>
  </si>
  <si>
    <t>02991</t>
  </si>
  <si>
    <t>OSTATNÍ POŽADAVKY - INFORMAČNÍ TABULE</t>
  </si>
  <si>
    <t>KUS</t>
  </si>
  <si>
    <t>Identifikační tabule stavby se základními údaji o stavbě, tabule s informací o  
pracovní době apod.  
Kompletní dodávka, včetně patních desek, sloupků, přemístěními mezi etapami,  
kontroly apod.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</si>
  <si>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</si>
  <si>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13</t>
  </si>
  <si>
    <t>03100</t>
  </si>
  <si>
    <t>ZAŘÍZENÍ STAVENIŠTĚ - ZŘÍZENÍ, PROVOZ, DEMONTÁŽ</t>
  </si>
  <si>
    <t>V režii zhotovitele.</t>
  </si>
  <si>
    <t>zahrnuje objednatelem povolené náklady na pořízení (event. pronájem), provozování, udržování a likvidaci zhotovitelova zařízení</t>
  </si>
  <si>
    <t>14</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</si>
  <si>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</si>
  <si>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</si>
  <si>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Položka zahrnuje kompletní dopravně-inženýrská opatření po celou dobu stavby  
dle projektové dokumentace.  
Dopravně inženýrské opatření zahrnuje:  
- Přechodné dočasné svislé i vodorovné značení, dopravní zařízení a světelné  
signály, dočasná (mobilní) svodidla úrovně zadržení min. T3 pro oddělení  
dopravních proudů a pracovních míst, jejich dodávku, montáž, demontáž, kontrolu,  
údržbu, servis, přemísťování, pronájem, přeznačování, manipulaci s nimi apod.  
- Dočasnou úpravu stávajícího dopravního značení, zakrytí, demontáž či  
zneplatnění zakrývací páskou.  
- Zpracování podrobné dokumentace jednotlivých dopravně-inženýrských  
opatřenív návaznosti na konkrétní harmonogram prací a projednání DIO před  
stanovením přechodné úpravy provozu.  
- Zajištění inženýrské činnosti pro projednání DIO včetně stanovení přechodné  
úpravy provozu na pozemních komunikacích, rozhodnutí</t>
  </si>
  <si>
    <t>zahrnuje objednatelem povolené náklady na požadovaná zařízení zhotovitele</t>
  </si>
  <si>
    <t>SO 110</t>
  </si>
  <si>
    <t>Společná stezka pro chodce a cyklisty</t>
  </si>
  <si>
    <t>014102</t>
  </si>
  <si>
    <t>POPLATKY ZA SKLÁDKU</t>
  </si>
  <si>
    <t>T</t>
  </si>
  <si>
    <t>Zemina. Předpoklad 2000 kg/m3.</t>
  </si>
  <si>
    <t>pol. č. 13273.2: 931,78*2=1 863,560000 [A]</t>
  </si>
  <si>
    <t>zahrnuje veškeré poplatky provozovateli skládky související s uložením odpadu na skládce.</t>
  </si>
  <si>
    <t>Nestmelené kamenivo. Předpoklad 2500 kg/m3.</t>
  </si>
  <si>
    <t>pol. č. 11332: 3,43*2,5=8,575000 [A]</t>
  </si>
  <si>
    <t>Betonový odpad. Předpoklad 2400 kg/m3.</t>
  </si>
  <si>
    <t>pol. č. 11315: 27,96*2,4=67,104000 [A] 
pol. č. 11318: 31,79*2,4=76,296000 [B] 
pol. č. 11346: 100,8*2,4=241,920000 [C] 
pol. č. 11352: 213,2*0,08=17,056000 [D] 
Celkem: A+B+C+D=402,376000 [E]</t>
  </si>
  <si>
    <t>Penetrační makadam. Předpoklad 2200 kg/m3.</t>
  </si>
  <si>
    <t>pol. č. 11332: 3,43*2,2=7,546000 [A]</t>
  </si>
  <si>
    <t>Zemní práce</t>
  </si>
  <si>
    <t>11315</t>
  </si>
  <si>
    <t>ODSTRANĚNÍ KRYTU ZPEVNĚNÝCH PLOCH Z BETONU</t>
  </si>
  <si>
    <t>M3</t>
  </si>
  <si>
    <t>Vybourání betonu v tl. 0,20 m. Včetně odvozu bez ohledu na vzdálenost a uložení na skládku (skládka zvolena zhotovitelem). Poplatek viz pol. č. 014102.</t>
  </si>
  <si>
    <t>106*0,2+21*0,2+1,1*0,2+2,7*0,2+4,7*0,2+4,3*0,2=27,960000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</si>
  <si>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</si>
  <si>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</si>
  <si>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</si>
  <si>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žulových kostek, včetně odvozu bez ohledu na vzdálenost a uložení na skládku (skládka zvolena zhotovitelem). Poplatek viz pol. č. 014102.</t>
  </si>
  <si>
    <t>(17,8+11,4)*0,1=2,920000 [A]</t>
  </si>
  <si>
    <t>11318</t>
  </si>
  <si>
    <t>ODSTRANĚNÍ KRYTU ZPEVNĚNÝCH PLOCH Z DLAŽDIC</t>
  </si>
  <si>
    <t>Odstranění stávající zámkové dlažby včetně podkladu. Včetně odvozu bez ohledu na vzdálenost a uložení na skládku (skládka zvolena zhotovitelem). Poplatek viz pol. č. 014102.  
Plocha odměřena digitálně ze situace.</t>
  </si>
  <si>
    <t>(65,3+36+38,3+9,7+33,5+87,5+32,7+120,5+70,9+18+17,5)*0,06=31,794000 [A]</t>
  </si>
  <si>
    <t>11332</t>
  </si>
  <si>
    <t>ODSTRANĚNÍ PODKLADŮ ZPEVNĚNÝCH PLOCH Z KAMENIVA NESTMELENÉHO</t>
  </si>
  <si>
    <t>Vybourání nestmelených podkladních vrstev, včetně odvozu bez ohledu na vzdálenost a uložení na skládku (skládka zvolena zhotovitelem). Poplatek viz. pol. č. 014102.  
Plocha odměřena digitálně ze situace.</t>
  </si>
  <si>
    <t>nároží km 0,085: 10*0,24=2,400000 [A] 
nároží km 0,335: 4,3*0,24=1,032000 [B] 
Celkem: A+B=3,432000 [C]</t>
  </si>
  <si>
    <t>11333</t>
  </si>
  <si>
    <t>ODSTRANĚNÍ PODKLADU ZPEVNĚNÝCH PLOCH S ASFALT POJIVEM</t>
  </si>
  <si>
    <t>Vybourání asfaltových podkladních vrstev v tl. 100 mm. Plocha odměřena digitálně ze situace. Odkup zhotovitelem.</t>
  </si>
  <si>
    <t>nároží km 0,085: 10*0,1=1,000000 [A] 
nároží km 0,335: 4,3*0,1=0,430000 [B] 
Celkem: A+B=1,430000 [C]</t>
  </si>
  <si>
    <t>11346</t>
  </si>
  <si>
    <t>ODSTRANĚNÍ KRYTU ZPEVNĚNÝCH PLOCH ZE SILNIČ DÍLCŮ (PANELŮ) VČET PODKL</t>
  </si>
  <si>
    <t>Odstranění bet. panelů včetně odvozu bez ohledu na vzdálenost a uložení na skládku (skládka zvolena zhotovitelem). Poplatek viz pol. č. 014102</t>
  </si>
  <si>
    <t>(90+37+377)*0,2=100,800000 [A]</t>
  </si>
  <si>
    <t>11352</t>
  </si>
  <si>
    <t>ODSTRANĚNÍ CHODNÍKOVÝCH A SILNIČNÍCH OBRUBNÍKŮ BETONOVÝCH</t>
  </si>
  <si>
    <t>M</t>
  </si>
  <si>
    <t>Odstranění stávajících chodníkových a silničních obrub včetně bet. lože.  
Délky odměřeny digitálně ze situace.  
Včetně odvozu bez ohledu na vzdálenost a uložení na skládku (skládka zvolena zhotovitelem), poplatek viz. pol. č. 014102.</t>
  </si>
  <si>
    <t>6,8+3+107+5,8+5,4+8+5,4+1,4+11,6+44+8,7+6,1=213,200000 [A]</t>
  </si>
  <si>
    <t>11372</t>
  </si>
  <si>
    <t>FRÉZOVÁNÍ ZPEVNĚNÝCH PLOCH ASFALTOVÝCH</t>
  </si>
  <si>
    <t>Frézování asfaltových vrstev v tl. 50 mm. Plocha odměřena digitálně ze situace. Odkup zhotovitelem.</t>
  </si>
  <si>
    <t>nároží km 0,085: 10*0,05=0,500000 [A] 
nároží km 0,335: 4,3*0,05=0,215000 [B] 
nároží km 0,350: 77*0,05=3,850000 [C] 
Celkem: A+B+C=4,565000 [D]</t>
  </si>
  <si>
    <t>13273</t>
  </si>
  <si>
    <t>HLOUBENÍ RÝH ŠÍŘ DO 2M PAŽ I NEPAŽ TŘ. I</t>
  </si>
  <si>
    <t>Hloubení rýh pro osazení obrub. Včetně odvozu bez ohledu na vzdálenost a uložení mezideponii.  
Plocha odměřena digitálně ze situace.</t>
  </si>
  <si>
    <t>stezka: (13,4+5,2+8,6+31,2+5,2+4,8+4+10+10+16,4+7+20,5+29,2)*0,35=57,925000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</si>
  <si>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</si>
  <si>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zeminy pro konstrukci stezky a vsakovacího průlehu, včetně odvozu bez ohledu na vzdálenost a uložení na skládku (skládka zvolena zhotovitelem). Poplatek viz pol. č. 014102.  
Plocha odměřena digitálně ze situace.</t>
  </si>
  <si>
    <t>stezka: 63,6*0,27+28*0,37+34,4*0,37+61,2*0,31+5*0,37+65,8+0,37+60*0,37+25,1*0,35+12,1*0,35+17,7*0,29+120,5*0,33+86,8*0,39+13*0,39+71,9*0,33+42,2*0,39+11,4*0,29+18,1*0,33+96*0,39+90,1*0,33+715*0,39=641,779000 [A] 
průleh: 0,4*(29,3+68,8+104,8+46,5+71,2+12,9+146,5+245)=290,000000 [B] 
Celkem: A+B=931,779000 [C]</t>
  </si>
  <si>
    <t>15</t>
  </si>
  <si>
    <t>17421</t>
  </si>
  <si>
    <t>ZÁSYP JAM A RÝH ZEMINOU BEZ ZHUTNĚNÍ</t>
  </si>
  <si>
    <t>Zásyp zeminou z mezideponie podél obrub.</t>
  </si>
  <si>
    <t>(5,3+7,1*0,5+4,2*0,5+13,4+5,2+8,6+31,2+5,6+4,8+4+10+16,4+7+20,5+29,2)*0,35=58,397500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</si>
  <si>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</si>
  <si>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16</t>
  </si>
  <si>
    <t>Zásyp průlehu zeminou z mezideponie v tl. 100 mm.  
Plochy odečteny digitálně ze situace.</t>
  </si>
  <si>
    <t>(29,3+68,8+104,8+46,5+71,2+12,9+146,5+245)*0,1=72,500000 [A]</t>
  </si>
  <si>
    <t>17</t>
  </si>
  <si>
    <t>17481</t>
  </si>
  <si>
    <t>ZÁSYP JAM A RÝH Z NAKUPOVANÝCH MATERIÁLŮ</t>
  </si>
  <si>
    <t>Zásyp vsakovacích průlehů ze ŠD frakce 32/63 v tl. 250 mm.  
Plocha odečtena digitálně ze situace.</t>
  </si>
  <si>
    <t>(29,3+68,8+104,8+46,5+71,2+12,9+146,5+245)*0,25=181,250000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</si>
  <si>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</si>
  <si>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</si>
  <si>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18241</t>
  </si>
  <si>
    <t>ZALOŽENÍ TRÁVNÍKU RUČNÍM VÝSEVEM</t>
  </si>
  <si>
    <t>M2</t>
  </si>
  <si>
    <t>Osetí travním semenem. Plocha viz. pol. č. 17421.1 a 17421.2.</t>
  </si>
  <si>
    <t>(58,4/0,35)+(72,5/0,1)=891,857143 [A]</t>
  </si>
  <si>
    <t>Zahrnuje dodání předepsané travní směsi, její výsev na ornici, zalévání, první pokosení, to vše bez ohledu na sklon terénu</t>
  </si>
  <si>
    <t>Základy</t>
  </si>
  <si>
    <t>19</t>
  </si>
  <si>
    <t>21452</t>
  </si>
  <si>
    <t>SANAČNÍ VRSTVY Z KAMENIVA DRCENÉHO</t>
  </si>
  <si>
    <t>ŠDa 0/32 tl. 0,30 m. Sanace aktivní zóny v případě nedodržení Edef,2= min. 30 MPa.  
Bude čerpáno na základě skutečnosti po odsouhlasení TDI.  
Délka odměřena ze situace.</t>
  </si>
  <si>
    <t>96*2,5*0,3+25,1*2,75*0,3+120*2,75*0,3+15,1*2,5*0,3+129,3*2,75*0,3+62,6*2,5*0,3+284*2,5*0,3=569,655000 [A]</t>
  </si>
  <si>
    <t>položka zahrnuje dodávku předepsaného kameniva, mimostaveništní a vnitrostaveništní dopravu a jeho uložení  
není-li v zadávací dokumentaci uvedeno jinak, jedná se o nakupovaný materiál</t>
  </si>
  <si>
    <t>20</t>
  </si>
  <si>
    <t>21461</t>
  </si>
  <si>
    <t>SEPARAČNÍ GEOTEXTILIE</t>
  </si>
  <si>
    <t>Sanace aktivní zóny. Geotextlie s filtační funkcí, CBR &gt; 3 kN, odolnost proti proražení &lt; 10 mm, tažnost &gt; 50 %.  
Bude čerpáno na základě skutečnosti po odsouhlasení TDI.  
Délky odměřeny digitálně ze vzorového řezu a situace.</t>
  </si>
  <si>
    <t>6,2*96+5,7*(24,1+120+15,1+129,3+62,6+284)=4 215,270000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</si>
  <si>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</si>
  <si>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21</t>
  </si>
  <si>
    <t>Vsakovací průleh. Geotextlie s filtační funkcí, CBR &gt; 2 kN, odolnost proti proražení &lt; 20 mm, tažnost &gt; 10 %.</t>
  </si>
  <si>
    <t>18,6*3*1,5+46*3*1,4+11*3*3,5+11,3*3*3,3+71*3*1,25+37,4*3*1,1+42*3*1,5+16*3*1+93*3*1,3+144*3*1,8=2 271,240000 [A]</t>
  </si>
  <si>
    <t>Vodorovné konstrukce</t>
  </si>
  <si>
    <t>22</t>
  </si>
  <si>
    <t>465923</t>
  </si>
  <si>
    <t>PŘEDLÁŽDĚNÍ DLAŽBY Z BETON DLAŽDIC</t>
  </si>
  <si>
    <t>Předláždění stávají dlažby.</t>
  </si>
  <si>
    <t>km 0,224:10,2=10,200000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</si>
  <si>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</si>
  <si>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Komunikace</t>
  </si>
  <si>
    <t>23</t>
  </si>
  <si>
    <t>56333</t>
  </si>
  <si>
    <t>VOZOVKOVÉ VRSTVY ZE ŠTĚRKODRTI TL. DO 150MM</t>
  </si>
  <si>
    <t>Horní vrstva ŠDa 0/32.  
Plocha odměřena digitálně ze situace.</t>
  </si>
  <si>
    <t>240+62+298+502+661+100=1 863,000000 [A]</t>
  </si>
  <si>
    <t>- dodání kameniva předepsané kvality a zrnitosti  
- rozprostření a zhutnění vrstvy v předepsané tloušťce  
- zřízení vrstvy bez rozlišení šířky, pokládání vrstvy po etapách  
- nezahrnuje postřiky, nátěry</t>
  </si>
  <si>
    <t>24</t>
  </si>
  <si>
    <t>Spodní vrstva ŠDa 0/32. Koeficient 1,2 vyjadřuje přesah vrstvy.  
Plocha odměřena digitálně ze situace.</t>
  </si>
  <si>
    <t>(240+62+298+502+661+100)*1,2=2 235,600000 [A]</t>
  </si>
  <si>
    <t>25</t>
  </si>
  <si>
    <t>572113</t>
  </si>
  <si>
    <t>INFILTRAČNÍ POSTŘIK Z EMULZE DO 0,5KG/M2</t>
  </si>
  <si>
    <t>PI-C 0,50 kg/m2 zbytkového asfaltu po vyštěpení.  
Plocha viz. pol.č. 56333.1.</t>
  </si>
  <si>
    <t>216+62+298+502+661+100=1 839,000000 [A]</t>
  </si>
  <si>
    <t>- dodání všech předepsaných materiálů pro postřiky v předepsaném množství  
- provedení dle předepsaného technologického předpisu  
- zřízení vrstvy bez rozlišení šířky, pokládání vrstvy po etapách  
- úpravu napojení, ukončení</t>
  </si>
  <si>
    <t>26</t>
  </si>
  <si>
    <t>572211</t>
  </si>
  <si>
    <t>SPOJOVACÍ POSTŘIK Z ASFALTU DO 0,5KG/M2</t>
  </si>
  <si>
    <t>PS-C 0,20 kg/m2 zbytkového asfaltu po vyštěpení.  
Plocha viz. pol.č. 574A33.</t>
  </si>
  <si>
    <t>195+55+292+499+661+100=1 802,000000 [A]</t>
  </si>
  <si>
    <t>27</t>
  </si>
  <si>
    <t>574A33</t>
  </si>
  <si>
    <t>ASFALTOVÝ BETON PRO OBRUSNÉ VRSTVY ACO 11 TL. 40MM</t>
  </si>
  <si>
    <t>ACO 11 50/70.  
Plocha odečtena digitálně ze situace.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</si>
  <si>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</si>
  <si>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28</t>
  </si>
  <si>
    <t>Napojení stezky na betonové panely v šířce 500 mm.</t>
  </si>
  <si>
    <t>0,5*32,3=16,150000 [A]</t>
  </si>
  <si>
    <t>29</t>
  </si>
  <si>
    <t>574E46</t>
  </si>
  <si>
    <t>ASFALTOVÝ BETON PRO PODKLADNÍ VRSTVY ACP 16+, 16S TL. 50MM</t>
  </si>
  <si>
    <t>ACP 16+ 50/70.  
Plocha odečtena digitálně ze situace.</t>
  </si>
  <si>
    <t>30</t>
  </si>
  <si>
    <t>582611</t>
  </si>
  <si>
    <t>KRYTY Z BETON DLAŽDIC SE ZÁMKEM ŠEDÝCH TL 60MM DO LOŽE Z KAM</t>
  </si>
  <si>
    <t>Dodláždění chodníku z bet. dlažby.</t>
  </si>
  <si>
    <t>km 0,335: 7,1=7,100000 [A] 
km 0,350: 30=30,000000 [B] 
Celkem: A+B=37,100000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</si>
  <si>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</si>
  <si>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31</t>
  </si>
  <si>
    <t>582617</t>
  </si>
  <si>
    <t>KRYTY Z BETON DLAŽDIC SE ZÁMKEM ŠEDÝCH RELIÉF TL 60MM DO LOŽE Z KAM</t>
  </si>
  <si>
    <t>Betonová dlažba s drážkami pro vytvoření umělé vodící linie šířky 400 mm.</t>
  </si>
  <si>
    <t>13,7=13,700000 [A]</t>
  </si>
  <si>
    <t>32</t>
  </si>
  <si>
    <t>58261A</t>
  </si>
  <si>
    <t>KRYTY Z BETON DLAŽDIC SE ZÁMKEM BAREV RELIÉF TL 60MM DO LOŽE Z KAM</t>
  </si>
  <si>
    <t>Reliéfní zámková dlažba z bet. dlaždic červené barvy tl. 60 mm. Plochy odměřeny digitálně ze situace.  
Varovné a signální pásy.</t>
  </si>
  <si>
    <t>3,8+13,5+2,5+1,2+1,4+2,3+2,4+1,3+1+2,5+1,5+1,6+1+2,3+3,1=41,400000 [A]</t>
  </si>
  <si>
    <t>Potrubí</t>
  </si>
  <si>
    <t>33</t>
  </si>
  <si>
    <t>87734</t>
  </si>
  <si>
    <t>CHRÁNIČKY PŮLENÉ Z TRUB PLAST DN DO 200MM</t>
  </si>
  <si>
    <t>V místě střetu betonového základu obruby se sítí CETIN. Typ chráničky bude záviset na objemu a počtu prvků sítě.</t>
  </si>
  <si>
    <t>15+15=30,000000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</si>
  <si>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</si>
  <si>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Ostatní konstrukce a práce</t>
  </si>
  <si>
    <t>34</t>
  </si>
  <si>
    <t>914121</t>
  </si>
  <si>
    <t>DOPRAVNÍ ZNAČKY ZÁKLADNÍ VELIKOSTI OCELOVÉ FÓLIE TŘ 1 - DODÁVKA A MONTÁŽ</t>
  </si>
  <si>
    <t>Značky C4a, C4b.</t>
  </si>
  <si>
    <t>16=16,000000 [A]</t>
  </si>
  <si>
    <t>položka zahrnuje:  
- dodávku a montáž značek v požadovaném provedení</t>
  </si>
  <si>
    <t>35</t>
  </si>
  <si>
    <t>914921</t>
  </si>
  <si>
    <t>SLOUPKY A STOJKY DOPRAVNÍCH ZNAČEK Z OCEL TRUBEK DO PATKY - DODÁVKA A MONTÁŽ</t>
  </si>
  <si>
    <t>10=10,000000 [A]</t>
  </si>
  <si>
    <t>položka zahrnuje:  
- sloupky a upevňovací zařízení včetně jejich osazení (betonová patka, zemní práce)</t>
  </si>
  <si>
    <t>36</t>
  </si>
  <si>
    <t>915111</t>
  </si>
  <si>
    <t>VODOROVNÉ DOPRAVNÍ ZNAČENÍ BARVOU HLADKÉ - DODÁVKA A POKLÁDKA</t>
  </si>
  <si>
    <t>Značení V20.</t>
  </si>
  <si>
    <t>278*0,65=180,700000 [A]</t>
  </si>
  <si>
    <t>položka zahrnuje:  
- dodání a pokládku nátěrového materiálu (měří se pouze natíraná plocha)  
- předznačení a reflexní úpravu</t>
  </si>
  <si>
    <t>37</t>
  </si>
  <si>
    <t>915211</t>
  </si>
  <si>
    <t>VODOROVNÉ DOPRAVNÍ ZNAČENÍ PLASTEM HLADKÉ - DODÁVKA A POKLÁDKA</t>
  </si>
  <si>
    <t>Vodící linie</t>
  </si>
  <si>
    <t>0,03*6*(7,6+8,5)=2,898000 [A]</t>
  </si>
  <si>
    <t>38</t>
  </si>
  <si>
    <t>917223</t>
  </si>
  <si>
    <t>SILNIČNÍ A CHODNÍKOVÉ OBRUBY Z BETONOVÝCH OBRUBNÍKŮ ŠÍŘ 100MM</t>
  </si>
  <si>
    <t>Chodníkové bet. obruby 100/250/1000, včetně lože z betonu C20/25 n XF3 tl. 0,10 m.</t>
  </si>
  <si>
    <t>54,2+11,8+9,8+23,8+22,1+3,6+2,4+91,4+118,1+15+209+206+280+288=1 335,200000 [A]</t>
  </si>
  <si>
    <t>Položka zahrnuje:  
dodání a pokládku betonových obrubníků o rozměrech předepsaných zadávací dokumentací  
betonové lože i boční betonovou opěrku.</t>
  </si>
  <si>
    <t>39</t>
  </si>
  <si>
    <t>917224</t>
  </si>
  <si>
    <t>SILNIČNÍ A CHODNÍKOVÉ OBRUBY Z BETONOVÝCH OBRUBNÍKŮ ŠÍŘ 150MM</t>
  </si>
  <si>
    <t>Silniční bet. obruby 150/250/1000, včetně lože z betonu C20/25 n XF3 tl. 0,10 m.</t>
  </si>
  <si>
    <t>24+78,4+101,2+5,8+5,4+3,8+17,8+45,1+8=289,500000 [A]</t>
  </si>
  <si>
    <t>SO 111</t>
  </si>
  <si>
    <t>Komunikace pro chodce</t>
  </si>
  <si>
    <t>Zemina s příměsí nestmeleného kameniva. Předpoklad 2000 kg/m3.</t>
  </si>
  <si>
    <t>pol. č. 13273.1: 18,99*2=37,980000 [A] 
pol. č. 13273.2: 30,15*2=60,300000 [B] 
Celkem: A+B=98,280000 [C]</t>
  </si>
  <si>
    <t>pol. č. 11318: 0,1*2,4=0,240000 [A]</t>
  </si>
  <si>
    <t>Odstranění bet. dlaždic pro vytvoření signálního a varovného pásu.</t>
  </si>
  <si>
    <t>1,7*0,06=0,102000 [A]</t>
  </si>
  <si>
    <t>Frézování asfaltových vrstev v tl. 110 mm. Plocha odměřena digitálně ze situace. Odkup zhotovitelem.</t>
  </si>
  <si>
    <t>(63+46,2)*0,11=12,012000 [A]</t>
  </si>
  <si>
    <t>Odkop zeminy pro konstrukci chodníku v tl. 120 mm, včetně odvozu bez ohledu na vzdálenost a uložení na skládku (skládka zvolena zhotovitelem). Poplatek viz pol. č. 014102.  
Plocha odměřena digitálně ze situace.</t>
  </si>
  <si>
    <t>(12+32+10,5+46)*0,12+46,2*0,15=18,990000 [A]</t>
  </si>
  <si>
    <t>Odkop zeminy pro sanaci v tl 300 mm, včetně odvozu bez ohledu na vzdálenost a uložení na skládku (skládka zvolena zhotovitelem). Poplatek viz pol. č. 014102. Bude čerpáno na základě skutečnosti po odsouhlasení TDI.  
Plocha odměřena digitálně ze situace.</t>
  </si>
  <si>
    <t>(12+32+10,5+46)*0,3=30,150000 [A]</t>
  </si>
  <si>
    <t>Sanace aktivní zóny.  
Bude čerpáno na základě skutečnosti po odsouhlasení TDI.  
Délky odměřeny digitálně ze vzorového řezu a situace.</t>
  </si>
  <si>
    <t>3,7*(12+32+10,5+46)=371,850000 [A]</t>
  </si>
  <si>
    <t>Štěrkodrť fr. 0/32.</t>
  </si>
  <si>
    <t>12+32+10,5+46=100,500000 [A]</t>
  </si>
  <si>
    <t>Zámková dlažba 200/100/60 do lože z kameniva fr. 4/8 tl. 30 mm.  
Plocha odměřena digitálně ze situace.</t>
  </si>
  <si>
    <t>11,5+29,5+5,7+43=89,700000 [A]</t>
  </si>
  <si>
    <t>0,55+0,55+1,5+1,2+1,2+1,5+2=8,500000 [A]</t>
  </si>
  <si>
    <t>0,03*6*(6+6)=2,160000 [A]</t>
  </si>
  <si>
    <t>8,5+22,5+34=65,000000 [A]</t>
  </si>
  <si>
    <t>10,5+28+5,4+5,4+3+3+40=95,300000 [A]</t>
  </si>
  <si>
    <t>SO 112</t>
  </si>
  <si>
    <t>Sjezdy k nemovitostem</t>
  </si>
  <si>
    <t>pol. č. 13273.1: 32,264*2=64,528000 [A] 
pol. č. 13273.2: 26,16*2=52,320000 [B] 
Celkem: A+B=116,848000 [C]</t>
  </si>
  <si>
    <t>Odkop zeminy pro konstrukci sjezdu v tl. 370 mm, včetně odvozu bez ohledu na vzdálenost a uložení na skládku (skládka zvolena zhotovitelem). Poplatek viz pol. č. 014102.  
Plocha odměřena digitálně ze situace.</t>
  </si>
  <si>
    <t>(6*1,9+4*1,8+5*1,8+5*3,3+5*1,2+5*1,2+12*1,3+5*3,1)*0,37=32,264000 [A]</t>
  </si>
  <si>
    <t>(6*1,9+4*1,8+5*1,8+5*3,3+5*1,2+5*1,2+12*1,3+5*3,1)*0,3=26,160000 [A]</t>
  </si>
  <si>
    <t>(6*1,9+4*1,8+5*1,8+5*3,3+5*1,2+5*1,2+12*1,3+5*3,1)*2,3=200,560000 [A]</t>
  </si>
  <si>
    <t>56335</t>
  </si>
  <si>
    <t>VOZOVKOVÉ VRSTVY ZE ŠTĚRKODRTI TL. DO 250MM</t>
  </si>
  <si>
    <t>6*1,9+4*1,8+5*1,8+5*3,3+5*1,2+5*1,2+12*1,3+5*3,1=87,200000 [A]</t>
  </si>
  <si>
    <t>582612</t>
  </si>
  <si>
    <t>KRYTY Z BETON DLAŽDIC SE ZÁMKEM ŠEDÝCH TL 80MM DO LOŽE Z KAM</t>
  </si>
  <si>
    <t>Zámková dlažba 200/100/80 do lože z kameniva fr. 4/8 tl. 40 mm.</t>
  </si>
  <si>
    <t>6*1,3+4*1,3+5*1,2+5*2,75+5*0,7+5*0,6+12*0,7+5*2,5=60,150000 [A]</t>
  </si>
  <si>
    <t>58261B</t>
  </si>
  <si>
    <t>KRYTY Z BETON DLAŽDIC SE ZÁMKEM BAREV RELIÉF TL 80MM DO LOŽE Z KAM</t>
  </si>
  <si>
    <t>Zámková dlažba 200/100/80 do lože z kameniva fr. 4/8 tl. 40 mm. Varovné pásy.</t>
  </si>
  <si>
    <t>(6+4+5+5+5+5+10+5)*0,4=18,000000 [A]</t>
  </si>
  <si>
    <t>87633</t>
  </si>
  <si>
    <t>CHRÁNIČKY Z TRUB PLASTOVÝCH DN DO 150MM</t>
  </si>
  <si>
    <t>Rezervní chráničky PE 110mm pod sjezdy. Přesah 0,5m za okraj zpevněné pojížděné plochy.</t>
  </si>
  <si>
    <t>7+5+6+6+6+6+10,5=46,500000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</si>
  <si>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</si>
  <si>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1,7+1,6+1,7+1,6+1,5+1,5+3,5+2,9+1,1+1,1+1+1+2,9+2,8=25,900000 [A]</t>
  </si>
  <si>
    <t>17,8+5+5+5+14+5,1+2,8=54,700000 [A]</t>
  </si>
  <si>
    <t>SO 113</t>
  </si>
  <si>
    <t>Autobusové zastávky</t>
  </si>
  <si>
    <t>pol. č. 13273.1: 20,66*2=41,320000 [A] 
pol. č. 13273.2: 31,14*2=62,280000 [B] 
Celkem: A+B=103,600000 [C]</t>
  </si>
  <si>
    <t>Odkop zeminy pro konstrukci zastávky, včetně odvozu bez ohledu na vzdálenost a uložení na skládku (skládka zvolena zhotovitelem). Poplatek viz pol. č. 014102.  
Plocha odměřena digitálně ze situace.</t>
  </si>
  <si>
    <t>26,6*0,08+77,2*0,24=20,656000 [A]</t>
  </si>
  <si>
    <t>26,6*0,3+77,2*0,3=31,140000 [A]</t>
  </si>
  <si>
    <t>(26,6+77,2)*0,3=31,140000 [A]</t>
  </si>
  <si>
    <t>(26,6+77,2)*2,3=238,740000 [A]</t>
  </si>
  <si>
    <t>ŠDa 0/32.  
Plocha odměřena digitálně ze situace.</t>
  </si>
  <si>
    <t>26,6+77,2=103,800000 [A]</t>
  </si>
  <si>
    <t>11,8+31,3=43,100000 [A]</t>
  </si>
  <si>
    <t>582614</t>
  </si>
  <si>
    <t>KRYTY Z BETON DLAŽDIC SE ZÁMKEM BAREV TL 60MM DO LOŽE Z KAM</t>
  </si>
  <si>
    <t>Zámková dlažba 200/100/60 do lože z kameniva fr. 4/8 tl. 30 mm. Červená barva - kontrastní pás š. 0,3 m.</t>
  </si>
  <si>
    <t>2*13*0,3=7,800000 [A]</t>
  </si>
  <si>
    <t>11,1*0,4=4,440000 [A]</t>
  </si>
  <si>
    <t>Zámková dlažba 200/100/60 do lože z kameniva fr. 4/8 tl. 30 mm. Červená barva - signální pásy.</t>
  </si>
  <si>
    <t>1,3*0,8+2,7*0,8=3,200000 [A]</t>
  </si>
  <si>
    <t>Označník zastávky</t>
  </si>
  <si>
    <t>2=2,000000 [A]</t>
  </si>
  <si>
    <t>1,7+1,7+30,4+24,4+2,6=60,800000 [A]</t>
  </si>
  <si>
    <t>2+22+7,3=31,300000 [A]</t>
  </si>
  <si>
    <t>91725</t>
  </si>
  <si>
    <t>NÁSTUPIŠTNÍ OBRUBNÍKY BETONOVÉ</t>
  </si>
  <si>
    <t>Bezbariérový obrubník v bet. loži tl. 100 mm.</t>
  </si>
  <si>
    <t>přímý obrubník: 13+13=26,000000 [A] 
náběhový obrubník: 2+2=4,000000 [B] 
Celkem: A+B=30,000000 [C]</t>
  </si>
  <si>
    <t>SO 801</t>
  </si>
  <si>
    <t>Kácení zeleně</t>
  </si>
  <si>
    <t>11201</t>
  </si>
  <si>
    <t>KÁCENÍ STROMŮ D KMENE DO 0,5M S ODSTRANĚNÍM PAŘEZŮ</t>
  </si>
  <si>
    <t>30=30,000000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</si>
  <si>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</si>
  <si>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21-039-03</t>
  </si>
  <si>
    <t>Chodníky a sjezdy podél ul. Revoluční třída v Novém Bydžově</t>
  </si>
  <si>
    <t>1=1,000000 [A]</t>
  </si>
  <si>
    <t>Zajištění inženýrských sítí  během realizace stavby dle požadavků správců. Nutné vytyčení všech podzemních sítí s protokolárním zápisem příslušných správců a řesnou polohu pozdemních vedení ověřit ručně kopanými sondami.</t>
  </si>
  <si>
    <t>Veškěrá zaměření nutná k realizaci díla (např. zaměření stavby před výstavbou, vytýčení stavby a obvodu staveniště, vytyčení hranic pozemků apod.) a k uvedení stavby do užívání a řádnému předání dokončeného díla.</t>
  </si>
  <si>
    <t>Zaměření skutečného stavu před dokončením stavby a zaměření skutěčného stavu po dokončení stavby.</t>
  </si>
  <si>
    <t>Dokumentace DSPS bude ověřena podpisem odpovědného zástupce zhotovitele a správce stavby.</t>
  </si>
  <si>
    <t>Součástí RDS bude zajistění stanovení dopravního značení.</t>
  </si>
  <si>
    <t>Průběžná fotodokumentace (1x měsíčně sada barevných fotografií) a závěrečná fotodokumentace o průběh výstavby v albu s popisem (3x tištěné + 3x elektronicky).</t>
  </si>
  <si>
    <t>Revizní správa k SO 431.</t>
  </si>
  <si>
    <t>Identifikační tabule stavby se základními údaji o stavbě, tabule s informací o pracovní době apod.</t>
  </si>
  <si>
    <t>Úhrnná částka musí obsahovat veškeré náklady na dočasné úpravy a regulaci dopravy (i pěší) na stavěništi a nezbytné značení a optření vyplývající z požadavků BOZP na staveništi vč. provizorních lávek a nájezdů, apod. Trasy pro pěší v souladu v souladu s vyhl. č. 398/2009 Sb., o obecných technických požadavcích zabezpečujících bezbariérové užívání staveb. Položka zahrnuje kompletní dopravně-inženýrská opatření po celou dobu stavby dle projektové dokumentace.   
Dopravně-inženýrské opatření zahrnuje:  
- Přechodné dočasné svislé i vodorovné dopravní značení, dopravní zařízení a světelné signály, dočasná (mobilní) svodidla úrovně zadržení min. T3 pro oddělení dopravních proudů a pracovních míst, jejich dodávku, montáž, demontáž, kontrolu, údržbu, servis, přemisťování, pronájem, přeznačování, manipulaci s nimi apo.  
- Dočasnou úpravustávajícího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 přechodné úpravy provozu na pozemních komunikacích, rozhodnutí.</t>
  </si>
  <si>
    <t>SO 101</t>
  </si>
  <si>
    <t>Chodník</t>
  </si>
  <si>
    <t>pol. č. 11315: 6,176*2,4=14,822400 [A] 
pol. č. 11318: 429,10*2,4=1 029,840000 [B] 
pol. č. 11352: 1228,060*0,08*2,4=235,787520 [C] 
Celkem: A+B+C=1 280,449920 [D]</t>
  </si>
  <si>
    <t>pol. č. 11313: 2,77*2,2=6,094000 [A]</t>
  </si>
  <si>
    <t>pol. č. 11332: 645,220*2,5=1 613,050000 [A]</t>
  </si>
  <si>
    <t>4.1</t>
  </si>
  <si>
    <t>pol. č. 13273.1: 43,44*2=86,880000 [A]</t>
  </si>
  <si>
    <t>4.2</t>
  </si>
  <si>
    <t>Zemina. Předpoklad 2000 kg/m3. Bude čerpáno na základě rozhodnutí TDI a AD.</t>
  </si>
  <si>
    <t>pol. č. 13273.2: 251,848*2=503,696000 [A]</t>
  </si>
  <si>
    <t>12110</t>
  </si>
  <si>
    <t>SEJMUTÍ ORNICE NEBO LESNÍ PŮDY</t>
  </si>
  <si>
    <t>Ornice bude uložena na místo určené investorem.</t>
  </si>
  <si>
    <t>L: 27,95+6,84+23,31+19,11+17,24+20,64+10,96+8,91+18,85+39,56+20,64+10,76+31,82+75,69+50,83+99,13+157,66+159,52+63,76+53,00+55,70+88,49+24,80+31,77+169,55+121,32+46,14+16,56+41,13+25,96+21,14+69,05+60,80+120,07+104,72+17,08+29,06+44,24=2 003,760000 [A] 
P:15,66+16,24+6,01+6,01+50,69+59,59+18,57+50,85+31,17+73,63+96,92+83,61+83,61+17,15+13,66+35,87+33,39+25,16+34,67+7,40+22,94+29,06+10,26+11,04+3,49+23,44+26,35+39,93+45,23+32,71+11,67+24,73+28,04=1 068,750000 [B] 
(A+B)*0,1=307,251000 [C]</t>
  </si>
  <si>
    <t>položka zahrnuje sejmutí ornice bez ohledu na tloušťku vrstvy a její vodorovnou dopravu  
nezahrnuje uložení na trvalou skládku</t>
  </si>
  <si>
    <t>11120</t>
  </si>
  <si>
    <t>ODSTRANĚNÍ KŘOVIN</t>
  </si>
  <si>
    <t>Odstranění keřů.</t>
  </si>
  <si>
    <t>(1,5+0,5+1,5+0,5)*1,5=6,000000 [A] 
11*1,5=16,500000 [B] 
Celkem: A+B=22,500000 [C]</t>
  </si>
  <si>
    <t>odstranění křovin a stromů do průměru 100 mm  
doprava dřevin bez ohledu na vzdálenost  
spálení na hromadách nebo štěpkování</t>
  </si>
  <si>
    <t>11313</t>
  </si>
  <si>
    <t>ODSTRANĚNÍ KRYTU ZPEVNĚNÝCH PLOCH S ASFALTOVÝM POJIVEM</t>
  </si>
  <si>
    <t>Odstranění asfaltového krytu tl. 0,1 m v místě úprav nároží chodníků. Včetně odvozu na skládku bez ohledu na vzdálenost a uložení na skládku (skládka zvolena zhotovitele) Poplatek viz pol. č. 014102.</t>
  </si>
  <si>
    <t>(2,47+3,78+2,30+19,10)*0.1=2,765000 [A]</t>
  </si>
  <si>
    <t>Vybourání betonu v tl. 0,20 m. Včetně odvozu na skládku bez ohledu na vzdálenost a uložení na skládku (skládka zvolena zhotovitele) Poplatek viz pol. č. 014102.</t>
  </si>
  <si>
    <t>(1,87+6,71+15,76+1,22+2,27+2,82+0,23)*0,2=6,176000 [A]</t>
  </si>
  <si>
    <t>Odstranění stávající dlažby (plošné / zámkové) včetně podkladu. Včetně odvozu bez ohledu na vzdálenost a uložení na skládku (skládka zvolena zhotovitelem). Poplatek viz pol. č. 014102.</t>
  </si>
  <si>
    <t>Levá strana: 44,48+28,73+14,76+15,53+14,37+7,82+6,30+13,94+30,79+20,77+8,29+24,70+55,10+102,23+36,74+62,18+69,85+27,24+22,29+20,83+55,24+54,75+63,74+46,21+15,90+7,99+19,71+11,83+8,77+31,39+28,99+49,62+80,71+10,45+21,30+23,29+102,41+46,78+98,51+20,27+78,12+157,03+73,46+70,93+295,58=2 099,920000 [A] 
Pravá strana:179,64+44,24+21,74+82,65+205,89+7,04+35,86+69,95+447,27+45,81+81,67+141,56+31,43+14,59+34,10+22,86+45,76+54,23+43,55+17,89+33,97+35,61+29,75+41,81+9,44+43,64+22,51+67,39+72,13+20,17+28,00+46,19+31,26+11,98+27,19+14,83=2 163,600000 [B] 
(A+B)*0,1=426,352000 [C]</t>
  </si>
  <si>
    <t>Odstranění nestmelených podkladních vrstev včetně odvozu bez ohledu na vzdálenost a uložení na skládku (skládka zvolena zhotovitelem). Poplatek viz. pol. č. 014102.</t>
  </si>
  <si>
    <t>Dlažba: (44,48+28,73+14,76+15,53+14,37+7,82+6,30+13,94+30,79+20,77+8,29+24,70+55,10+102,23+36,74+62,18+69,85+27,24+22,29+20,83+55,24+54,75+63,74+46,21+15,90+7,99+19,71+11,83+8,77+31,39+28,99+49,62+80,71+10,45+21,30+23,29+102,41+46,78+98,51+20,27+78,12+157,03+73,46+70,93+295,58+179,64+44,24+21,74+82,65+205,89+7,04+35,86+69,95+447,27+45,81+81,67+141,56+31,43+14,59+34,10+22,86+45,76+54,23+43,55+17,89+33,97+35,61+29,75+41,81+9,44+43,64+22,51+67,39+72,13+20,17+28,00+46,19+31,26+11,98+27,19+14,83)*0,15=639,528000 [A] 
Beton: (1,87+6,71+15,76+1,22+2,27+2,82+0,23)*0,05=1,544000 [B] 
Asfalt: (2,47+3,78+2,30+19,10)*0.15=4,147500 [C] 
Celkem: A+B+C=645,219500 [D]</t>
  </si>
  <si>
    <t>Odstranění stávajících chodníkových obrub včetně betonového lože. Délky odměřeny digitálně že situace. Včetně odvozu na bez ohledu na vzdálenost a uložení na skládku (skládka zvolena zhotovotelem), poplatek viz pol. č.014102.</t>
  </si>
  <si>
    <t>28,84+11,82+8,03+10,19+9,06+5,86+10,43+7,14+6,07+10,08+18,07+2,54+9,66+8,10+16,58+33,89+17,29+20,93+33,14+2,82+3,61+33,44+13,57+10,66+11,59+17,42+4,92+5,96+32,56+23,65+12,12+4,91+9,94+6,47+5,99+15,88+13,63+26,34+28,17+2,40+7,27+9,60+19,35+21,71+62,43+29,23+1,93+17,45+15,53+60,57+17,62+8,27+4,50+8,83+19,57+11,85+24,79+27,93+2,41+2,38+22,14+7,96+11,79+17,67+18,31+15,00+23,06+5,51+15,89+6,62+13,87+15,76+4,91+15,87+16,18+16,84+19,00+17,72+7,99+16,27+12,71=1 228,060000 [A]</t>
  </si>
  <si>
    <t>Odkop zeminy pro konstrukci chodníku včetně odvozu bez ohledu na vzdálenost a uložení na skládku (skládka zvolena zhotovitelem). Poplatek viz pol. č. 014102.</t>
  </si>
  <si>
    <t>chodník: (27,95+0,86+3,15+1,08+1,13+2,00+1,01+0,83+1,46+39,77+3,27+1,28+6,87+0,29+0,32+5,54+0,94+3,63+1,15+0,54+0,20+11,02+0,23+5,29+5,23+0,95+2,52+1,16+0,31+1,47+0,45+0,15+1,18+0,60+1,04+0,2+7,86)*0,15=21,439500 [A] 
přípojky: (44*0,5*1)=22,000000 [B] 
Celkem: A+B=43,439500 [C]</t>
  </si>
  <si>
    <t>Odkop zeminy pro výměnu podloží při nedodržení Edef včetně odvozu bez ohledu na vzdálenost a uložení na skládku (skládka zvolena zhotovitelem). Poplatek viz pol. č. 014102. Uvažováno 20 %. Bude čerpáno na základě rozhodnutí TDI a AD. Tl. 300 mm.</t>
  </si>
  <si>
    <t>(4197,470*0,3)*0,2=251,848200 [A]</t>
  </si>
  <si>
    <t>17120</t>
  </si>
  <si>
    <t>ULOŽENÍ SYPANINY DO NÁSYPŮ A NA SKLÁDKY BEZ ZHUTNĚNÍ</t>
  </si>
  <si>
    <t>Uložení ornice na skládku.</t>
  </si>
  <si>
    <t>pol. č. 12110: 307,25=307,250000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</si>
  <si>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</si>
  <si>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</si>
  <si>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</si>
  <si>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23,09+6,06+20,13+18,41+18,07+18,65+9,95+8,08+17,33+15,73+10,48+31,61+70,30+60,07+99,68+156,93+1,35+2,90+158,69+66,28+54,48+55,12+106,32+82,37+175,93+114,99+45,85+16,70+42,18+26,11+21,11+69,34+63,26+119,05+99,35+18,42+28,74+35,95+15,66+16,24+5,57+49,68+60,80+17,73+48,26+30,04+75,67+97,45+82,87+1,92+14,04+16,48+37,22+33,13+25,76+33,14+25,76+33,14+8,62+21,95+24,86+10,26+11,04+3,49+39,26+26,90+38,88+47,22+35,26+12,67+26,27+20,21=3 036,510000 [A]</t>
  </si>
  <si>
    <t>položka zahrnuje:  
nutné přemístění ornice z dočasných skládek vzdálených do 50m  
rozprostření ornice v předepsané tloušťce ve svahu přes 1:5</t>
  </si>
  <si>
    <t>Osetí travním semenem.</t>
  </si>
  <si>
    <t>3036,51=3 036,510000 [A]</t>
  </si>
  <si>
    <t>V místě výměny podloží. Uvažováno 20 %.</t>
  </si>
  <si>
    <t>(1200*2*0,2)*2,5=1 200,000000 [A]</t>
  </si>
  <si>
    <t>ŠDa 0/32.</t>
  </si>
  <si>
    <t>3287,85+164,730+730,49+14,40=4 197,470000 [A]</t>
  </si>
  <si>
    <t>56336</t>
  </si>
  <si>
    <t>VOZOVKOVÉ VRSTVY ZE ŠTĚRKODRTI TL. DO 300MM</t>
  </si>
  <si>
    <t>ŠDa pří výměně podloží. Uvažováno 20 %. Bude čerpáno na základě rozhodnutí TDI a AD.</t>
  </si>
  <si>
    <t>Zámková dlažba chodník 200 x100.</t>
  </si>
  <si>
    <t>42,72+30,74+14,81+14,13+15,64+8,49+6,78+14,62+9,61+50,13+20,19+8,15+23,74+54,80+84,16+35,20+53,46+2,28+5,53+56,67+25,07+17,40+18,00+35,91+27,41+54,45+54,00+15,51+7,60+19,05+11,05+8,43+27,35+22,93+45,56+76,46+10,46+20,66+32,53+105,24+46,39+141,69+77,97+28,50+102,65+11,61+8,56+193,94+6,64+35,46+62,66+207,89+97,79+110,63+45,17+76,45+0,87+2,67+139,85+1,63+15,95+8,15+12,45+35,07+20,24+39,73+45,78+39,98+16,90+31,50+33,74+25,10+37,82+10,06+38,65+11,15+32,07+27,53+53,18+18,53+27,83+38,74+25,13+10,76+24,84+21,03=3 287,850000 [A]</t>
  </si>
  <si>
    <t>Chodník - zámková dlažba šedá 100 x100 s vyskládaným ornamentem čtverce červené  barvy,</t>
  </si>
  <si>
    <t>69,69+55,29+6,26+285,51+177,92+6,43+31,38+18,25+79,76=730,490000 [A]</t>
  </si>
  <si>
    <t>Konstrastní pás autobusové zastávky.</t>
  </si>
  <si>
    <t>3,6+3,6+3,6+3,6=14,400000 [A]</t>
  </si>
  <si>
    <t>Betonová dlažba s drážkami pro vytvoření vodicí linie šířky 400 mm.</t>
  </si>
  <si>
    <t>(19,34+12,52)*0,4=12,744000 [A]</t>
  </si>
  <si>
    <t>Reliéfní zámková dlažba z bet. dlaždic červené barvy tl. 60 mm. Plochy odměřeny digitálně ze situace. Varovné a signální pásy.</t>
  </si>
  <si>
    <t>0,49+2,67+2,61+1,10+0,67+1,60+0,67+1,30+3,98+3,82+0,75+0,78+4,76+1,60+0,85+0,86+1,60+1,60+0,93+0,87+1,60+1,60+0,94+1,04+1,60+2,56+1,62+4,07+2,74+1,04+1,12+2,21+6,15+1,85+4,39+1,03+1,32+4,08+2,12+1,45+1,15+0,95+1,56+3,31+4,44+2,62+2,07+4,29+2,13+3,62+5,33+2,77+1,40+0,77+0,78+1,68+1,86+0,96+0,87+1,61+3,61+0,87+0,82+1,62+1,96+0,87+0,93+2,55+3,07+1,40+1,20+5,47+1,20+1,75+2,67+1,60+2,70+1,17+2,80+1,17+0,67+1,62+0,80=164,730000 [A]</t>
  </si>
  <si>
    <t>Přidružená stavební výroba</t>
  </si>
  <si>
    <t>711117</t>
  </si>
  <si>
    <t>IZOLACE BĚŽNÝCH KONSTRUKCÍ PROTI ZEMNÍ VLHKOSTI Z PE FÓLIÍ</t>
  </si>
  <si>
    <t>Nopová folie včetně ukončovací lišty.</t>
  </si>
  <si>
    <t>1500*0,5=750,000000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</si>
  <si>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</si>
  <si>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72124</t>
  </si>
  <si>
    <t>LAPAČE STŘEŠNÍCH SPLAVENIN</t>
  </si>
  <si>
    <t>66=66,000000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</si>
  <si>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</si>
  <si>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87427</t>
  </si>
  <si>
    <t>POTRUBÍ Z TRUB PLASTOVÝCH ODPADNÍCH DN DO 100MM</t>
  </si>
  <si>
    <t>připojení okapových svodů do kanalizačních přípojek objektu</t>
  </si>
  <si>
    <t>22*2=44,000000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</si>
  <si>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</si>
  <si>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89923</t>
  </si>
  <si>
    <t>VÝŠKOVÁ ÚPRAVA KRYCÍCH HRNCŮ</t>
  </si>
  <si>
    <t>75=75,000000 [A]</t>
  </si>
  <si>
    <t>- položka výškové úpravy zahrnuje všechny nutné práce a materiály pro zvýšení nebo snížení zařízení (včetně nutné úpravy stávajícího povrchu vozovky nebo chodníku).</t>
  </si>
  <si>
    <t>IJ4b - 4x, C4a - 2x</t>
  </si>
  <si>
    <t>6=6,000000 [A]</t>
  </si>
  <si>
    <t>914123</t>
  </si>
  <si>
    <t>DOPRAVNÍ ZNAČKY ZÁKLADNÍ VELIKOSTI OCELOVÉ FÓLIE TŘ 1 - DEMONTÁŽ</t>
  </si>
  <si>
    <t>IJ4b - 3x</t>
  </si>
  <si>
    <t>3=3,000000 [A]</t>
  </si>
  <si>
    <t>Položka zahrnuje odstranění, demontáž a odklizení materiálu s odvozem na předepsané místo</t>
  </si>
  <si>
    <t>914923</t>
  </si>
  <si>
    <t>SLOUPKY A STOJKY DZ Z OCEL TRUBEK DO PATKY DEMONTÁŽ</t>
  </si>
  <si>
    <t>V11a: (17,00+18,45+3,43+2,45+2,36)*0,125*4=21,845000 [A] 
V4: (42,30+13,71)*0,25=14,002500 [B] 
V2b: (14,20+11,84)*0,25*0,5=3,255000 [C] 
Vodici linie přechodu: (7,90+10,00+10,00+10,00)*6*0,03=6,822000 [D] 
Přechod pro chodce: 9*0,5*3=13,500000 [E] 
V13: 0,65+1,65+2,65+3,56+2,69=11,200000 [F] 
Celkem: A+B+C+D+E+F=70,624500 [G]</t>
  </si>
  <si>
    <t>70,625=70,625000 [A]</t>
  </si>
  <si>
    <t>917212</t>
  </si>
  <si>
    <t>ZÁHONOVÉ OBRUBY Z BETONOVÝCH OBRUBNÍKŮ ŠÍŘ 80MM</t>
  </si>
  <si>
    <t>80/250/1000 do betonového lože C20/25 n XF3 tl. 0,10 m.</t>
  </si>
  <si>
    <t>23,61+126,02+7,59+4,97+69,87+88,14+73,24+126,76+69,61+44,02+47,63+18,66+16,91+21,67+62,43+17,52+15,35+61,19+17,61+8,27+4,42+49,20+59,48+105,77+7,38+61,53+6,42+6,35+13,71+15,12+4,47+26,11+56,39+67,96=1 405,380000 [A]</t>
  </si>
  <si>
    <t>96687</t>
  </si>
  <si>
    <t>VYBOURÁNÍ ULIČNÍCH VPUSTÍ KOMPLETNÍCH</t>
  </si>
  <si>
    <t>Zaslepení uličních vpustí.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</si>
  <si>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</si>
  <si>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</si>
  <si>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Sjezdy - nepochozí část</t>
  </si>
  <si>
    <t>pol. č. 11318: 50,887*2,4=122,128800 [A] 
pol. č. 11315: 20,084*2,4=48,201600 [B] 
pol. č. 11352: 303,610*0,08*2,4=58,293120 [C] 
Celkem: A+B+C=228,623520 [D]</t>
  </si>
  <si>
    <t>pol. č. 11313: 1,423*2,2=3,130600 [A]</t>
  </si>
  <si>
    <t>pol. č. 11332: 158,308*2,5=395,770000 [A]</t>
  </si>
  <si>
    <t>pol. č. 13273.1: 47,671*2=95,342000 [A]</t>
  </si>
  <si>
    <t>pol. č. 13273.2: 48,082*2=96,164000 [A]</t>
  </si>
  <si>
    <t>Odstranění asfaltového krytu tl. 0,1 m v vjezdů. Včetně odvozu na skládku bez ohledu na vzdálenost a uložení na skládku (skládka zvolena zhotovitele) Poplatek viz pol. č. 014102.</t>
  </si>
  <si>
    <t>14,23*0,1=1,423000 [A]</t>
  </si>
  <si>
    <t>(7,26+11,33+10,00+8,03+17,25+9,79+9,69+6,98+9,18+10,91)*0,2=20,084000 [A]</t>
  </si>
  <si>
    <t>(4,25+6,77+9,90+5,58+7,17+9,17+8,08+6,71+7,05+6,42+6,94+7,89+11,18+17,87+51,93+40,40+30,52+28,63+29,60+37,54+13,34+11,98+13,02+17,35+12,55+12,40+11,66+11,53+23,13+17,92+10,02+9,36+10,70+0,12+0,06+0,13)*0,1=50,887000 [A]</t>
  </si>
  <si>
    <t>Dlažba: (4,25+6,77+9,90+5,58+7,17+9,17+8,08+6,71+7,05+6,42+6,94+7,89+11,18+17,87+51,93+40,40+30,52+28,63+29,60+37,54+13,34+11,98+13,02+17,35+12,55+12,40+11,66+11,53+23,13+17,92+10,02+9,36+10,70+0,12+0,06+0,13)*0,27=137,394900 [A] 
Beton: (7,26+11,33+10,00+8,03+17,25+9,79+9,69+6,98+9,18+10,91)*0,17=17,071400 [B] 
Asfalt: 14,23*0,27=3,842100 [C] 
Celkem: A+B+C=158,308400 [D]</t>
  </si>
  <si>
    <t>1,39+1,94+2,10+2,30+2,31+2,28+2,32+2,36+2,24+2,28+2,38+2,33+2,19+2,29+2,18+2,20+2,55+1,95+2,26+2,29+2,29+2,28+2,29+2,41+2,23+2,41+2,31+3,83+4,97+4,82+9,25+5,17+5,17+4,96+4,99+5,07+5,07+5,18+5,06+5,14+5,23+5,16+5,16+5,54+5,33+5,48+5,35+4,65+4,63+4,66+4,61+4,70+4,70+4,58+4,62+4,71+4,66+4,54+4,60+3,69+3,71+3,57+4,16+2,61+2,65+2,91+3,00+3,41+3,49+3,99+2,18+2,17+2,16+2,04+1,92+1,90+1,74+1,66+1,52+1,57+1,59+2,65+2,91+2,96+3,21+2,06+2,10+2,01+2,06+1,66+2,40=303,610000 [A]</t>
  </si>
  <si>
    <t>(4,10+0,40+14,46+3,34+12,40+4,69+2,14+1,20+2,90+1,20+2,90+2,68+4,63+3,96+3,29+2,18+2,36+0,57+0,69+4,66+0,37+0,86+2,45+1,74+0,54+1,17+0,30+1,84+1,01+4,04+2,44+2,68+2,80+0,73+0,34+2,76+3,10+3,29+2,89+8,43+8,71+5,03+0,51+2,89+2,32+2,56+2,84+1,65+1,06+0,63+2,71+2,83+0,43+0,90+1,19+0,45+0,68+4,18+0,98+3,86+3,31+2,02+3,42+0,36+2,33+0,18)*0,1=17,656000 [A]</t>
  </si>
  <si>
    <t>Odkop zeminy pro konstrukci sjezdu včetně odvozu bez ohledu na vzdálenost a uložení na skládku (skládka zvolena zhotovitelem). Poplatek viz pol. č. 014102.</t>
  </si>
  <si>
    <t>(4,10+0,40+14,46+3,34+12,40+4,69+2,14+1,20+2,90+1,20+2,90+2,68+4,63+3,96+3,29+2,18+2,36+0,57+0,69+4,66+0,37+0,86+2,45+1,74+0,54+1,17+0,30+1,84+1,01+4,04+2,44+2,68+2,80+0,73+0,34+2,76+3,10+3,29+2,89+8,43+8,71+5,03+0,51+2,89+2,32+2,56+2,84+1,65+1,06+0,63+2,71+2,83+0,43+0,90+1,19+0,45+0,68+4,18+0,98+3,86+3,31+2,02+3,42+0,36+2,33+0,18)*0,27=47,671200 [A]</t>
  </si>
  <si>
    <t>(801,370*0,3)*0,2=48,082200 [A]</t>
  </si>
  <si>
    <t>pol. č. 12110: 17,656=17,656000 [A]</t>
  </si>
  <si>
    <t>692,610+108,770=801,380000 [A]</t>
  </si>
  <si>
    <t>Sjezdy.</t>
  </si>
  <si>
    <t>2,41+19,60+10,28+20,20+9,75+9,42+9,42+6,94+14,94+8,81+10,69+10,81+16,95+52,08+38,51+27,34+27,15+28,11+34,23+19,77+16,13+16,04+16,18+16,11+16,24+16,36+37,68+12,66+12,27+13,61+23,89+15,96+10,65+9,49+8,67+6,48+13,38+12,38+14,17+9,65+9,16+8,04=692,610000 [A]</t>
  </si>
  <si>
    <t>Reliéfní zámková dlažba z bet. dlaždic červené barvy tl. 80 mm. Plochy odměřeny digitálně ze situace. Varovné a signální pásy.</t>
  </si>
  <si>
    <t>1,53+5,83+2,33+4,74+2,34+2,32+2,34+2,41+4,90+2,63+2,34+2,31+1,57+4,78+3,54+2,34+2,34+2,35+2,73+1,54+1,53+1,54+1,54+1,54+1,54+1,54+4,56+1,60+2,15+2,34+3,14+2,47+2,34+2,34+2,34+2,36+4,74+2,34+2,36+2,34+2,34+2,57=108,770000 [A]</t>
  </si>
  <si>
    <t>0,97+1,09+1,21+2,17+2,21+2,17+2,13+2,10+2,03+2,08+2,01+1,99+1,98+1,96+2,07+2,16+2,18+2,22+2,22+2,21+2,27+4,70+4,87+4,77+4,77+4,69+4,80+5,08+5,09+5,03+5,02+5,17+5,14+5,36+5,44+5,56+5,50+4,59+4,58+4,57+4,58+4,60+4,62+4,57+4,62+4,63+4,66+4,66+4,65+3,70+3,59+3,54+2,46+2,52+2,71+2,75+3,43+3,47+3,91+2,13+2,06+2,23+2,04+2,02+1,95+1,86+1,54+1,51+1,53+1,53+2,48+2,09+2,06+2,01+1,93+2,59+1,61=245,000000 [A]</t>
  </si>
  <si>
    <t>Bezberiérová obruba v místě autobusových zastávek.</t>
  </si>
  <si>
    <t>4*14=56,000000 [A]</t>
  </si>
  <si>
    <t>SO 103</t>
  </si>
  <si>
    <t>Sjezdy - pochozí část</t>
  </si>
  <si>
    <t>pol. č. 11318: 49,195*2,4=118,068000 [A] 
pol. č. 11315: 38,386*2,4=92,126400 [B] 
Celkem: A+B=210,194400 [C]</t>
  </si>
  <si>
    <t>pol. č. 11313: 7,647*2,2=16,823400 [A]</t>
  </si>
  <si>
    <t>pol. č. 11332: 186,087*2,5=465,217500 [A]</t>
  </si>
  <si>
    <t>pol. č. 13273.1: 3,335*2=6,670000 [A]</t>
  </si>
  <si>
    <t>pol. č. 13273.2: 42,016*2=84,032000 [A]</t>
  </si>
  <si>
    <t>(28,08+28,60+19,79)*0,1=7,647000 [A]</t>
  </si>
  <si>
    <t>(5,61+7,27+8,21+7,73+17,02+16,63+14,21+10,78+16,82+8,84+20,14+19,42+6,70+8,24+6,08+8,34+9,80)*0,2=38,368000 [A]</t>
  </si>
  <si>
    <t>(6,34+6,04+14,92+5,73+10,23+20,29+10,13+9,52+10,06+8,25+19,61+10,75+3,24+10,24+7,36+24,09+18,56+11,14+11,18+11,22+13,37+7,11+8,57+8,70+8,33+7,77+7,68+4,09+3,72+0,73+1,35+6,78+0,50+0,42+10,78+11,47+14,68+22,32+15,49+11,73+11,95+14,43+14,49+11,30+12,16+11,70+1,67+0,74+0,69+1,23+1,13+3,03+0,69+2,33+1,94+1,63+3,00+0,20+2,10+1,05)*0,1=49,195000 [A]</t>
  </si>
  <si>
    <t>Dlažba: (6,34+6,04+14,92+5,73+10,23+20,29+10,13+9,52+10,06+8,25+19,61+10,75+3,24+10,24+7,36+24,09+18,56+11,14+11,18+11,22+13,37+7,11+8,57+8,70+8,33+7,77+7,68+4,09+3,72+0,73+1,35+6,78+0,50+0,42+10,78+11,47+14,68+22,32+15,49+11,73+11,95+14,43+14,49+11,30+12,16+11,70+1,67+0,74+0,69+1,23+1,13+3,03+0,69+2,33+1,94+1,63+3,00+0,20+2,10+1,05)*0,27=132,826500 [A] 
Beton: (5,61+7,27+8,21+7,73+17,02+16,63+14,21+10,78+16,82+8,84+20,14+19,42+6,70+8,24+6,08+8,34+9,80)*0,17=32,612800 [B] 
Asfalt: (28,08+28,60+19,79)*0,27=20,646900 [C] 
Celkem: A+B+C=186,086200 [D]</t>
  </si>
  <si>
    <t>(0,50+3,27+1,01+0,26+0,15+0,18+0,12+0,21+0,21+1,28+0,06+0,12+0,04+0,07+0,07+0,02+0,10+0,02+0,16+0,17+1,06+1,74+1,2+0,33)*0,1=1,235000 [A]</t>
  </si>
  <si>
    <t>(0,50+3,27+1,01+0,26+0,15+0,18+0,12+0,21+0,21+1,28+0,06+0,12+0,04+0,07+0,07+0,02+0,10+0,02+0,16+0,17+1,06+1,74+1,2+0,33)*0,27=3,334500 [A]</t>
  </si>
  <si>
    <t>(700,270*0,3)*0,2=42,016200 [A]</t>
  </si>
  <si>
    <t>pol. č. 12110: 1,235=1,235000 [A]</t>
  </si>
  <si>
    <t>ŠDa 0/32</t>
  </si>
  <si>
    <t>661,030+39,240=700,270000 [A]</t>
  </si>
  <si>
    <t>ŠDa při výměně podloží. Uvažováno 20 %. Bude čerpáno na základě rozhodnutí TDI a AD.</t>
  </si>
  <si>
    <t>Dlažba 100*200: 6,52+28,84+9,92+20,58+10,05+9,98+9,96+6,69+16,87+7,56+10,39+9,82+7,03+23,14+17,89+10,66+10,58+10,74+12,81+6,79+8,28+8,36+8,00+7,45+7,36+6,94+20,44+23,69+8,14+26,15+15,46+15,04+13,86+9,86+9,16+24,70+12,25+18,95+5,44+3,37+11,38+11,80+13,75+14,87+10,81+11,68+11,22+10,04+20,80+17,72+22,24=656,030000 [A] 
Dlažba 100x100: 5,00=5,000000 [B] 
Celkem: A+B=661,030000 [C]</t>
  </si>
  <si>
    <t>2,73+1,98+1,99+2,03+2,00+2,22+2,01+3,95+2,92+3,75+8,86+2,44+2,36=39,240000 [A]</t>
  </si>
  <si>
    <t>93552</t>
  </si>
  <si>
    <t>ŽLABY Z DÍLCŮ Z BETONU SVĚTLÉ ŠÍŘKY DO 150MM VČETNĚ MŘÍŽÍ</t>
  </si>
  <si>
    <t>Žlaby v místě vjezdů.</t>
  </si>
  <si>
    <t>7+7=14,000000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</si>
  <si>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</si>
  <si>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23-019-03</t>
  </si>
  <si>
    <t>Cyklostezka Nový Bydžov - Zábědov - podél ČSPH</t>
  </si>
  <si>
    <t>Zajištění inženýrských sítí během realizace stavby dle požadavků správce. Nutné vytyčení všech podzemních sítí s protokolárním zápisem příslušných správců.</t>
  </si>
  <si>
    <t>Veškerá zaměření nutná k realizaci díla (např. zaměření stavby přec výstavbou,  
vytyčení stavby a obvodu staveniště, vytyčení hranic pozemků apod.) a k uvedení  
stavby do užívání a řádnému předání dokončeného díla.</t>
  </si>
  <si>
    <t>Dokumentace DSPS bude ověřena podpisem odpovědného zástupce zhotovitele a  
správce stavby.  
Tiskem v 4ti paré vyhotoveních a 4x na CD.</t>
  </si>
  <si>
    <t>Průběžná fotodokumentace a závěrečná fotodokumentace o průběhu výstavby v albu s popisem (3x tištěné + 1x elektronicky)</t>
  </si>
  <si>
    <t>SO 115</t>
  </si>
  <si>
    <t>Společná stezka pro pěší a cyklisty</t>
  </si>
  <si>
    <t>Betonový odpad. Předpoklad 2,4 t/m3. Položky č. 96687, 11352 a 11328.</t>
  </si>
  <si>
    <t>0,82+4,3+2=7,120000 [A]</t>
  </si>
  <si>
    <t>11328</t>
  </si>
  <si>
    <t>ODSTRANĚNÍ PŘÍKOPŮ, ŽLABŮ A RIGOLŮ Z PŘÍKOPOVÝCH TVÁRNIC</t>
  </si>
  <si>
    <t>Odstranění stávajícího betonového žlabu u společné stezky pro pěší a cyklisty. Poplatek viz pol. č. 014102.</t>
  </si>
  <si>
    <t>14,37=14,370000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</si>
  <si>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</si>
  <si>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betonové přídlažby 500/250/80. Poplatek viz pol. č. 014102.</t>
  </si>
  <si>
    <t>20,5=20,500000 [A]</t>
  </si>
  <si>
    <t>Frézování asfaltových vrstev v tl. 30 mm. Plocha odměřena digitálně ze situace.  
Odkup zhotovitelem.</t>
  </si>
  <si>
    <t>89*0,3=26,700000 [A] 
Plocha*tloušťka</t>
  </si>
  <si>
    <t>17380</t>
  </si>
  <si>
    <t>ZEMNÍ KRAJNICE A DOSYPÁVKY Z NAKUPOVANÝCH MATERIÁLŮ</t>
  </si>
  <si>
    <t>Zemina na vyrovnání výškového rozdílu obruby a stávajícího terénu.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</si>
  <si>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</si>
  <si>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Osetí nezpevněné krajnice společné stezky.</t>
  </si>
  <si>
    <t>10,5=10,500000 [A]</t>
  </si>
  <si>
    <t>21361</t>
  </si>
  <si>
    <t>X</t>
  </si>
  <si>
    <t>DRENÁŽNÍ VRSTVY Z GEOTEXTILIE</t>
  </si>
  <si>
    <t>POLOŽKA SE SOUHLASEM INVESTORA!  
Sanace aktivní zóny. Geotextilie s filtrační funkcí, tažnost &gt; 10 %, CBR &gt; 2 kN, odolnost proti proražení &lt; 20 mm.</t>
  </si>
  <si>
    <t>100=100,000000 [A]</t>
  </si>
  <si>
    <t>Položka zahrnuje:  
- dodávku předepsané geotextilie (včetně nutných přesahů) pro drenážní vrstvu, včetně mimostaveništní a vnitrostaveništní dopravy  
- provedení drenážní vrstvy předepsaných rozměrů a předepsaného tvaru</t>
  </si>
  <si>
    <t>POLOŽKA SE SOUHLASEM INVESTORA!  
Sanační vrstva ŠDa 0/32 z kameniva drceného tl. 0,30 m</t>
  </si>
  <si>
    <t>76*0,3=22,800000 [A] 
Plocha*tloušťka</t>
  </si>
  <si>
    <t>56210</t>
  </si>
  <si>
    <t>VOZOVKOVÉ VRSTVY Z MATERIÁLŮ STABIL CEMENTEM</t>
  </si>
  <si>
    <t>Stabilizace cementem pod zámkovou dlažbu tl. 0,03 m.</t>
  </si>
  <si>
    <t>3,6*0,03=0,108000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</si>
  <si>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</si>
  <si>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</si>
  <si>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</si>
  <si>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ŠDa 0/32 v min tl. 300 mm.</t>
  </si>
  <si>
    <t>(5,7+76)*0,3=24,510000 [A]</t>
  </si>
  <si>
    <t>Infiltrační postřik z kationaktivní asf. emulze PI-C 0,50 kg asf./m2.</t>
  </si>
  <si>
    <t>5,7+76=81,700000 [A]</t>
  </si>
  <si>
    <t>572213</t>
  </si>
  <si>
    <t>SPOJOVACÍ POSTŘIK Z EMULZE DO 0,5KG/M2</t>
  </si>
  <si>
    <t>Spojovací postřik z kationaktivní asf. emulze PS-C 0,20 kg asf./m2.</t>
  </si>
  <si>
    <t>ACO 11 50/70 tl. 0,04 m.</t>
  </si>
  <si>
    <t>ACP 16+ 50/70 tl. 0,05 m.</t>
  </si>
  <si>
    <t>Pokládka dlažby s reliéfními prvky  v místě navazující trasy pro pěší.</t>
  </si>
  <si>
    <t>1,2+1+1,4=3,600000 [A]</t>
  </si>
  <si>
    <t>89711</t>
  </si>
  <si>
    <t>VPUSŤ KANALIZAČNÍ ULIČNÍ KOMPLETNÍ MONOLIT BETON</t>
  </si>
  <si>
    <t>Přesmístění uliční vpusti vedle společné stezky.</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</si>
  <si>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</si>
  <si>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Betonová obruba silniční 100/250/1000 do betonového lože C16/20n XF1.</t>
  </si>
  <si>
    <t>42=42,000000 [A]</t>
  </si>
  <si>
    <t>Betonová obruba silniční 150/250/1000 do betonového lože C20/25n XF3.</t>
  </si>
  <si>
    <t>51=51,000000 [A]</t>
  </si>
  <si>
    <t>Betonová obruba nájezdová (snížená) 150/150/1000 do betonového lože C20/25n XF3.</t>
  </si>
  <si>
    <t>14=14,000000 [A]</t>
  </si>
  <si>
    <t>Vybourání stávající uliční vpusti. Poplatek viz pol. č. 014102.</t>
  </si>
  <si>
    <t>SO 401</t>
  </si>
  <si>
    <t>Cyklostezka Nový Bydžov - PZ Zábědov Přeložka veřejného osvětlení</t>
  </si>
  <si>
    <t>M21</t>
  </si>
  <si>
    <t>Elektromontáže</t>
  </si>
  <si>
    <t>000000.15</t>
  </si>
  <si>
    <t>Stož. svorkovnice na DIN, průchozí, např. SR482-VL, Z/Cu, vč. poj. 2x6A</t>
  </si>
  <si>
    <t>000000.16</t>
  </si>
  <si>
    <t>Stož. svorkovnice na DIN, odbočná, např. SR482-VL, Z/Cu, vč. poj. 2x6A</t>
  </si>
  <si>
    <t>0000000.01</t>
  </si>
  <si>
    <t>A Svítidlo pro osvětlení komunikace, 40LED, 2700K, 70W, 9250lm, DM10, IP66, 230V</t>
  </si>
  <si>
    <t>KS</t>
  </si>
  <si>
    <t>0000000.02</t>
  </si>
  <si>
    <t>B Svítidlo pro osvětlení komunikace, 40LED, 2700K, 75W, 9750lm, DM12, IP65,230V</t>
  </si>
  <si>
    <t>0000000.03</t>
  </si>
  <si>
    <t>C Svítidlo pro osvětlení komunikace, 60LED, 2700K, 106W, 14000lm, DM10, IP65,230V</t>
  </si>
  <si>
    <t>0000000.04</t>
  </si>
  <si>
    <t>D Svítidlo pro přisvícení přechodu, 30LED, 9000lm, 57W, DPR, IP65, 230V</t>
  </si>
  <si>
    <t>0000000.04a</t>
  </si>
  <si>
    <t>Stožár třístupňový, nadz. v. 7,2m, , vetknutí 1,5m, 159/108/89, žárově zinkovaný</t>
  </si>
  <si>
    <t>0000000.05</t>
  </si>
  <si>
    <t>Stožár třístupňový, 159/133/114, nadz. v. 6m, pro osvětlení přechodu, žárově zinkovaný</t>
  </si>
  <si>
    <t>0000000.08</t>
  </si>
  <si>
    <t>Výložník obloukový na prům. 89mm, výška 1,8m, vyložení 1m, žárově zinkovaný</t>
  </si>
  <si>
    <t>0000000.09</t>
  </si>
  <si>
    <t>Výložník obloukový na prům. 89mm, výška 1,8m, vyložení 2m, žárově zinkovaný</t>
  </si>
  <si>
    <t>0000000.10</t>
  </si>
  <si>
    <t>Výložník přechodový na prům. 114, vyložení cca 1,8m</t>
  </si>
  <si>
    <t>0000000.11</t>
  </si>
  <si>
    <t>Výložník přechodový na prům. 114, vyložení cca 3m</t>
  </si>
  <si>
    <t>0000000.18</t>
  </si>
  <si>
    <t>Ochranná manžeta stožáru</t>
  </si>
  <si>
    <t>000-0000.20</t>
  </si>
  <si>
    <t>Stožárové pouzdro plast 250/1100, včetně dodávky pouzdra</t>
  </si>
  <si>
    <t>000-0000.21</t>
  </si>
  <si>
    <t>Tuhá elinst. trubka - vysoká odolnost, vel. 50, vč. dodávky trubky</t>
  </si>
  <si>
    <t>000-0000.22</t>
  </si>
  <si>
    <t>Úprava stávajícího rozváděče RVO a obvodů VO.</t>
  </si>
  <si>
    <t>SOUBOR</t>
  </si>
  <si>
    <t>Položka zahrnuje demontáž stávajících kabelů VO rušených okruhů, montáž nových kabelů do stávajících pozic, příp. rozbrojení jističových vývodů.</t>
  </si>
  <si>
    <t>000-0000.23</t>
  </si>
  <si>
    <t>Demont. stávajících stožárů VO, vč. odvozu, výška stož. do 10m</t>
  </si>
  <si>
    <t>Demontované stožáry budou uloženy dle požadavků investora (správce VO, Technické služby města).</t>
  </si>
  <si>
    <t>000-0000.25</t>
  </si>
  <si>
    <t>Demontáž zařízení veřejného rozhlasu , vč. opětovné montáže</t>
  </si>
  <si>
    <t>000-0000.25b</t>
  </si>
  <si>
    <t>Demontáž dopravních značek , vč. opětovné montáže</t>
  </si>
  <si>
    <t>40</t>
  </si>
  <si>
    <t>000-0000.25c</t>
  </si>
  <si>
    <t>Sloupek dopravní značky, vč. dodávky sloupku.</t>
  </si>
  <si>
    <t>70</t>
  </si>
  <si>
    <t>Komplexní zkoušky</t>
  </si>
  <si>
    <t>Položka zahrnuje funkční zkoušky předmětného zařízení.</t>
  </si>
  <si>
    <t>76</t>
  </si>
  <si>
    <t>100R00</t>
  </si>
  <si>
    <t>Dokumentace skutečného provedení stavby, 4x tištěná a 1x na CD, vč. geodet. zaměření</t>
  </si>
  <si>
    <t>Geodetické zaměření délky trasy cca 1100m</t>
  </si>
  <si>
    <t>77</t>
  </si>
  <si>
    <t>101R00</t>
  </si>
  <si>
    <t>Nákladní auto 5t</t>
  </si>
  <si>
    <t>HOD</t>
  </si>
  <si>
    <t>Položka zahrnuje nákldní automobil určený pro odvoz/přívoz stavebního materiálu vzniklého výkopovými pracemi.</t>
  </si>
  <si>
    <t>78</t>
  </si>
  <si>
    <t>102R00</t>
  </si>
  <si>
    <t>Pomocné práce</t>
  </si>
  <si>
    <t>Položka zahrnuje pomocné práce, které bezprostředně souvisí s dodávkami montážních prací a v projektech je nelze rozpočtovat jako stavební práce.</t>
  </si>
  <si>
    <t>79</t>
  </si>
  <si>
    <t>103R00</t>
  </si>
  <si>
    <t>Vytýčení inženýrských sítí</t>
  </si>
  <si>
    <t>Položka zahrnuje zjištění průběhu stávajících inženýrských sítí.</t>
  </si>
  <si>
    <t>80</t>
  </si>
  <si>
    <t>104R00</t>
  </si>
  <si>
    <t>Rozměření světelných bodů</t>
  </si>
  <si>
    <t>Položka zahrnuje náklady na rozměření světelných bodů.</t>
  </si>
  <si>
    <t>81</t>
  </si>
  <si>
    <t>105R00</t>
  </si>
  <si>
    <t>Vypnutí a opětovné zapnutí vedení</t>
  </si>
  <si>
    <t>Položka zahrnuje náklady na vypínání a zapínání stávajících a nových okruhů osvětlení.</t>
  </si>
  <si>
    <t>82</t>
  </si>
  <si>
    <t>106R00</t>
  </si>
  <si>
    <t>Úprava stávajícího rozvodu veřejného osvětlení, a veřejného rozhlasu</t>
  </si>
  <si>
    <t>Položka zahrnuje náklady na úpravu stávajících rozvodů veřejného osvětlení. zejména stávajících rozváděčů a okruhů do navazujících ulic.</t>
  </si>
  <si>
    <t>83</t>
  </si>
  <si>
    <t>108R00</t>
  </si>
  <si>
    <t>Úklid stavby</t>
  </si>
  <si>
    <t>Položka zahrnuje náklady na úklid stavby.</t>
  </si>
  <si>
    <t>84</t>
  </si>
  <si>
    <t>109R00</t>
  </si>
  <si>
    <t>Dopravně bezpečnostní opatření</t>
  </si>
  <si>
    <t>Položka zahrnuje náklady na dopravně bezpečnostní opatření.</t>
  </si>
  <si>
    <t>85</t>
  </si>
  <si>
    <t>110R00</t>
  </si>
  <si>
    <t>Součinnost s provozovatelem veřejného osvětlení</t>
  </si>
  <si>
    <t>Položka zahrnuje náklady na součinnost s provozovatelem veřejného osvětlení.</t>
  </si>
  <si>
    <t>86</t>
  </si>
  <si>
    <t>111R00</t>
  </si>
  <si>
    <t>Ekologická likvidace odpadu</t>
  </si>
  <si>
    <t>Položka zahrnuje náklady na ekologickou likvidaci odpadu dle legislativy.</t>
  </si>
  <si>
    <t>87</t>
  </si>
  <si>
    <t>112R00</t>
  </si>
  <si>
    <t>Zjištění stávajícího stavu</t>
  </si>
  <si>
    <t>Položka zahrnuje náklady na zjištění stávajícího stavu.</t>
  </si>
  <si>
    <t>88</t>
  </si>
  <si>
    <t>114R00</t>
  </si>
  <si>
    <t>Montážní pološina MP10do 10m výšky, vč přesunu</t>
  </si>
  <si>
    <t>Položka zahrnuje plošinu určenou pro montážní práce ve výškách.</t>
  </si>
  <si>
    <t>62</t>
  </si>
  <si>
    <t>141721101R00</t>
  </si>
  <si>
    <t>Řízené protlačení a vtažení PE d 110 mm, hor.1 - 4</t>
  </si>
  <si>
    <t>Položka zahrnuje 6x samostatný protlak. Položka zahrnuje trubku PE pro vtažení vel. 110.</t>
  </si>
  <si>
    <t>71</t>
  </si>
  <si>
    <t>Podíl přidružených výkonů pro elektromontáže</t>
  </si>
  <si>
    <t>Přirážka za výkony, které jsou nezbytnék provedení montážních prací a které nelze vztáhnout na kalkulaci (a nejsou proto součástí jednotkových cen montáží) - osvětlení, strážní služba, materiál lešení a pod.</t>
  </si>
  <si>
    <t>210100001R00</t>
  </si>
  <si>
    <t>Ukončení vodičů + zapojení do 2,5 mm2</t>
  </si>
  <si>
    <t>210100003R00</t>
  </si>
  <si>
    <t>Ukončení vodičů + zapojení do 16 mm2</t>
  </si>
  <si>
    <t>210101252R00</t>
  </si>
  <si>
    <t>Spojka kabelová zemní zalévací 1kV do 4x16 mm2, vč. dodávky spojky</t>
  </si>
  <si>
    <t>210202111R00</t>
  </si>
  <si>
    <t>Svítidlo veřejného osvětlení na stožár/výložník</t>
  </si>
  <si>
    <t>Položka zahrnuje montáž dle dod., pol. 000-0000.01-04.</t>
  </si>
  <si>
    <t>210204011RS2</t>
  </si>
  <si>
    <t>Stožár osvětlovací ocelový délky do 12 m, včetně nákladů na autojeřáb</t>
  </si>
  <si>
    <t>Položka zahrnuje montáž dle dod., pol. 000-0000.04,05.</t>
  </si>
  <si>
    <t>210204103RS2</t>
  </si>
  <si>
    <t>Výložník ocelový 1ramenný do 35 kg, včetně nákladů na montážní plošinu</t>
  </si>
  <si>
    <t>Položka zahrnuje montáž dle dod., pol. 000-0000.08-11.</t>
  </si>
  <si>
    <t>210204202R00</t>
  </si>
  <si>
    <t>Elektrovýzbroj stožáru</t>
  </si>
  <si>
    <t>Položka zahrnuje montáž dle dod., pol. 000-0000.15,16.</t>
  </si>
  <si>
    <t>210205310R00</t>
  </si>
  <si>
    <t>Osazení manžety na stožár</t>
  </si>
  <si>
    <t>Položka zahrnuje montáž dle dod., pol. 000-0000.18.</t>
  </si>
  <si>
    <t>210220021RT1</t>
  </si>
  <si>
    <t>Vedení uzemňovací v zemi FeZn do 120 mm2, včetně drátu FeZn D=10mm</t>
  </si>
  <si>
    <t>210220301RT2</t>
  </si>
  <si>
    <t>Svorka hromosvodová do 2 šroubů /SS, SZ, SO/, včetně dodávky svorky SS</t>
  </si>
  <si>
    <t>210220302RT6</t>
  </si>
  <si>
    <t>Svorka hromosvodová nad 2 šrouby /ST, SJ, SR, atd/, včetně dodávky svorky SP1</t>
  </si>
  <si>
    <t>210810005RT1</t>
  </si>
  <si>
    <t>Kabel CYKY-J 3 x 1,5 mm2 , včetně dodávky kabelu</t>
  </si>
  <si>
    <t>210810013RT2</t>
  </si>
  <si>
    <t>Kabel CYKY-J 4 x 10 mm2 volně uložený, včetně dodávky kabelu</t>
  </si>
  <si>
    <t>210810014RT1</t>
  </si>
  <si>
    <t>Kabel CYKY-J 4 x 16, volně uložený, včetně dodávky kabelu</t>
  </si>
  <si>
    <t>210810017RT1</t>
  </si>
  <si>
    <t>Kabel CYKY-J 5 x 4,volně uložený, včetně dodávky kabelu</t>
  </si>
  <si>
    <t>212100108R00</t>
  </si>
  <si>
    <t>Opatření vodiče smršťovací bužírkou</t>
  </si>
  <si>
    <t>212100109R00</t>
  </si>
  <si>
    <t>Ochrana svorek v zemi proti korozi</t>
  </si>
  <si>
    <t>68</t>
  </si>
  <si>
    <t>230191007R00</t>
  </si>
  <si>
    <t>Uložení chráničky ve výkopu PE 63x3,0mm</t>
  </si>
  <si>
    <t>67</t>
  </si>
  <si>
    <t>230191016R00</t>
  </si>
  <si>
    <t>Uložení chráničky ve výkopu PE 110x4,2mm</t>
  </si>
  <si>
    <t>72</t>
  </si>
  <si>
    <t>Podíl přidružených výkonů pro zemní práce</t>
  </si>
  <si>
    <t>66</t>
  </si>
  <si>
    <t>3457114703R</t>
  </si>
  <si>
    <t>Trubka kabelová chránička KOPOFLEX vel. 63</t>
  </si>
  <si>
    <t>65</t>
  </si>
  <si>
    <t>3457114705R</t>
  </si>
  <si>
    <t>Trubka kabelová chránička KOPOFLEX vel. 110</t>
  </si>
  <si>
    <t>73</t>
  </si>
  <si>
    <t>Přirážka za podružný materiál</t>
  </si>
  <si>
    <t>Položka zahrnuje drobný elektroinstalační materiál jako jsou hmožninky, vruty, svorky, stahovací pásky, spojky,šroubky, drobný kotvící  materiál a pod.</t>
  </si>
  <si>
    <t>54</t>
  </si>
  <si>
    <t>452311151R00</t>
  </si>
  <si>
    <t>Desky podkladní pod potrubí z betonu, betonové konstrukce</t>
  </si>
  <si>
    <t>69</t>
  </si>
  <si>
    <t>460010024RT4</t>
  </si>
  <si>
    <t>Vytýčení kabelové trasy v zastavěném prostoru, délka trasy nad 1000 m</t>
  </si>
  <si>
    <t>KM</t>
  </si>
  <si>
    <t>57</t>
  </si>
  <si>
    <t>460050703R00</t>
  </si>
  <si>
    <t>Jáma do 2 m3 pro stožár veř.osvětlení, hor.3,ručně</t>
  </si>
  <si>
    <t>Položka zahrnuje také výkopy pro odhalení předmětných sítí v místech vetknutí stožárů, které budou umístěny v ochranných pásmech sítí (vodovod, kanalizace...).</t>
  </si>
  <si>
    <t>63</t>
  </si>
  <si>
    <t>460050712RT1</t>
  </si>
  <si>
    <t>Jáma pro protlačení</t>
  </si>
  <si>
    <t>61</t>
  </si>
  <si>
    <t>460080101RT1</t>
  </si>
  <si>
    <t>Rozbourání betonového základu, vybourání betonu</t>
  </si>
  <si>
    <t>59</t>
  </si>
  <si>
    <t>460100006RT1</t>
  </si>
  <si>
    <t>Pouzdrový základ pro stožár VO záv. výšky 9m, kompletní zhot.pouzdrového základu</t>
  </si>
  <si>
    <t>58</t>
  </si>
  <si>
    <t>460120002RT1</t>
  </si>
  <si>
    <t>Zához jámy, hornina třídy 3 - 4, upěchování a úprava povrchu</t>
  </si>
  <si>
    <t>42</t>
  </si>
  <si>
    <t>460200133R00</t>
  </si>
  <si>
    <t>Výkop kabelové rýhy 35/50 cm hor.3</t>
  </si>
  <si>
    <t>41</t>
  </si>
  <si>
    <t>460200133RT2</t>
  </si>
  <si>
    <t>Výkop kabelové rýhy 35/50 cm hor.3, ruční výkop rýhy</t>
  </si>
  <si>
    <t>44</t>
  </si>
  <si>
    <t>460200143R00</t>
  </si>
  <si>
    <t>Výkop kabelové rýhy 35/60 cm hor.3</t>
  </si>
  <si>
    <t>45</t>
  </si>
  <si>
    <t>460200143RT2</t>
  </si>
  <si>
    <t>Výkop kabelové rýhy 35/60 cm hor.3, ruční výkop rýhy</t>
  </si>
  <si>
    <t>48</t>
  </si>
  <si>
    <t>460200173RT1</t>
  </si>
  <si>
    <t>Výkop kabelové rýhy 35/90 cm hor.3, strojní výkop rýhy</t>
  </si>
  <si>
    <t>47</t>
  </si>
  <si>
    <t>460200173RT2</t>
  </si>
  <si>
    <t>Výkop kabelové rýhy 35/90 cm hor.3, ruční výkop rýhy</t>
  </si>
  <si>
    <t>51</t>
  </si>
  <si>
    <t>460200303RT1</t>
  </si>
  <si>
    <t>Výkop kabelové rýhy 50/120 cm hor.3, strojní výkop rýhy</t>
  </si>
  <si>
    <t>50</t>
  </si>
  <si>
    <t>460200303RT2</t>
  </si>
  <si>
    <t>Výkop kabelové rýhy 50/120 cm hor.3, ruční výkop rýhy</t>
  </si>
  <si>
    <t>53</t>
  </si>
  <si>
    <t>460420022RT3</t>
  </si>
  <si>
    <t>Zřízení kabelového lože v rýze š. do 65 cm z písku, lože tloušťky 20 cm</t>
  </si>
  <si>
    <t>56</t>
  </si>
  <si>
    <t>460490012R00</t>
  </si>
  <si>
    <t>Fólie výstražná z PVC, šířka 33 cm</t>
  </si>
  <si>
    <t>43</t>
  </si>
  <si>
    <t>460570133R00</t>
  </si>
  <si>
    <t>Zához rýhy 35/50 cm, hornina třídy 3, se zhutněním</t>
  </si>
  <si>
    <t>46</t>
  </si>
  <si>
    <t>460570143R00</t>
  </si>
  <si>
    <t>Zához rýhy 35/60 cm, hornina třídy 3, se zhutněním</t>
  </si>
  <si>
    <t>49</t>
  </si>
  <si>
    <t>460570173R00</t>
  </si>
  <si>
    <t>Zához rýhy 35/90 cm, hornina třídy 3, se zhutněním</t>
  </si>
  <si>
    <t>52</t>
  </si>
  <si>
    <t>460570303R00</t>
  </si>
  <si>
    <t>Zához rýhy 50/120 cm, hornina tř. 3, se zhutněním</t>
  </si>
  <si>
    <t>60</t>
  </si>
  <si>
    <t>460600001RT8</t>
  </si>
  <si>
    <t>Naložení a odvoz zeminy, odvoz na vzdálenost 10000 m</t>
  </si>
  <si>
    <t>74</t>
  </si>
  <si>
    <t>Přirážka za prořez kabelů</t>
  </si>
  <si>
    <t>Položka za ztratné. Počítá se z hodnoty délkových materiálů.</t>
  </si>
  <si>
    <t>56288050.A</t>
  </si>
  <si>
    <t>Štítek na označení kabel. vývodu z PVC, vč. osazení</t>
  </si>
  <si>
    <t>56288051.A</t>
  </si>
  <si>
    <t>Štítek označovací na stožár, vč. osazení</t>
  </si>
  <si>
    <t>56288999.1007</t>
  </si>
  <si>
    <t>Trubice smršťovací d 25 x 1000 m, zž</t>
  </si>
  <si>
    <t>55</t>
  </si>
  <si>
    <t>58152180</t>
  </si>
  <si>
    <t>Písek kopaný ZPM</t>
  </si>
  <si>
    <t>64</t>
  </si>
  <si>
    <t>599000010RAA</t>
  </si>
  <si>
    <t>Rozebrání a oprava asfaltové komunikace, řezání, výměna podkladu tl. 30 cm, asfaltobet.7 cm</t>
  </si>
  <si>
    <t>75</t>
  </si>
  <si>
    <t>Revize</t>
  </si>
  <si>
    <t>Položka zahrnuje zkoušky el. zařízení bezpečnostního charakteru.</t>
  </si>
  <si>
    <t>SO 431</t>
  </si>
  <si>
    <t>Chodníky a sjezdy podél ul. Revoluční třída v Novém Bydžově Veřejné osvětlení</t>
  </si>
  <si>
    <t>Stož. svorkovnice na DIN, průchozí, 2x poj.vývod</t>
  </si>
  <si>
    <t>Stož. svorkovnice na DIN, odbočná, 2x poj.vývod</t>
  </si>
  <si>
    <t>000000.16a</t>
  </si>
  <si>
    <t>Rozvodnice pro VO, vestavná, 230V, IP54, dod.</t>
  </si>
  <si>
    <t>Položka zahrnuje dodávku rozvodnice pro stožárovou svorkovnici. Rozvodnice bude uzamykatelná (klička) s nerezovými dvířky.</t>
  </si>
  <si>
    <t>Svítidlo pro osvětlení komunikace, 40 LED, &lt;3000K, 77,5W, 10200lm, DM11 BL1, IP65, 230V, dod.</t>
  </si>
  <si>
    <t>Jedná se o svítidla ozn. 1</t>
  </si>
  <si>
    <t>Svítidlo pro osvětlení komunikace, 40 LED, &lt;3000K, 72W, 9750lm, DM12, IP65, 230V, dod.</t>
  </si>
  <si>
    <t>Jedná se o svítidla ozn. 2, 5, 9-13, 16-20, 27-38</t>
  </si>
  <si>
    <t>Svítidlo pro přisvícení přechodu, 30 LED, 5700K, 57W, 9000lm, DPR1, IP65, 230V, dod.</t>
  </si>
  <si>
    <t>Jedná se o svítidla ozn. 3, 4, 7, 14, 15, 21, 22</t>
  </si>
  <si>
    <t>Svítidlo pro osvětlení komunikace, 40 LED, &lt;3000K, 76W, 10250lm, DM11 BL2, IP65, 230V, dod.</t>
  </si>
  <si>
    <t>Jedná se o svítidla ozn. 6</t>
  </si>
  <si>
    <t>Svítidlo pro přisvícení přechodu, 30 LED, 5700K, 58W, 9600lm, DPR1 BL1, IP65, 230V, dod.</t>
  </si>
  <si>
    <t>Jedná se o svítidla ozn. 8</t>
  </si>
  <si>
    <t>0000000.06</t>
  </si>
  <si>
    <t>Svítidlo pro osvětlení komunikace, 40 LED, &lt;3000K, 76W, 10200lm, DN33, IP65, 230V, dod.</t>
  </si>
  <si>
    <t>Jedná se o svítidla ozn. 23-26</t>
  </si>
  <si>
    <t>0000000.07</t>
  </si>
  <si>
    <t>Kuželový Al sloup, nadz. v. 6m, povrch. úpr. elox, ochrana Elastomer, dod.</t>
  </si>
  <si>
    <t>Položka zahrnuje stožár přírubový, hliníkový, určený pro přisvícení přechodů.</t>
  </si>
  <si>
    <t>Kuželový Al sloup, nadz. v. 8m, povrch. úpr. elox, ochrana Elastomer, dod.</t>
  </si>
  <si>
    <t>Položka zahrnuje stožár přírubový, hliníkový, určený pro přisvícení komunikací.</t>
  </si>
  <si>
    <t>Kuželový Al sloup, nadz. v. 9m, povrch. úpr. elox, ochrana Elastomer, dod.</t>
  </si>
  <si>
    <t>Výložník Al na sloup, max. vyložení 2,0m, povrchová úprava elox</t>
  </si>
  <si>
    <t>Položka zahrnuje výložníky na přechodové stožáry. Přesná délka výložníku (příp. tvar výložníku)  bude určena na základě výsledné pozice stožáru a svítidla.</t>
  </si>
  <si>
    <t>0000000.12</t>
  </si>
  <si>
    <t>Výložník Al na sloup, vyložení 1,0m, povrchová úprava elox</t>
  </si>
  <si>
    <t>0000000.13</t>
  </si>
  <si>
    <t>Výložník Al na sloup, vyložení 0,5m, povrchová úprava elox</t>
  </si>
  <si>
    <t>Položka zahrnuje výložníky na stožáry nadz. výška 8m.</t>
  </si>
  <si>
    <t>0000000.14</t>
  </si>
  <si>
    <t>Betonový prefabrikát + spojovací materiál</t>
  </si>
  <si>
    <t>Položka zahrnuje stožárový základ, který spolu se stožáry tvoří balené jednotky.</t>
  </si>
  <si>
    <t>Úprava stávajícího rozváděče VO, ozn. R10</t>
  </si>
  <si>
    <t>Položka zahrnuje demontáž stávajících kabelů ze stávajícího rozváděče ozn. R10-Otmarka.Jedná se o demontáž 2ks kabelů, které budou nahrazeny novými kabely pro nové okruhy VO.</t>
  </si>
  <si>
    <t>Demont. stávajících stožárů VO, vč. odvozu, výška stož. do 10m s vylož.</t>
  </si>
  <si>
    <t>Položka zahrnuje demontáž 9ks betonových stožárů. Dále položka zahrnuje demontáž 12 ks paticových stožárů výšky do 10m. Stožáry jsou vybaveny výložníky do 2m a výbojkovými svítidly. Demontované stožáry budou uloženy nebo zlikvidovány (odvezení na skládku) dle požadavků investora.</t>
  </si>
  <si>
    <t>000-0000.21a</t>
  </si>
  <si>
    <t>Demont. stávajících bezpatic. stožárů VO, pro přisvícení přechodů</t>
  </si>
  <si>
    <t>Demontované stožáry budou uloženy nebo zlikvidovány (odvezení na skládku) dle požadavků investora.</t>
  </si>
  <si>
    <t>Demont.stávajícího sv. bodu, umístěného na fasádě domu</t>
  </si>
  <si>
    <t>Položka zahrnuje demontáž výložníku se svítidlem umístěného ve fasádě domu č.p. 77.   Demontované stožáry budou uloženy nebo zlikvidovány (odvezení na skládku) dle požadavků investora.</t>
  </si>
  <si>
    <t>000-0000.24</t>
  </si>
  <si>
    <t>Demont. stávajícího stožáru požár. sign., a stožáru signalizace přechodu.</t>
  </si>
  <si>
    <t>Položka zahrnuje demontáž stožáru signalizace před. čp. 82. Stožár je výšky cca 4m. Vlastní zařízení signalizace bude přesunuto na nový stožár VO, který bude umístěn do místa původniho stožáru signalizace pro výjezd hasičů. Demontovaný stožár bude uložen nebo zlikvidován (odvezení na skládku) dle požadavků HZS. Dále položka zahrnuje demontáž stožáru pro upevnění světelné signalizace přechodu. Tato světelná signalizace bude opětovně nmontována na nový stožár pro přisvícení přechodu (sv. bod. ozn. 4).</t>
  </si>
  <si>
    <t>Demont. stávajícího stožáru s kamerou</t>
  </si>
  <si>
    <t>Položka zahrnuje demontáž stožáru do výšky 6m pro připevnění kamery ( kamera v majetku města). Demontovaný stožár bude uložen nebo zlikvidován (odvezení na skládku) dle požadavků investora (tech. služeb města).</t>
  </si>
  <si>
    <t>000-0000.26</t>
  </si>
  <si>
    <t>Demontáž zařízení veřejného rozhlasu, vč. opětovné montáže.</t>
  </si>
  <si>
    <t>000-0000.27</t>
  </si>
  <si>
    <t>Demontáž stávajících dopravních značek, vč. opětovné montáže.</t>
  </si>
  <si>
    <t>Položka zahrnuje demontáž stávajících dopravních značek umístěných na přírubových sloupcích. Značky budou opětovně namontovány na nové světelné body.</t>
  </si>
  <si>
    <t>000-0000.28</t>
  </si>
  <si>
    <t>Demontáž stávající přechodové skříně VO</t>
  </si>
  <si>
    <t>Položka zahrnuje demontáž oceloplechové skříně z obvodové zdi domu č.p. 79. Kabely vedené z této skříně budou naspojkovány na nový kabel. Velikost skříně cca 600x600.</t>
  </si>
  <si>
    <t>000-0000.30</t>
  </si>
  <si>
    <t>Komora kabelová ŠxDxV 700x500x600, se zátěžovým víkem, vč. dodávky komory</t>
  </si>
  <si>
    <t>Přesný tvar a barva víka komory bude před objednáním komory konzultován s investorem.</t>
  </si>
  <si>
    <t>92</t>
  </si>
  <si>
    <t>Dokumentace skutečného provedení stavby, 4x tištěná a 1x na CD</t>
  </si>
  <si>
    <t>93</t>
  </si>
  <si>
    <t>94</t>
  </si>
  <si>
    <t>95</t>
  </si>
  <si>
    <t>Položka zahrnuje zjištění průběhu stávajících inženýrských sítí které jsou v souběhu s navrhovanou trasou.</t>
  </si>
  <si>
    <t>96</t>
  </si>
  <si>
    <t>97</t>
  </si>
  <si>
    <t>98</t>
  </si>
  <si>
    <t>Položka zahrnuje náklady na úpravu stávajících rozvodů veřejného osvětlení (především o úpravu stávajících rozváděčů a navazujících okruhů VO).</t>
  </si>
  <si>
    <t>99</t>
  </si>
  <si>
    <t>100</t>
  </si>
  <si>
    <t>101</t>
  </si>
  <si>
    <t>102</t>
  </si>
  <si>
    <t>103</t>
  </si>
  <si>
    <t>113152112R00</t>
  </si>
  <si>
    <t>Odstranění podkladu z kameniva drceného</t>
  </si>
  <si>
    <t>104</t>
  </si>
  <si>
    <t>Položka zahrnuje plošinu určenou pro montážní práce ve výškách (montáž svítidel, kabelů a pod).</t>
  </si>
  <si>
    <t>105</t>
  </si>
  <si>
    <t>Geodetické zaměření skutečné trasy</t>
  </si>
  <si>
    <t>Položka zahrnuje geodetické zaměření trasy délky cca 1700m.</t>
  </si>
  <si>
    <t>Položka zahrnuje 40x samostatný protlak. Položka zahrnuje samostatné protlaky pro kabel VO a pro dvě chráničky vel. 110 městské sítě.</t>
  </si>
  <si>
    <t>210101251R00</t>
  </si>
  <si>
    <t>Spojka kabelová zemní zalévací, mont.</t>
  </si>
  <si>
    <t>210192102R00</t>
  </si>
  <si>
    <t>Rozvodnice pro veřejné osvětlení</t>
  </si>
  <si>
    <t>Položka zahrnuje výměnu stávající rozvodnice pod omítku domu pro svítidlo ozn.1.</t>
  </si>
  <si>
    <t>Svítidlo veřejného osvětlení na stožár/výložník, montáž</t>
  </si>
  <si>
    <t>Stožár osvětlovací ocelový délky do 12 m, včetně nákladů na autojeřáb, montáž</t>
  </si>
  <si>
    <t>210204105RS2</t>
  </si>
  <si>
    <t>Výložník Al 1ramenný do 70 kg, včetně nákladů na montážní plošinu, mont.</t>
  </si>
  <si>
    <t>Elektrovýzbroj stožáru, montáž</t>
  </si>
  <si>
    <t>Kabel CYKY-J 4 x 16 mm2, volně uložený, včetně dodávky kabelu</t>
  </si>
  <si>
    <t>210810015RT1</t>
  </si>
  <si>
    <t>Kabel CYKY-J 5 x 1,5 mm2 volně uložený, včetně dodávky kabelu</t>
  </si>
  <si>
    <t>220270239R00</t>
  </si>
  <si>
    <t>Odstranění vodiče z výkopu</t>
  </si>
  <si>
    <t>Položkja zahrnuje demontáž (odstranění) stávajícího kabelu VO z výkopu odkrytého při výkopových pracech prováděných pro uložení nových kabelů. Demontované prvky budou uloženy (likvidovány) dle požadavků investora.</t>
  </si>
  <si>
    <t>230191005R00</t>
  </si>
  <si>
    <t>Uložení chráničky ve výkopu PE 50x3,0mm</t>
  </si>
  <si>
    <t>3457114701R</t>
  </si>
  <si>
    <t>Trubka kabelová chránička dvouplášťová vel. 50</t>
  </si>
  <si>
    <t>Trubka kabelová chránička dvouplášťová vel. 110</t>
  </si>
  <si>
    <t>3457114740R</t>
  </si>
  <si>
    <t>Trubka kabelová chránička dělená vel. 110</t>
  </si>
  <si>
    <t>Položka zahrnuje dělenou chráničku pro ochranu stávajících sítí, které budou odkryty výkopy.</t>
  </si>
  <si>
    <t>35432384R</t>
  </si>
  <si>
    <t>Spojka kabelová lisov.zemní zalévací, na kabel do pr. 25mm2, dod.</t>
  </si>
  <si>
    <t>89</t>
  </si>
  <si>
    <t>Položka zahrnuje ochranu kabelů pod vjezdy a místními komunikacemi.</t>
  </si>
  <si>
    <t>460030031R00</t>
  </si>
  <si>
    <t>Vytrhání kostek velkých,lože písek, nezalité spáry</t>
  </si>
  <si>
    <t>460030061RZ1</t>
  </si>
  <si>
    <t>Kladení dlažby do lože z písku, ze stávajících dlaždic</t>
  </si>
  <si>
    <t>460030101R00</t>
  </si>
  <si>
    <t>Vytrhání obrubníků, lože písek, stojatých</t>
  </si>
  <si>
    <t>460050702RT1</t>
  </si>
  <si>
    <t>Jáma do 2 m3 pro stožár veř.osvětlení, hor.3</t>
  </si>
  <si>
    <t>Položka zahrnuje také zemní sondy pro odkrytí stávajících sítí (vody, kanalizace, plyn...) v ochranných pásmech. Postup montáže zařízení VO bude zkoordinován s provozovateli těchto sítí.</t>
  </si>
  <si>
    <t>Jáma do 2 m3 pro protlačení</t>
  </si>
  <si>
    <t>Položka zahrnuje 16 startovacích jam pro protlačení. Dále položka zahrnuje jámu pro ukončení protlaku.</t>
  </si>
  <si>
    <t>Položka zahrnuje zejména rozbourání betonů základů stávajících stožárů VO určených k demontáži + ostatní stavební přípomoce (bourání).</t>
  </si>
  <si>
    <t>460100064R00</t>
  </si>
  <si>
    <t>Pouzdrový základ - uložení, osazení.</t>
  </si>
  <si>
    <t>Položka zahrnuje uložení betonového prefabrikátu (základu stožáru) do výkopu. Protažení kabelů VO a ukotvení stožárů.</t>
  </si>
  <si>
    <t>460200143RT1</t>
  </si>
  <si>
    <t>Výkop kabelové rýhy 35/60 cm hor.3, strojní výkop rýhy</t>
  </si>
  <si>
    <t>Fólie výstražná z PVC, šířka 33 cm, vč. dodávky fólie</t>
  </si>
  <si>
    <t>90</t>
  </si>
  <si>
    <t>91</t>
  </si>
  <si>
    <t>916561111R00</t>
  </si>
  <si>
    <t>Osazení obrubníků</t>
  </si>
</sst>
</file>

<file path=xl/styles.xml><?xml version="1.0" encoding="utf-8"?>
<styleSheet xmlns="http://schemas.openxmlformats.org/spreadsheetml/2006/main">
  <numFmts count="2">
    <numFmt numFmtId="177" formatCode="#,##0.00"/>
    <numFmt numFmtId="178" formatCode="#,##0.00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sharedStrings" Target="sharedStrings.xml" /><Relationship Id="rId1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65"/>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0+I10+I14+I18+I22+I26+I30+I34+I38+I42+I46+I50+I54+I58+I62</f>
      </c>
      <c>
        <f>0+O10+O14+O18+O22+O26+O30+O34+O38+O42+O46+O50+O54+O58+O62</f>
      </c>
    </row>
    <row r="10" spans="1:16" ht="12.75">
      <c r="A10" s="18" t="s">
        <v>39</v>
      </c>
      <c s="23" t="s">
        <v>23</v>
      </c>
      <c s="23" t="s">
        <v>40</v>
      </c>
      <c s="18" t="s">
        <v>41</v>
      </c>
      <c s="24" t="s">
        <v>42</v>
      </c>
      <c s="25" t="s">
        <v>43</v>
      </c>
      <c s="26">
        <v>1</v>
      </c>
      <c s="27">
        <v>0</v>
      </c>
      <c s="27">
        <f>ROUND(ROUND(H10,2)*ROUND(G10,6),2)</f>
      </c>
      <c r="O10">
        <f>(I10*21)/100</f>
      </c>
      <c t="s">
        <v>17</v>
      </c>
    </row>
    <row r="11" spans="1:5" ht="12.75">
      <c r="A11" s="28" t="s">
        <v>44</v>
      </c>
      <c r="E11" s="29" t="s">
        <v>41</v>
      </c>
    </row>
    <row r="12" spans="1:5" ht="12.75">
      <c r="A12" s="30" t="s">
        <v>45</v>
      </c>
      <c r="E12" s="31" t="s">
        <v>41</v>
      </c>
    </row>
    <row r="13" spans="1:5" ht="12.75">
      <c r="A13" t="s">
        <v>46</v>
      </c>
      <c r="E13" s="29" t="s">
        <v>47</v>
      </c>
    </row>
    <row r="14" spans="1:16" ht="12.75">
      <c r="A14" s="18" t="s">
        <v>39</v>
      </c>
      <c s="23" t="s">
        <v>17</v>
      </c>
      <c s="23" t="s">
        <v>48</v>
      </c>
      <c s="18" t="s">
        <v>41</v>
      </c>
      <c s="24" t="s">
        <v>49</v>
      </c>
      <c s="25" t="s">
        <v>43</v>
      </c>
      <c s="26">
        <v>1</v>
      </c>
      <c s="27">
        <v>0</v>
      </c>
      <c s="27">
        <f>ROUND(ROUND(H14,2)*ROUND(G14,6),2)</f>
      </c>
      <c r="O14">
        <f>(I14*21)/100</f>
      </c>
      <c t="s">
        <v>17</v>
      </c>
    </row>
    <row r="15" spans="1:5" ht="12.75">
      <c r="A15" s="28" t="s">
        <v>44</v>
      </c>
      <c r="E15" s="29" t="s">
        <v>41</v>
      </c>
    </row>
    <row r="16" spans="1:5" ht="12.75">
      <c r="A16" s="30" t="s">
        <v>45</v>
      </c>
      <c r="E16" s="31" t="s">
        <v>41</v>
      </c>
    </row>
    <row r="17" spans="1:5" ht="12.75">
      <c r="A17" t="s">
        <v>46</v>
      </c>
      <c r="E17" s="29" t="s">
        <v>47</v>
      </c>
    </row>
    <row r="18" spans="1:16" ht="12.75">
      <c r="A18" s="18" t="s">
        <v>39</v>
      </c>
      <c s="23" t="s">
        <v>26</v>
      </c>
      <c s="23" t="s">
        <v>50</v>
      </c>
      <c s="18" t="s">
        <v>23</v>
      </c>
      <c s="24" t="s">
        <v>51</v>
      </c>
      <c s="25" t="s">
        <v>43</v>
      </c>
      <c s="26">
        <v>1</v>
      </c>
      <c s="27">
        <v>0</v>
      </c>
      <c s="27">
        <f>ROUND(ROUND(H18,2)*ROUND(G18,6),2)</f>
      </c>
      <c r="O18">
        <f>(I18*21)/100</f>
      </c>
      <c t="s">
        <v>17</v>
      </c>
    </row>
    <row r="19" spans="1:5" ht="38.25">
      <c r="A19" s="28" t="s">
        <v>44</v>
      </c>
      <c r="E19" s="29" t="s">
        <v>52</v>
      </c>
    </row>
    <row r="20" spans="1:5" ht="12.75">
      <c r="A20" s="30" t="s">
        <v>45</v>
      </c>
      <c r="E20" s="31" t="s">
        <v>41</v>
      </c>
    </row>
    <row r="21" spans="1:5" ht="12.75">
      <c r="A21" t="s">
        <v>46</v>
      </c>
      <c r="E21" s="29" t="s">
        <v>53</v>
      </c>
    </row>
    <row r="22" spans="1:16" ht="12.75">
      <c r="A22" s="18" t="s">
        <v>39</v>
      </c>
      <c s="23" t="s">
        <v>28</v>
      </c>
      <c s="23" t="s">
        <v>50</v>
      </c>
      <c s="18" t="s">
        <v>17</v>
      </c>
      <c s="24" t="s">
        <v>51</v>
      </c>
      <c s="25" t="s">
        <v>43</v>
      </c>
      <c s="26">
        <v>1</v>
      </c>
      <c s="27">
        <v>0</v>
      </c>
      <c s="27">
        <f>ROUND(ROUND(H22,2)*ROUND(G22,6),2)</f>
      </c>
      <c r="O22">
        <f>(I22*21)/100</f>
      </c>
      <c t="s">
        <v>17</v>
      </c>
    </row>
    <row r="23" spans="1:5" ht="38.25">
      <c r="A23" s="28" t="s">
        <v>44</v>
      </c>
      <c r="E23" s="29" t="s">
        <v>54</v>
      </c>
    </row>
    <row r="24" spans="1:5" ht="12.75">
      <c r="A24" s="30" t="s">
        <v>45</v>
      </c>
      <c r="E24" s="31" t="s">
        <v>41</v>
      </c>
    </row>
    <row r="25" spans="1:5" ht="12.75">
      <c r="A25" t="s">
        <v>46</v>
      </c>
      <c r="E25" s="29" t="s">
        <v>53</v>
      </c>
    </row>
    <row r="26" spans="1:16" ht="12.75">
      <c r="A26" s="18" t="s">
        <v>39</v>
      </c>
      <c s="23" t="s">
        <v>30</v>
      </c>
      <c s="23" t="s">
        <v>55</v>
      </c>
      <c s="18" t="s">
        <v>41</v>
      </c>
      <c s="24" t="s">
        <v>56</v>
      </c>
      <c s="25" t="s">
        <v>43</v>
      </c>
      <c s="26">
        <v>1</v>
      </c>
      <c s="27">
        <v>0</v>
      </c>
      <c s="27">
        <f>ROUND(ROUND(H26,2)*ROUND(G26,6),2)</f>
      </c>
      <c r="O26">
        <f>(I26*21)/100</f>
      </c>
      <c t="s">
        <v>17</v>
      </c>
    </row>
    <row r="27" spans="1:5" ht="38.25">
      <c r="A27" s="28" t="s">
        <v>44</v>
      </c>
      <c r="E27" s="29" t="s">
        <v>57</v>
      </c>
    </row>
    <row r="28" spans="1:5" ht="12.75">
      <c r="A28" s="30" t="s">
        <v>45</v>
      </c>
      <c r="E28" s="31" t="s">
        <v>41</v>
      </c>
    </row>
    <row r="29" spans="1:5" ht="38.25">
      <c r="A29" t="s">
        <v>46</v>
      </c>
      <c r="E29" s="29" t="s">
        <v>58</v>
      </c>
    </row>
    <row r="30" spans="1:16" ht="12.75">
      <c r="A30" s="18" t="s">
        <v>39</v>
      </c>
      <c s="23" t="s">
        <v>16</v>
      </c>
      <c s="23" t="s">
        <v>59</v>
      </c>
      <c s="18" t="s">
        <v>41</v>
      </c>
      <c s="24" t="s">
        <v>60</v>
      </c>
      <c s="25" t="s">
        <v>61</v>
      </c>
      <c s="26">
        <v>1</v>
      </c>
      <c s="27">
        <v>0</v>
      </c>
      <c s="27">
        <f>ROUND(ROUND(H30,2)*ROUND(G30,6),2)</f>
      </c>
      <c r="O30">
        <f>(I30*21)/100</f>
      </c>
      <c t="s">
        <v>17</v>
      </c>
    </row>
    <row r="31" spans="1:5" ht="25.5">
      <c r="A31" s="28" t="s">
        <v>44</v>
      </c>
      <c r="E31" s="29" t="s">
        <v>62</v>
      </c>
    </row>
    <row r="32" spans="1:5" ht="12.75">
      <c r="A32" s="30" t="s">
        <v>45</v>
      </c>
      <c r="E32" s="31" t="s">
        <v>41</v>
      </c>
    </row>
    <row r="33" spans="1:5" ht="12.75">
      <c r="A33" t="s">
        <v>46</v>
      </c>
      <c r="E33" s="29" t="s">
        <v>63</v>
      </c>
    </row>
    <row r="34" spans="1:16" ht="12.75">
      <c r="A34" s="18" t="s">
        <v>39</v>
      </c>
      <c s="23" t="s">
        <v>64</v>
      </c>
      <c s="23" t="s">
        <v>65</v>
      </c>
      <c s="18" t="s">
        <v>41</v>
      </c>
      <c s="24" t="s">
        <v>66</v>
      </c>
      <c s="25" t="s">
        <v>43</v>
      </c>
      <c s="26">
        <v>1</v>
      </c>
      <c s="27">
        <v>0</v>
      </c>
      <c s="27">
        <f>ROUND(ROUND(H34,2)*ROUND(G34,6),2)</f>
      </c>
      <c r="O34">
        <f>(I34*21)/100</f>
      </c>
      <c t="s">
        <v>17</v>
      </c>
    </row>
    <row r="35" spans="1:5" ht="38.25">
      <c r="A35" s="28" t="s">
        <v>44</v>
      </c>
      <c r="E35" s="29" t="s">
        <v>67</v>
      </c>
    </row>
    <row r="36" spans="1:5" ht="12.75">
      <c r="A36" s="30" t="s">
        <v>45</v>
      </c>
      <c r="E36" s="31" t="s">
        <v>41</v>
      </c>
    </row>
    <row r="37" spans="1:5" ht="12.75">
      <c r="A37" t="s">
        <v>46</v>
      </c>
      <c r="E37" s="29" t="s">
        <v>63</v>
      </c>
    </row>
    <row r="38" spans="1:16" ht="12.75">
      <c r="A38" s="18" t="s">
        <v>39</v>
      </c>
      <c s="23" t="s">
        <v>68</v>
      </c>
      <c s="23" t="s">
        <v>69</v>
      </c>
      <c s="18" t="s">
        <v>41</v>
      </c>
      <c s="24" t="s">
        <v>70</v>
      </c>
      <c s="25" t="s">
        <v>43</v>
      </c>
      <c s="26">
        <v>1</v>
      </c>
      <c s="27">
        <v>0</v>
      </c>
      <c s="27">
        <f>ROUND(ROUND(H38,2)*ROUND(G38,6),2)</f>
      </c>
      <c r="O38">
        <f>(I38*21)/100</f>
      </c>
      <c t="s">
        <v>17</v>
      </c>
    </row>
    <row r="39" spans="1:5" ht="12.75">
      <c r="A39" s="28" t="s">
        <v>44</v>
      </c>
      <c r="E39" s="29" t="s">
        <v>71</v>
      </c>
    </row>
    <row r="40" spans="1:5" ht="12.75">
      <c r="A40" s="30" t="s">
        <v>45</v>
      </c>
      <c r="E40" s="31" t="s">
        <v>41</v>
      </c>
    </row>
    <row r="41" spans="1:5" ht="12.75">
      <c r="A41" t="s">
        <v>46</v>
      </c>
      <c r="E41" s="29" t="s">
        <v>63</v>
      </c>
    </row>
    <row r="42" spans="1:16" ht="12.75">
      <c r="A42" s="18" t="s">
        <v>39</v>
      </c>
      <c s="23" t="s">
        <v>34</v>
      </c>
      <c s="23" t="s">
        <v>72</v>
      </c>
      <c s="18" t="s">
        <v>41</v>
      </c>
      <c s="24" t="s">
        <v>73</v>
      </c>
      <c s="25" t="s">
        <v>43</v>
      </c>
      <c s="26">
        <v>1</v>
      </c>
      <c s="27">
        <v>0</v>
      </c>
      <c s="27">
        <f>ROUND(ROUND(H42,2)*ROUND(G42,6),2)</f>
      </c>
      <c r="O42">
        <f>(I42*21)/100</f>
      </c>
      <c t="s">
        <v>17</v>
      </c>
    </row>
    <row r="43" spans="1:5" ht="38.25">
      <c r="A43" s="28" t="s">
        <v>44</v>
      </c>
      <c r="E43" s="29" t="s">
        <v>74</v>
      </c>
    </row>
    <row r="44" spans="1:5" ht="12.75">
      <c r="A44" s="30" t="s">
        <v>45</v>
      </c>
      <c r="E44" s="31" t="s">
        <v>41</v>
      </c>
    </row>
    <row r="45" spans="1:5" ht="63.75">
      <c r="A45" t="s">
        <v>46</v>
      </c>
      <c r="E45" s="29" t="s">
        <v>75</v>
      </c>
    </row>
    <row r="46" spans="1:16" ht="12.75">
      <c r="A46" s="18" t="s">
        <v>39</v>
      </c>
      <c s="23" t="s">
        <v>36</v>
      </c>
      <c s="23" t="s">
        <v>76</v>
      </c>
      <c s="18" t="s">
        <v>41</v>
      </c>
      <c s="24" t="s">
        <v>77</v>
      </c>
      <c s="25" t="s">
        <v>43</v>
      </c>
      <c s="26">
        <v>1</v>
      </c>
      <c s="27">
        <v>0</v>
      </c>
      <c s="27">
        <f>ROUND(ROUND(H46,2)*ROUND(G46,6),2)</f>
      </c>
      <c r="O46">
        <f>(I46*21)/100</f>
      </c>
      <c t="s">
        <v>17</v>
      </c>
    </row>
    <row r="47" spans="1:5" ht="12.75">
      <c r="A47" s="28" t="s">
        <v>44</v>
      </c>
      <c r="E47" s="29" t="s">
        <v>78</v>
      </c>
    </row>
    <row r="48" spans="1:5" ht="12.75">
      <c r="A48" s="30" t="s">
        <v>45</v>
      </c>
      <c r="E48" s="31" t="s">
        <v>41</v>
      </c>
    </row>
    <row r="49" spans="1:5" ht="12.75">
      <c r="A49" t="s">
        <v>46</v>
      </c>
      <c r="E49" s="29" t="s">
        <v>63</v>
      </c>
    </row>
    <row r="50" spans="1:16" ht="12.75">
      <c r="A50" s="18" t="s">
        <v>39</v>
      </c>
      <c s="23" t="s">
        <v>79</v>
      </c>
      <c s="23" t="s">
        <v>80</v>
      </c>
      <c s="18" t="s">
        <v>41</v>
      </c>
      <c s="24" t="s">
        <v>81</v>
      </c>
      <c s="25" t="s">
        <v>43</v>
      </c>
      <c s="26">
        <v>1</v>
      </c>
      <c s="27">
        <v>0</v>
      </c>
      <c s="27">
        <f>ROUND(ROUND(H50,2)*ROUND(G50,6),2)</f>
      </c>
      <c r="O50">
        <f>(I50*21)/100</f>
      </c>
      <c t="s">
        <v>17</v>
      </c>
    </row>
    <row r="51" spans="1:5" ht="12.75">
      <c r="A51" s="28" t="s">
        <v>44</v>
      </c>
      <c r="E51" s="29" t="s">
        <v>41</v>
      </c>
    </row>
    <row r="52" spans="1:5" ht="12.75">
      <c r="A52" s="30" t="s">
        <v>45</v>
      </c>
      <c r="E52" s="31" t="s">
        <v>41</v>
      </c>
    </row>
    <row r="53" spans="1:5" ht="12.75">
      <c r="A53" t="s">
        <v>46</v>
      </c>
      <c r="E53" s="29" t="s">
        <v>82</v>
      </c>
    </row>
    <row r="54" spans="1:16" ht="12.75">
      <c r="A54" s="18" t="s">
        <v>39</v>
      </c>
      <c s="23" t="s">
        <v>83</v>
      </c>
      <c s="23" t="s">
        <v>84</v>
      </c>
      <c s="18" t="s">
        <v>41</v>
      </c>
      <c s="24" t="s">
        <v>85</v>
      </c>
      <c s="25" t="s">
        <v>86</v>
      </c>
      <c s="26">
        <v>1</v>
      </c>
      <c s="27">
        <v>0</v>
      </c>
      <c s="27">
        <f>ROUND(ROUND(H54,2)*ROUND(G54,6),2)</f>
      </c>
      <c r="O54">
        <f>(I54*21)/100</f>
      </c>
      <c t="s">
        <v>17</v>
      </c>
    </row>
    <row r="55" spans="1:5" ht="51">
      <c r="A55" s="28" t="s">
        <v>44</v>
      </c>
      <c r="E55" s="29" t="s">
        <v>87</v>
      </c>
    </row>
    <row r="56" spans="1:5" ht="12.75">
      <c r="A56" s="30" t="s">
        <v>45</v>
      </c>
      <c r="E56" s="31" t="s">
        <v>41</v>
      </c>
    </row>
    <row r="57" spans="1:5" ht="89.25">
      <c r="A57" t="s">
        <v>46</v>
      </c>
      <c r="E57" s="29" t="s">
        <v>88</v>
      </c>
    </row>
    <row r="58" spans="1:16" ht="12.75">
      <c r="A58" s="18" t="s">
        <v>39</v>
      </c>
      <c s="23" t="s">
        <v>89</v>
      </c>
      <c s="23" t="s">
        <v>90</v>
      </c>
      <c s="18" t="s">
        <v>41</v>
      </c>
      <c s="24" t="s">
        <v>91</v>
      </c>
      <c s="25" t="s">
        <v>43</v>
      </c>
      <c s="26">
        <v>1</v>
      </c>
      <c s="27">
        <v>0</v>
      </c>
      <c s="27">
        <f>ROUND(ROUND(H58,2)*ROUND(G58,6),2)</f>
      </c>
      <c r="O58">
        <f>(I58*21)/100</f>
      </c>
      <c t="s">
        <v>17</v>
      </c>
    </row>
    <row r="59" spans="1:5" ht="12.75">
      <c r="A59" s="28" t="s">
        <v>44</v>
      </c>
      <c r="E59" s="29" t="s">
        <v>92</v>
      </c>
    </row>
    <row r="60" spans="1:5" ht="12.75">
      <c r="A60" s="30" t="s">
        <v>45</v>
      </c>
      <c r="E60" s="31" t="s">
        <v>41</v>
      </c>
    </row>
    <row r="61" spans="1:5" ht="25.5">
      <c r="A61" t="s">
        <v>46</v>
      </c>
      <c r="E61" s="29" t="s">
        <v>93</v>
      </c>
    </row>
    <row r="62" spans="1:16" ht="12.75">
      <c r="A62" s="18" t="s">
        <v>39</v>
      </c>
      <c s="23" t="s">
        <v>94</v>
      </c>
      <c s="23" t="s">
        <v>95</v>
      </c>
      <c s="18" t="s">
        <v>41</v>
      </c>
      <c s="24" t="s">
        <v>96</v>
      </c>
      <c s="25" t="s">
        <v>43</v>
      </c>
      <c s="26">
        <v>1</v>
      </c>
      <c s="27">
        <v>0</v>
      </c>
      <c s="27">
        <f>ROUND(ROUND(H62,2)*ROUND(G62,6),2)</f>
      </c>
      <c r="O62">
        <f>(I62*21)/100</f>
      </c>
      <c t="s">
        <v>17</v>
      </c>
    </row>
    <row r="63" spans="1:5" ht="242.25">
      <c r="A63" s="28" t="s">
        <v>44</v>
      </c>
      <c r="E63" s="29" t="s">
        <v>97</v>
      </c>
    </row>
    <row r="64" spans="1:5" ht="12.75">
      <c r="A64" s="30" t="s">
        <v>45</v>
      </c>
      <c r="E64" s="31" t="s">
        <v>41</v>
      </c>
    </row>
    <row r="65" spans="1:5" ht="12.75">
      <c r="A65" t="s">
        <v>46</v>
      </c>
      <c r="E65" s="29" t="s">
        <v>98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0+O9+O30+O63+O80</f>
      </c>
      <c t="s">
        <v>16</v>
      </c>
    </row>
    <row r="3" spans="1:16" ht="15" customHeight="1">
      <c r="A3" t="s">
        <v>1</v>
      </c>
      <c s="8" t="s">
        <v>4</v>
      </c>
      <c s="9" t="s">
        <v>5</v>
      </c>
      <c s="1"/>
      <c s="10" t="s">
        <v>6</v>
      </c>
      <c s="1"/>
      <c s="4"/>
      <c s="3" t="s">
        <v>511</v>
      </c>
      <c s="32">
        <f>0+I9+I30+I63+I80</f>
      </c>
      <c r="O3" t="s">
        <v>13</v>
      </c>
      <c t="s">
        <v>17</v>
      </c>
    </row>
    <row r="4" spans="1:16" ht="15" customHeight="1">
      <c r="A4" t="s">
        <v>7</v>
      </c>
      <c s="8" t="s">
        <v>8</v>
      </c>
      <c s="9" t="s">
        <v>371</v>
      </c>
      <c s="1"/>
      <c s="10" t="s">
        <v>372</v>
      </c>
      <c s="1"/>
      <c s="1"/>
      <c s="7"/>
      <c s="7"/>
      <c r="O4" t="s">
        <v>14</v>
      </c>
      <c t="s">
        <v>17</v>
      </c>
    </row>
    <row r="5" spans="1:16" ht="12.75" customHeight="1">
      <c r="A5" t="s">
        <v>11</v>
      </c>
      <c s="12" t="s">
        <v>12</v>
      </c>
      <c s="13" t="s">
        <v>511</v>
      </c>
      <c s="5"/>
      <c s="14" t="s">
        <v>512</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f>
      </c>
      <c>
        <f>0+O10+O14+O18+O22+O26</f>
      </c>
    </row>
    <row r="10" spans="1:16" ht="12.75">
      <c r="A10" s="18" t="s">
        <v>39</v>
      </c>
      <c s="23" t="s">
        <v>23</v>
      </c>
      <c s="23" t="s">
        <v>101</v>
      </c>
      <c s="18" t="s">
        <v>23</v>
      </c>
      <c s="24" t="s">
        <v>102</v>
      </c>
      <c s="25" t="s">
        <v>103</v>
      </c>
      <c s="26">
        <v>210.194</v>
      </c>
      <c s="27">
        <v>0</v>
      </c>
      <c s="27">
        <f>ROUND(ROUND(H10,2)*ROUND(G10,6),2)</f>
      </c>
      <c r="O10">
        <f>(I10*21)/100</f>
      </c>
      <c t="s">
        <v>17</v>
      </c>
    </row>
    <row r="11" spans="1:5" ht="12.75">
      <c r="A11" s="28" t="s">
        <v>44</v>
      </c>
      <c r="E11" s="29" t="s">
        <v>109</v>
      </c>
    </row>
    <row r="12" spans="1:5" ht="38.25">
      <c r="A12" s="30" t="s">
        <v>45</v>
      </c>
      <c r="E12" s="31" t="s">
        <v>513</v>
      </c>
    </row>
    <row r="13" spans="1:5" ht="25.5">
      <c r="A13" t="s">
        <v>46</v>
      </c>
      <c r="E13" s="29" t="s">
        <v>106</v>
      </c>
    </row>
    <row r="14" spans="1:16" ht="12.75">
      <c r="A14" s="18" t="s">
        <v>39</v>
      </c>
      <c s="23" t="s">
        <v>17</v>
      </c>
      <c s="23" t="s">
        <v>101</v>
      </c>
      <c s="18" t="s">
        <v>17</v>
      </c>
      <c s="24" t="s">
        <v>102</v>
      </c>
      <c s="25" t="s">
        <v>103</v>
      </c>
      <c s="26">
        <v>16.823</v>
      </c>
      <c s="27">
        <v>0</v>
      </c>
      <c s="27">
        <f>ROUND(ROUND(H14,2)*ROUND(G14,6),2)</f>
      </c>
      <c r="O14">
        <f>(I14*21)/100</f>
      </c>
      <c t="s">
        <v>17</v>
      </c>
    </row>
    <row r="15" spans="1:5" ht="12.75">
      <c r="A15" s="28" t="s">
        <v>44</v>
      </c>
      <c r="E15" s="29" t="s">
        <v>111</v>
      </c>
    </row>
    <row r="16" spans="1:5" ht="12.75">
      <c r="A16" s="30" t="s">
        <v>45</v>
      </c>
      <c r="E16" s="31" t="s">
        <v>514</v>
      </c>
    </row>
    <row r="17" spans="1:5" ht="25.5">
      <c r="A17" t="s">
        <v>46</v>
      </c>
      <c r="E17" s="29" t="s">
        <v>106</v>
      </c>
    </row>
    <row r="18" spans="1:16" ht="12.75">
      <c r="A18" s="18" t="s">
        <v>39</v>
      </c>
      <c s="23" t="s">
        <v>26</v>
      </c>
      <c s="23" t="s">
        <v>101</v>
      </c>
      <c s="18" t="s">
        <v>26</v>
      </c>
      <c s="24" t="s">
        <v>102</v>
      </c>
      <c s="25" t="s">
        <v>103</v>
      </c>
      <c s="26">
        <v>465.218</v>
      </c>
      <c s="27">
        <v>0</v>
      </c>
      <c s="27">
        <f>ROUND(ROUND(H18,2)*ROUND(G18,6),2)</f>
      </c>
      <c r="O18">
        <f>(I18*21)/100</f>
      </c>
      <c t="s">
        <v>17</v>
      </c>
    </row>
    <row r="19" spans="1:5" ht="12.75">
      <c r="A19" s="28" t="s">
        <v>44</v>
      </c>
      <c r="E19" s="29" t="s">
        <v>107</v>
      </c>
    </row>
    <row r="20" spans="1:5" ht="12.75">
      <c r="A20" s="30" t="s">
        <v>45</v>
      </c>
      <c r="E20" s="31" t="s">
        <v>515</v>
      </c>
    </row>
    <row r="21" spans="1:5" ht="25.5">
      <c r="A21" t="s">
        <v>46</v>
      </c>
      <c r="E21" s="29" t="s">
        <v>106</v>
      </c>
    </row>
    <row r="22" spans="1:16" ht="12.75">
      <c r="A22" s="18" t="s">
        <v>39</v>
      </c>
      <c s="23" t="s">
        <v>28</v>
      </c>
      <c s="23" t="s">
        <v>101</v>
      </c>
      <c s="18" t="s">
        <v>388</v>
      </c>
      <c s="24" t="s">
        <v>102</v>
      </c>
      <c s="25" t="s">
        <v>103</v>
      </c>
      <c s="26">
        <v>6.67</v>
      </c>
      <c s="27">
        <v>0</v>
      </c>
      <c s="27">
        <f>ROUND(ROUND(H22,2)*ROUND(G22,6),2)</f>
      </c>
      <c r="O22">
        <f>(I22*21)/100</f>
      </c>
      <c t="s">
        <v>17</v>
      </c>
    </row>
    <row r="23" spans="1:5" ht="12.75">
      <c r="A23" s="28" t="s">
        <v>44</v>
      </c>
      <c r="E23" s="29" t="s">
        <v>104</v>
      </c>
    </row>
    <row r="24" spans="1:5" ht="12.75">
      <c r="A24" s="30" t="s">
        <v>45</v>
      </c>
      <c r="E24" s="31" t="s">
        <v>516</v>
      </c>
    </row>
    <row r="25" spans="1:5" ht="25.5">
      <c r="A25" t="s">
        <v>46</v>
      </c>
      <c r="E25" s="29" t="s">
        <v>106</v>
      </c>
    </row>
    <row r="26" spans="1:16" ht="12.75">
      <c r="A26" s="18" t="s">
        <v>39</v>
      </c>
      <c s="23" t="s">
        <v>30</v>
      </c>
      <c s="23" t="s">
        <v>101</v>
      </c>
      <c s="18" t="s">
        <v>390</v>
      </c>
      <c s="24" t="s">
        <v>102</v>
      </c>
      <c s="25" t="s">
        <v>103</v>
      </c>
      <c s="26">
        <v>84.032</v>
      </c>
      <c s="27">
        <v>0</v>
      </c>
      <c s="27">
        <f>ROUND(ROUND(H26,2)*ROUND(G26,6),2)</f>
      </c>
      <c r="O26">
        <f>(I26*21)/100</f>
      </c>
      <c t="s">
        <v>17</v>
      </c>
    </row>
    <row r="27" spans="1:5" ht="12.75">
      <c r="A27" s="28" t="s">
        <v>44</v>
      </c>
      <c r="E27" s="29" t="s">
        <v>391</v>
      </c>
    </row>
    <row r="28" spans="1:5" ht="12.75">
      <c r="A28" s="30" t="s">
        <v>45</v>
      </c>
      <c r="E28" s="31" t="s">
        <v>517</v>
      </c>
    </row>
    <row r="29" spans="1:5" ht="25.5">
      <c r="A29" t="s">
        <v>46</v>
      </c>
      <c r="E29" s="29" t="s">
        <v>106</v>
      </c>
    </row>
    <row r="30" spans="1:18" ht="12.75" customHeight="1">
      <c r="A30" s="5" t="s">
        <v>37</v>
      </c>
      <c s="5"/>
      <c s="35" t="s">
        <v>23</v>
      </c>
      <c s="5"/>
      <c s="21" t="s">
        <v>113</v>
      </c>
      <c s="5"/>
      <c s="5"/>
      <c s="5"/>
      <c s="36">
        <f>0+Q30</f>
      </c>
      <c r="O30">
        <f>0+R30</f>
      </c>
      <c r="Q30">
        <f>0+I31+I35+I39+I43+I47+I51+I55+I59</f>
      </c>
      <c>
        <f>0+O31+O35+O39+O43+O47+O51+O55+O59</f>
      </c>
    </row>
    <row r="31" spans="1:16" ht="12.75">
      <c r="A31" s="18" t="s">
        <v>39</v>
      </c>
      <c s="23" t="s">
        <v>16</v>
      </c>
      <c s="23" t="s">
        <v>403</v>
      </c>
      <c s="18" t="s">
        <v>41</v>
      </c>
      <c s="24" t="s">
        <v>404</v>
      </c>
      <c s="25" t="s">
        <v>116</v>
      </c>
      <c s="26">
        <v>7.647</v>
      </c>
      <c s="27">
        <v>0</v>
      </c>
      <c s="27">
        <f>ROUND(ROUND(H31,2)*ROUND(G31,6),2)</f>
      </c>
      <c r="O31">
        <f>(I31*21)/100</f>
      </c>
      <c t="s">
        <v>17</v>
      </c>
    </row>
    <row r="32" spans="1:5" ht="38.25">
      <c r="A32" s="28" t="s">
        <v>44</v>
      </c>
      <c r="E32" s="29" t="s">
        <v>492</v>
      </c>
    </row>
    <row r="33" spans="1:5" ht="12.75">
      <c r="A33" s="30" t="s">
        <v>45</v>
      </c>
      <c r="E33" s="31" t="s">
        <v>518</v>
      </c>
    </row>
    <row r="34" spans="1:5" ht="63.75">
      <c r="A34" t="s">
        <v>46</v>
      </c>
      <c r="E34" s="29" t="s">
        <v>119</v>
      </c>
    </row>
    <row r="35" spans="1:16" ht="12.75">
      <c r="A35" s="18" t="s">
        <v>39</v>
      </c>
      <c s="23" t="s">
        <v>64</v>
      </c>
      <c s="23" t="s">
        <v>114</v>
      </c>
      <c s="18" t="s">
        <v>41</v>
      </c>
      <c s="24" t="s">
        <v>115</v>
      </c>
      <c s="25" t="s">
        <v>116</v>
      </c>
      <c s="26">
        <v>38.368</v>
      </c>
      <c s="27">
        <v>0</v>
      </c>
      <c s="27">
        <f>ROUND(ROUND(H35,2)*ROUND(G35,6),2)</f>
      </c>
      <c r="O35">
        <f>(I35*21)/100</f>
      </c>
      <c t="s">
        <v>17</v>
      </c>
    </row>
    <row r="36" spans="1:5" ht="25.5">
      <c r="A36" s="28" t="s">
        <v>44</v>
      </c>
      <c r="E36" s="29" t="s">
        <v>407</v>
      </c>
    </row>
    <row r="37" spans="1:5" ht="25.5">
      <c r="A37" s="30" t="s">
        <v>45</v>
      </c>
      <c r="E37" s="31" t="s">
        <v>519</v>
      </c>
    </row>
    <row r="38" spans="1:5" ht="63.75">
      <c r="A38" t="s">
        <v>46</v>
      </c>
      <c r="E38" s="29" t="s">
        <v>119</v>
      </c>
    </row>
    <row r="39" spans="1:16" ht="12.75">
      <c r="A39" s="18" t="s">
        <v>39</v>
      </c>
      <c s="23" t="s">
        <v>68</v>
      </c>
      <c s="23" t="s">
        <v>124</v>
      </c>
      <c s="18" t="s">
        <v>41</v>
      </c>
      <c s="24" t="s">
        <v>125</v>
      </c>
      <c s="25" t="s">
        <v>116</v>
      </c>
      <c s="26">
        <v>49.195</v>
      </c>
      <c s="27">
        <v>0</v>
      </c>
      <c s="27">
        <f>ROUND(ROUND(H39,2)*ROUND(G39,6),2)</f>
      </c>
      <c r="O39">
        <f>(I39*21)/100</f>
      </c>
      <c t="s">
        <v>17</v>
      </c>
    </row>
    <row r="40" spans="1:5" ht="38.25">
      <c r="A40" s="28" t="s">
        <v>44</v>
      </c>
      <c r="E40" s="29" t="s">
        <v>409</v>
      </c>
    </row>
    <row r="41" spans="1:5" ht="63.75">
      <c r="A41" s="30" t="s">
        <v>45</v>
      </c>
      <c r="E41" s="31" t="s">
        <v>520</v>
      </c>
    </row>
    <row r="42" spans="1:5" ht="63.75">
      <c r="A42" t="s">
        <v>46</v>
      </c>
      <c r="E42" s="29" t="s">
        <v>119</v>
      </c>
    </row>
    <row r="43" spans="1:16" ht="25.5">
      <c r="A43" s="18" t="s">
        <v>39</v>
      </c>
      <c s="23" t="s">
        <v>34</v>
      </c>
      <c s="23" t="s">
        <v>128</v>
      </c>
      <c s="18" t="s">
        <v>41</v>
      </c>
      <c s="24" t="s">
        <v>129</v>
      </c>
      <c s="25" t="s">
        <v>116</v>
      </c>
      <c s="26">
        <v>186.087</v>
      </c>
      <c s="27">
        <v>0</v>
      </c>
      <c s="27">
        <f>ROUND(ROUND(H43,2)*ROUND(G43,6),2)</f>
      </c>
      <c r="O43">
        <f>(I43*21)/100</f>
      </c>
      <c t="s">
        <v>17</v>
      </c>
    </row>
    <row r="44" spans="1:5" ht="38.25">
      <c r="A44" s="28" t="s">
        <v>44</v>
      </c>
      <c r="E44" s="29" t="s">
        <v>411</v>
      </c>
    </row>
    <row r="45" spans="1:5" ht="140.25">
      <c r="A45" s="30" t="s">
        <v>45</v>
      </c>
      <c r="E45" s="31" t="s">
        <v>521</v>
      </c>
    </row>
    <row r="46" spans="1:5" ht="63.75">
      <c r="A46" t="s">
        <v>46</v>
      </c>
      <c r="E46" s="29" t="s">
        <v>119</v>
      </c>
    </row>
    <row r="47" spans="1:16" ht="12.75">
      <c r="A47" s="18" t="s">
        <v>39</v>
      </c>
      <c s="23" t="s">
        <v>36</v>
      </c>
      <c s="23" t="s">
        <v>393</v>
      </c>
      <c s="18" t="s">
        <v>41</v>
      </c>
      <c s="24" t="s">
        <v>394</v>
      </c>
      <c s="25" t="s">
        <v>116</v>
      </c>
      <c s="26">
        <v>1.235</v>
      </c>
      <c s="27">
        <v>0</v>
      </c>
      <c s="27">
        <f>ROUND(ROUND(H47,2)*ROUND(G47,6),2)</f>
      </c>
      <c r="O47">
        <f>(I47*21)/100</f>
      </c>
      <c t="s">
        <v>17</v>
      </c>
    </row>
    <row r="48" spans="1:5" ht="12.75">
      <c r="A48" s="28" t="s">
        <v>44</v>
      </c>
      <c r="E48" s="29" t="s">
        <v>395</v>
      </c>
    </row>
    <row r="49" spans="1:5" ht="25.5">
      <c r="A49" s="30" t="s">
        <v>45</v>
      </c>
      <c r="E49" s="31" t="s">
        <v>522</v>
      </c>
    </row>
    <row r="50" spans="1:5" ht="38.25">
      <c r="A50" t="s">
        <v>46</v>
      </c>
      <c r="E50" s="29" t="s">
        <v>397</v>
      </c>
    </row>
    <row r="51" spans="1:16" ht="12.75">
      <c r="A51" s="18" t="s">
        <v>39</v>
      </c>
      <c s="23" t="s">
        <v>79</v>
      </c>
      <c s="23" t="s">
        <v>149</v>
      </c>
      <c s="18" t="s">
        <v>23</v>
      </c>
      <c s="24" t="s">
        <v>150</v>
      </c>
      <c s="25" t="s">
        <v>116</v>
      </c>
      <c s="26">
        <v>3.335</v>
      </c>
      <c s="27">
        <v>0</v>
      </c>
      <c s="27">
        <f>ROUND(ROUND(H51,2)*ROUND(G51,6),2)</f>
      </c>
      <c r="O51">
        <f>(I51*21)/100</f>
      </c>
      <c t="s">
        <v>17</v>
      </c>
    </row>
    <row r="52" spans="1:5" ht="25.5">
      <c r="A52" s="28" t="s">
        <v>44</v>
      </c>
      <c r="E52" s="29" t="s">
        <v>499</v>
      </c>
    </row>
    <row r="53" spans="1:5" ht="25.5">
      <c r="A53" s="30" t="s">
        <v>45</v>
      </c>
      <c r="E53" s="31" t="s">
        <v>523</v>
      </c>
    </row>
    <row r="54" spans="1:5" ht="318.75">
      <c r="A54" t="s">
        <v>46</v>
      </c>
      <c r="E54" s="29" t="s">
        <v>153</v>
      </c>
    </row>
    <row r="55" spans="1:16" ht="12.75">
      <c r="A55" s="18" t="s">
        <v>39</v>
      </c>
      <c s="23" t="s">
        <v>83</v>
      </c>
      <c s="23" t="s">
        <v>149</v>
      </c>
      <c s="18" t="s">
        <v>17</v>
      </c>
      <c s="24" t="s">
        <v>150</v>
      </c>
      <c s="25" t="s">
        <v>116</v>
      </c>
      <c s="26">
        <v>42.016</v>
      </c>
      <c s="27">
        <v>0</v>
      </c>
      <c s="27">
        <f>ROUND(ROUND(H55,2)*ROUND(G55,6),2)</f>
      </c>
      <c r="O55">
        <f>(I55*21)/100</f>
      </c>
      <c t="s">
        <v>17</v>
      </c>
    </row>
    <row r="56" spans="1:5" ht="51">
      <c r="A56" s="28" t="s">
        <v>44</v>
      </c>
      <c r="E56" s="29" t="s">
        <v>417</v>
      </c>
    </row>
    <row r="57" spans="1:5" ht="12.75">
      <c r="A57" s="30" t="s">
        <v>45</v>
      </c>
      <c r="E57" s="31" t="s">
        <v>524</v>
      </c>
    </row>
    <row r="58" spans="1:5" ht="318.75">
      <c r="A58" t="s">
        <v>46</v>
      </c>
      <c r="E58" s="29" t="s">
        <v>153</v>
      </c>
    </row>
    <row r="59" spans="1:16" ht="12.75">
      <c r="A59" s="18" t="s">
        <v>39</v>
      </c>
      <c s="23" t="s">
        <v>89</v>
      </c>
      <c s="23" t="s">
        <v>419</v>
      </c>
      <c s="18" t="s">
        <v>41</v>
      </c>
      <c s="24" t="s">
        <v>420</v>
      </c>
      <c s="25" t="s">
        <v>116</v>
      </c>
      <c s="26">
        <v>1.235</v>
      </c>
      <c s="27">
        <v>0</v>
      </c>
      <c s="27">
        <f>ROUND(ROUND(H59,2)*ROUND(G59,6),2)</f>
      </c>
      <c r="O59">
        <f>(I59*21)/100</f>
      </c>
      <c t="s">
        <v>17</v>
      </c>
    </row>
    <row r="60" spans="1:5" ht="12.75">
      <c r="A60" s="28" t="s">
        <v>44</v>
      </c>
      <c r="E60" s="29" t="s">
        <v>421</v>
      </c>
    </row>
    <row r="61" spans="1:5" ht="12.75">
      <c r="A61" s="30" t="s">
        <v>45</v>
      </c>
      <c r="E61" s="31" t="s">
        <v>525</v>
      </c>
    </row>
    <row r="62" spans="1:5" ht="191.25">
      <c r="A62" t="s">
        <v>46</v>
      </c>
      <c r="E62" s="29" t="s">
        <v>423</v>
      </c>
    </row>
    <row r="63" spans="1:18" ht="12.75" customHeight="1">
      <c r="A63" s="5" t="s">
        <v>37</v>
      </c>
      <c s="5"/>
      <c s="35" t="s">
        <v>30</v>
      </c>
      <c s="5"/>
      <c s="21" t="s">
        <v>201</v>
      </c>
      <c s="5"/>
      <c s="5"/>
      <c s="5"/>
      <c s="36">
        <f>0+Q63</f>
      </c>
      <c r="O63">
        <f>0+R63</f>
      </c>
      <c r="Q63">
        <f>0+I64+I68+I72+I76</f>
      </c>
      <c>
        <f>0+O64+O68+O72+O76</f>
      </c>
    </row>
    <row r="64" spans="1:16" ht="12.75">
      <c r="A64" s="18" t="s">
        <v>39</v>
      </c>
      <c s="23" t="s">
        <v>94</v>
      </c>
      <c s="23" t="s">
        <v>321</v>
      </c>
      <c s="18" t="s">
        <v>41</v>
      </c>
      <c s="24" t="s">
        <v>322</v>
      </c>
      <c s="25" t="s">
        <v>174</v>
      </c>
      <c s="26">
        <v>700.27</v>
      </c>
      <c s="27">
        <v>0</v>
      </c>
      <c s="27">
        <f>ROUND(ROUND(H64,2)*ROUND(G64,6),2)</f>
      </c>
      <c r="O64">
        <f>(I64*21)/100</f>
      </c>
      <c t="s">
        <v>17</v>
      </c>
    </row>
    <row r="65" spans="1:5" ht="12.75">
      <c r="A65" s="28" t="s">
        <v>44</v>
      </c>
      <c r="E65" s="29" t="s">
        <v>526</v>
      </c>
    </row>
    <row r="66" spans="1:5" ht="12.75">
      <c r="A66" s="30" t="s">
        <v>45</v>
      </c>
      <c r="E66" s="31" t="s">
        <v>527</v>
      </c>
    </row>
    <row r="67" spans="1:5" ht="51">
      <c r="A67" t="s">
        <v>46</v>
      </c>
      <c r="E67" s="29" t="s">
        <v>207</v>
      </c>
    </row>
    <row r="68" spans="1:16" ht="12.75">
      <c r="A68" s="18" t="s">
        <v>39</v>
      </c>
      <c s="23" t="s">
        <v>156</v>
      </c>
      <c s="23" t="s">
        <v>434</v>
      </c>
      <c s="18" t="s">
        <v>41</v>
      </c>
      <c s="24" t="s">
        <v>435</v>
      </c>
      <c s="25" t="s">
        <v>174</v>
      </c>
      <c s="26">
        <v>42.016</v>
      </c>
      <c s="27">
        <v>0</v>
      </c>
      <c s="27">
        <f>ROUND(ROUND(H68,2)*ROUND(G68,6),2)</f>
      </c>
      <c r="O68">
        <f>(I68*21)/100</f>
      </c>
      <c t="s">
        <v>17</v>
      </c>
    </row>
    <row r="69" spans="1:5" ht="25.5">
      <c r="A69" s="28" t="s">
        <v>44</v>
      </c>
      <c r="E69" s="29" t="s">
        <v>528</v>
      </c>
    </row>
    <row r="70" spans="1:5" ht="12.75">
      <c r="A70" s="30" t="s">
        <v>45</v>
      </c>
      <c r="E70" s="31" t="s">
        <v>524</v>
      </c>
    </row>
    <row r="71" spans="1:5" ht="51">
      <c r="A71" t="s">
        <v>46</v>
      </c>
      <c r="E71" s="29" t="s">
        <v>207</v>
      </c>
    </row>
    <row r="72" spans="1:16" ht="12.75">
      <c r="A72" s="18" t="s">
        <v>39</v>
      </c>
      <c s="23" t="s">
        <v>162</v>
      </c>
      <c s="23" t="s">
        <v>324</v>
      </c>
      <c s="18" t="s">
        <v>41</v>
      </c>
      <c s="24" t="s">
        <v>325</v>
      </c>
      <c s="25" t="s">
        <v>174</v>
      </c>
      <c s="26">
        <v>661.03</v>
      </c>
      <c s="27">
        <v>0</v>
      </c>
      <c s="27">
        <f>ROUND(ROUND(H72,2)*ROUND(G72,6),2)</f>
      </c>
      <c r="O72">
        <f>(I72*21)/100</f>
      </c>
      <c t="s">
        <v>17</v>
      </c>
    </row>
    <row r="73" spans="1:5" ht="12.75">
      <c r="A73" s="28" t="s">
        <v>44</v>
      </c>
      <c r="E73" s="29" t="s">
        <v>504</v>
      </c>
    </row>
    <row r="74" spans="1:5" ht="102">
      <c r="A74" s="30" t="s">
        <v>45</v>
      </c>
      <c r="E74" s="31" t="s">
        <v>529</v>
      </c>
    </row>
    <row r="75" spans="1:5" ht="153">
      <c r="A75" t="s">
        <v>46</v>
      </c>
      <c r="E75" s="29" t="s">
        <v>239</v>
      </c>
    </row>
    <row r="76" spans="1:16" ht="25.5">
      <c r="A76" s="18" t="s">
        <v>39</v>
      </c>
      <c s="23" t="s">
        <v>165</v>
      </c>
      <c s="23" t="s">
        <v>328</v>
      </c>
      <c s="18" t="s">
        <v>41</v>
      </c>
      <c s="24" t="s">
        <v>329</v>
      </c>
      <c s="25" t="s">
        <v>174</v>
      </c>
      <c s="26">
        <v>39.24</v>
      </c>
      <c s="27">
        <v>0</v>
      </c>
      <c s="27">
        <f>ROUND(ROUND(H76,2)*ROUND(G76,6),2)</f>
      </c>
      <c r="O76">
        <f>(I76*21)/100</f>
      </c>
      <c t="s">
        <v>17</v>
      </c>
    </row>
    <row r="77" spans="1:5" ht="25.5">
      <c r="A77" s="28" t="s">
        <v>44</v>
      </c>
      <c r="E77" s="29" t="s">
        <v>506</v>
      </c>
    </row>
    <row r="78" spans="1:5" ht="25.5">
      <c r="A78" s="30" t="s">
        <v>45</v>
      </c>
      <c r="E78" s="31" t="s">
        <v>530</v>
      </c>
    </row>
    <row r="79" spans="1:5" ht="153">
      <c r="A79" t="s">
        <v>46</v>
      </c>
      <c r="E79" s="29" t="s">
        <v>239</v>
      </c>
    </row>
    <row r="80" spans="1:18" ht="12.75" customHeight="1">
      <c r="A80" s="5" t="s">
        <v>37</v>
      </c>
      <c s="5"/>
      <c s="35" t="s">
        <v>34</v>
      </c>
      <c s="5"/>
      <c s="21" t="s">
        <v>257</v>
      </c>
      <c s="5"/>
      <c s="5"/>
      <c s="5"/>
      <c s="36">
        <f>0+Q80</f>
      </c>
      <c r="O80">
        <f>0+R80</f>
      </c>
      <c r="Q80">
        <f>0+I81</f>
      </c>
      <c>
        <f>0+O81</f>
      </c>
    </row>
    <row r="81" spans="1:16" ht="12.75">
      <c r="A81" s="18" t="s">
        <v>39</v>
      </c>
      <c s="23" t="s">
        <v>171</v>
      </c>
      <c s="23" t="s">
        <v>531</v>
      </c>
      <c s="18" t="s">
        <v>41</v>
      </c>
      <c s="24" t="s">
        <v>532</v>
      </c>
      <c s="25" t="s">
        <v>142</v>
      </c>
      <c s="26">
        <v>14</v>
      </c>
      <c s="27">
        <v>0</v>
      </c>
      <c s="27">
        <f>ROUND(ROUND(H81,2)*ROUND(G81,6),2)</f>
      </c>
      <c r="O81">
        <f>(I81*21)/100</f>
      </c>
      <c t="s">
        <v>17</v>
      </c>
    </row>
    <row r="82" spans="1:5" ht="12.75">
      <c r="A82" s="28" t="s">
        <v>44</v>
      </c>
      <c r="E82" s="29" t="s">
        <v>533</v>
      </c>
    </row>
    <row r="83" spans="1:5" ht="12.75">
      <c r="A83" s="30" t="s">
        <v>45</v>
      </c>
      <c r="E83" s="31" t="s">
        <v>534</v>
      </c>
    </row>
    <row r="84" spans="1:5" ht="76.5">
      <c r="A84" t="s">
        <v>46</v>
      </c>
      <c r="E84" s="29" t="s">
        <v>535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536</v>
      </c>
      <c s="1"/>
      <c s="10" t="s">
        <v>537</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f>
      </c>
      <c>
        <f>0+O10+O14+O18+O22+O26+O30</f>
      </c>
    </row>
    <row r="10" spans="1:16" ht="12.75">
      <c r="A10" s="18" t="s">
        <v>39</v>
      </c>
      <c s="23" t="s">
        <v>23</v>
      </c>
      <c s="23" t="s">
        <v>50</v>
      </c>
      <c s="18" t="s">
        <v>41</v>
      </c>
      <c s="24" t="s">
        <v>51</v>
      </c>
      <c s="25" t="s">
        <v>43</v>
      </c>
      <c s="26">
        <v>1</v>
      </c>
      <c s="27">
        <v>0</v>
      </c>
      <c s="27">
        <f>ROUND(ROUND(H10,2)*ROUND(G10,6),2)</f>
      </c>
      <c r="O10">
        <f>(I10*21)/100</f>
      </c>
      <c t="s">
        <v>17</v>
      </c>
    </row>
    <row r="11" spans="1:5" ht="25.5">
      <c r="A11" s="28" t="s">
        <v>44</v>
      </c>
      <c r="E11" s="29" t="s">
        <v>538</v>
      </c>
    </row>
    <row r="12" spans="1:5" ht="12.75">
      <c r="A12" s="30" t="s">
        <v>45</v>
      </c>
      <c r="E12" s="31" t="s">
        <v>373</v>
      </c>
    </row>
    <row r="13" spans="1:5" ht="12.75">
      <c r="A13" t="s">
        <v>46</v>
      </c>
      <c r="E13" s="29" t="s">
        <v>53</v>
      </c>
    </row>
    <row r="14" spans="1:16" ht="12.75">
      <c r="A14" s="18" t="s">
        <v>39</v>
      </c>
      <c s="23" t="s">
        <v>17</v>
      </c>
      <c s="23" t="s">
        <v>55</v>
      </c>
      <c s="18" t="s">
        <v>41</v>
      </c>
      <c s="24" t="s">
        <v>56</v>
      </c>
      <c s="25" t="s">
        <v>43</v>
      </c>
      <c s="26">
        <v>1</v>
      </c>
      <c s="27">
        <v>0</v>
      </c>
      <c s="27">
        <f>ROUND(ROUND(H14,2)*ROUND(G14,6),2)</f>
      </c>
      <c r="O14">
        <f>(I14*21)/100</f>
      </c>
      <c t="s">
        <v>17</v>
      </c>
    </row>
    <row r="15" spans="1:5" ht="25.5">
      <c r="A15" s="28" t="s">
        <v>44</v>
      </c>
      <c r="E15" s="29" t="s">
        <v>62</v>
      </c>
    </row>
    <row r="16" spans="1:5" ht="12.75">
      <c r="A16" s="30" t="s">
        <v>45</v>
      </c>
      <c r="E16" s="31" t="s">
        <v>373</v>
      </c>
    </row>
    <row r="17" spans="1:5" ht="38.25">
      <c r="A17" t="s">
        <v>46</v>
      </c>
      <c r="E17" s="29" t="s">
        <v>58</v>
      </c>
    </row>
    <row r="18" spans="1:16" ht="12.75">
      <c r="A18" s="18" t="s">
        <v>39</v>
      </c>
      <c s="23" t="s">
        <v>26</v>
      </c>
      <c s="23" t="s">
        <v>59</v>
      </c>
      <c s="18" t="s">
        <v>41</v>
      </c>
      <c s="24" t="s">
        <v>60</v>
      </c>
      <c s="25" t="s">
        <v>61</v>
      </c>
      <c s="26">
        <v>1</v>
      </c>
      <c s="27">
        <v>0</v>
      </c>
      <c s="27">
        <f>ROUND(ROUND(H18,2)*ROUND(G18,6),2)</f>
      </c>
      <c r="O18">
        <f>(I18*21)/100</f>
      </c>
      <c t="s">
        <v>17</v>
      </c>
    </row>
    <row r="19" spans="1:5" ht="38.25">
      <c r="A19" s="28" t="s">
        <v>44</v>
      </c>
      <c r="E19" s="29" t="s">
        <v>539</v>
      </c>
    </row>
    <row r="20" spans="1:5" ht="12.75">
      <c r="A20" s="30" t="s">
        <v>45</v>
      </c>
      <c r="E20" s="31" t="s">
        <v>373</v>
      </c>
    </row>
    <row r="21" spans="1:5" ht="12.75">
      <c r="A21" t="s">
        <v>46</v>
      </c>
      <c r="E21" s="29" t="s">
        <v>63</v>
      </c>
    </row>
    <row r="22" spans="1:16" ht="12.75">
      <c r="A22" s="18" t="s">
        <v>39</v>
      </c>
      <c s="23" t="s">
        <v>28</v>
      </c>
      <c s="23" t="s">
        <v>65</v>
      </c>
      <c s="18" t="s">
        <v>41</v>
      </c>
      <c s="24" t="s">
        <v>66</v>
      </c>
      <c s="25" t="s">
        <v>43</v>
      </c>
      <c s="26">
        <v>1</v>
      </c>
      <c s="27">
        <v>0</v>
      </c>
      <c s="27">
        <f>ROUND(ROUND(H22,2)*ROUND(G22,6),2)</f>
      </c>
      <c r="O22">
        <f>(I22*21)/100</f>
      </c>
      <c t="s">
        <v>17</v>
      </c>
    </row>
    <row r="23" spans="1:5" ht="38.25">
      <c r="A23" s="28" t="s">
        <v>44</v>
      </c>
      <c r="E23" s="29" t="s">
        <v>540</v>
      </c>
    </row>
    <row r="24" spans="1:5" ht="12.75">
      <c r="A24" s="30" t="s">
        <v>45</v>
      </c>
      <c r="E24" s="31" t="s">
        <v>373</v>
      </c>
    </row>
    <row r="25" spans="1:5" ht="12.75">
      <c r="A25" t="s">
        <v>46</v>
      </c>
      <c r="E25" s="29" t="s">
        <v>63</v>
      </c>
    </row>
    <row r="26" spans="1:16" ht="12.75">
      <c r="A26" s="18" t="s">
        <v>39</v>
      </c>
      <c s="23" t="s">
        <v>30</v>
      </c>
      <c s="23" t="s">
        <v>72</v>
      </c>
      <c s="18" t="s">
        <v>41</v>
      </c>
      <c s="24" t="s">
        <v>73</v>
      </c>
      <c s="25" t="s">
        <v>43</v>
      </c>
      <c s="26">
        <v>1</v>
      </c>
      <c s="27">
        <v>0</v>
      </c>
      <c s="27">
        <f>ROUND(ROUND(H26,2)*ROUND(G26,6),2)</f>
      </c>
      <c r="O26">
        <f>(I26*21)/100</f>
      </c>
      <c t="s">
        <v>17</v>
      </c>
    </row>
    <row r="27" spans="1:5" ht="25.5">
      <c r="A27" s="28" t="s">
        <v>44</v>
      </c>
      <c r="E27" s="29" t="s">
        <v>541</v>
      </c>
    </row>
    <row r="28" spans="1:5" ht="12.75">
      <c r="A28" s="30" t="s">
        <v>45</v>
      </c>
      <c r="E28" s="31" t="s">
        <v>373</v>
      </c>
    </row>
    <row r="29" spans="1:5" ht="63.75">
      <c r="A29" t="s">
        <v>46</v>
      </c>
      <c r="E29" s="29" t="s">
        <v>75</v>
      </c>
    </row>
    <row r="30" spans="1:16" ht="12.75">
      <c r="A30" s="18" t="s">
        <v>39</v>
      </c>
      <c s="23" t="s">
        <v>16</v>
      </c>
      <c s="23" t="s">
        <v>90</v>
      </c>
      <c s="18" t="s">
        <v>41</v>
      </c>
      <c s="24" t="s">
        <v>91</v>
      </c>
      <c s="25" t="s">
        <v>43</v>
      </c>
      <c s="26">
        <v>1</v>
      </c>
      <c s="27">
        <v>0</v>
      </c>
      <c s="27">
        <f>ROUND(ROUND(H30,2)*ROUND(G30,6),2)</f>
      </c>
      <c r="O30">
        <f>(I30*21)/100</f>
      </c>
      <c t="s">
        <v>17</v>
      </c>
    </row>
    <row r="31" spans="1:5" ht="12.75">
      <c r="A31" s="28" t="s">
        <v>44</v>
      </c>
      <c r="E31" s="29" t="s">
        <v>92</v>
      </c>
    </row>
    <row r="32" spans="1:5" ht="12.75">
      <c r="A32" s="30" t="s">
        <v>45</v>
      </c>
      <c r="E32" s="31" t="s">
        <v>373</v>
      </c>
    </row>
    <row r="33" spans="1:5" ht="25.5">
      <c r="A33" t="s">
        <v>46</v>
      </c>
      <c r="E33" s="29" t="s">
        <v>93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0+O9+O14+O35+O44+O73+O78</f>
      </c>
      <c t="s">
        <v>16</v>
      </c>
    </row>
    <row r="3" spans="1:16" ht="15" customHeight="1">
      <c r="A3" t="s">
        <v>1</v>
      </c>
      <c s="8" t="s">
        <v>4</v>
      </c>
      <c s="9" t="s">
        <v>5</v>
      </c>
      <c s="1"/>
      <c s="10" t="s">
        <v>6</v>
      </c>
      <c s="1"/>
      <c s="4"/>
      <c s="3" t="s">
        <v>542</v>
      </c>
      <c s="32">
        <f>0+I9+I14+I35+I44+I73+I78</f>
      </c>
      <c r="O3" t="s">
        <v>13</v>
      </c>
      <c t="s">
        <v>17</v>
      </c>
    </row>
    <row r="4" spans="1:16" ht="15" customHeight="1">
      <c r="A4" t="s">
        <v>7</v>
      </c>
      <c s="8" t="s">
        <v>8</v>
      </c>
      <c s="9" t="s">
        <v>536</v>
      </c>
      <c s="1"/>
      <c s="10" t="s">
        <v>537</v>
      </c>
      <c s="1"/>
      <c s="1"/>
      <c s="7"/>
      <c s="7"/>
      <c r="O4" t="s">
        <v>14</v>
      </c>
      <c t="s">
        <v>17</v>
      </c>
    </row>
    <row r="5" spans="1:16" ht="12.75" customHeight="1">
      <c r="A5" t="s">
        <v>11</v>
      </c>
      <c s="12" t="s">
        <v>12</v>
      </c>
      <c s="13" t="s">
        <v>542</v>
      </c>
      <c s="5"/>
      <c s="14" t="s">
        <v>543</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101</v>
      </c>
      <c s="18" t="s">
        <v>41</v>
      </c>
      <c s="24" t="s">
        <v>102</v>
      </c>
      <c s="25" t="s">
        <v>103</v>
      </c>
      <c s="26">
        <v>7.12</v>
      </c>
      <c s="27">
        <v>0</v>
      </c>
      <c s="27">
        <f>ROUND(ROUND(H10,2)*ROUND(G10,6),2)</f>
      </c>
      <c r="O10">
        <f>(I10*21)/100</f>
      </c>
      <c t="s">
        <v>17</v>
      </c>
    </row>
    <row r="11" spans="1:5" ht="12.75">
      <c r="A11" s="28" t="s">
        <v>44</v>
      </c>
      <c r="E11" s="29" t="s">
        <v>544</v>
      </c>
    </row>
    <row r="12" spans="1:5" ht="12.75">
      <c r="A12" s="30" t="s">
        <v>45</v>
      </c>
      <c r="E12" s="31" t="s">
        <v>545</v>
      </c>
    </row>
    <row r="13" spans="1:5" ht="25.5">
      <c r="A13" t="s">
        <v>46</v>
      </c>
      <c r="E13" s="29" t="s">
        <v>106</v>
      </c>
    </row>
    <row r="14" spans="1:18" ht="12.75" customHeight="1">
      <c r="A14" s="5" t="s">
        <v>37</v>
      </c>
      <c s="5"/>
      <c s="35" t="s">
        <v>23</v>
      </c>
      <c s="5"/>
      <c s="21" t="s">
        <v>113</v>
      </c>
      <c s="5"/>
      <c s="5"/>
      <c s="5"/>
      <c s="36">
        <f>0+Q14</f>
      </c>
      <c r="O14">
        <f>0+R14</f>
      </c>
      <c r="Q14">
        <f>0+I15+I19+I23+I27+I31</f>
      </c>
      <c>
        <f>0+O15+O19+O23+O27+O31</f>
      </c>
    </row>
    <row r="15" spans="1:16" ht="12.75">
      <c r="A15" s="18" t="s">
        <v>39</v>
      </c>
      <c s="23" t="s">
        <v>17</v>
      </c>
      <c s="23" t="s">
        <v>546</v>
      </c>
      <c s="18" t="s">
        <v>41</v>
      </c>
      <c s="24" t="s">
        <v>547</v>
      </c>
      <c s="25" t="s">
        <v>174</v>
      </c>
      <c s="26">
        <v>14.37</v>
      </c>
      <c s="27">
        <v>0</v>
      </c>
      <c s="27">
        <f>ROUND(ROUND(H15,2)*ROUND(G15,6),2)</f>
      </c>
      <c r="O15">
        <f>(I15*21)/100</f>
      </c>
      <c t="s">
        <v>17</v>
      </c>
    </row>
    <row r="16" spans="1:5" ht="25.5">
      <c r="A16" s="28" t="s">
        <v>44</v>
      </c>
      <c r="E16" s="29" t="s">
        <v>548</v>
      </c>
    </row>
    <row r="17" spans="1:5" ht="12.75">
      <c r="A17" s="30" t="s">
        <v>45</v>
      </c>
      <c r="E17" s="31" t="s">
        <v>549</v>
      </c>
    </row>
    <row r="18" spans="1:5" ht="63.75">
      <c r="A18" t="s">
        <v>46</v>
      </c>
      <c r="E18" s="29" t="s">
        <v>550</v>
      </c>
    </row>
    <row r="19" spans="1:16" ht="12.75">
      <c r="A19" s="18" t="s">
        <v>39</v>
      </c>
      <c s="23" t="s">
        <v>26</v>
      </c>
      <c s="23" t="s">
        <v>140</v>
      </c>
      <c s="18" t="s">
        <v>41</v>
      </c>
      <c s="24" t="s">
        <v>141</v>
      </c>
      <c s="25" t="s">
        <v>142</v>
      </c>
      <c s="26">
        <v>20.5</v>
      </c>
      <c s="27">
        <v>0</v>
      </c>
      <c s="27">
        <f>ROUND(ROUND(H19,2)*ROUND(G19,6),2)</f>
      </c>
      <c r="O19">
        <f>(I19*21)/100</f>
      </c>
      <c t="s">
        <v>17</v>
      </c>
    </row>
    <row r="20" spans="1:5" ht="12.75">
      <c r="A20" s="28" t="s">
        <v>44</v>
      </c>
      <c r="E20" s="29" t="s">
        <v>551</v>
      </c>
    </row>
    <row r="21" spans="1:5" ht="12.75">
      <c r="A21" s="30" t="s">
        <v>45</v>
      </c>
      <c r="E21" s="31" t="s">
        <v>552</v>
      </c>
    </row>
    <row r="22" spans="1:5" ht="63.75">
      <c r="A22" t="s">
        <v>46</v>
      </c>
      <c r="E22" s="29" t="s">
        <v>119</v>
      </c>
    </row>
    <row r="23" spans="1:16" ht="12.75">
      <c r="A23" s="18" t="s">
        <v>39</v>
      </c>
      <c s="23" t="s">
        <v>28</v>
      </c>
      <c s="23" t="s">
        <v>145</v>
      </c>
      <c s="18" t="s">
        <v>41</v>
      </c>
      <c s="24" t="s">
        <v>146</v>
      </c>
      <c s="25" t="s">
        <v>116</v>
      </c>
      <c s="26">
        <v>26.7</v>
      </c>
      <c s="27">
        <v>0</v>
      </c>
      <c s="27">
        <f>ROUND(ROUND(H23,2)*ROUND(G23,6),2)</f>
      </c>
      <c r="O23">
        <f>(I23*21)/100</f>
      </c>
      <c t="s">
        <v>17</v>
      </c>
    </row>
    <row r="24" spans="1:5" ht="25.5">
      <c r="A24" s="28" t="s">
        <v>44</v>
      </c>
      <c r="E24" s="29" t="s">
        <v>553</v>
      </c>
    </row>
    <row r="25" spans="1:5" ht="25.5">
      <c r="A25" s="30" t="s">
        <v>45</v>
      </c>
      <c r="E25" s="31" t="s">
        <v>554</v>
      </c>
    </row>
    <row r="26" spans="1:5" ht="63.75">
      <c r="A26" t="s">
        <v>46</v>
      </c>
      <c r="E26" s="29" t="s">
        <v>119</v>
      </c>
    </row>
    <row r="27" spans="1:16" ht="12.75">
      <c r="A27" s="18" t="s">
        <v>39</v>
      </c>
      <c s="23" t="s">
        <v>30</v>
      </c>
      <c s="23" t="s">
        <v>555</v>
      </c>
      <c s="18" t="s">
        <v>41</v>
      </c>
      <c s="24" t="s">
        <v>556</v>
      </c>
      <c s="25" t="s">
        <v>116</v>
      </c>
      <c s="26">
        <v>3</v>
      </c>
      <c s="27">
        <v>0</v>
      </c>
      <c s="27">
        <f>ROUND(ROUND(H27,2)*ROUND(G27,6),2)</f>
      </c>
      <c r="O27">
        <f>(I27*21)/100</f>
      </c>
      <c t="s">
        <v>17</v>
      </c>
    </row>
    <row r="28" spans="1:5" ht="12.75">
      <c r="A28" s="28" t="s">
        <v>44</v>
      </c>
      <c r="E28" s="29" t="s">
        <v>557</v>
      </c>
    </row>
    <row r="29" spans="1:5" ht="12.75">
      <c r="A29" s="30" t="s">
        <v>45</v>
      </c>
      <c r="E29" s="31" t="s">
        <v>471</v>
      </c>
    </row>
    <row r="30" spans="1:5" ht="242.25">
      <c r="A30" t="s">
        <v>46</v>
      </c>
      <c r="E30" s="29" t="s">
        <v>558</v>
      </c>
    </row>
    <row r="31" spans="1:16" ht="12.75">
      <c r="A31" s="18" t="s">
        <v>39</v>
      </c>
      <c s="23" t="s">
        <v>16</v>
      </c>
      <c s="23" t="s">
        <v>172</v>
      </c>
      <c s="18" t="s">
        <v>41</v>
      </c>
      <c s="24" t="s">
        <v>173</v>
      </c>
      <c s="25" t="s">
        <v>174</v>
      </c>
      <c s="26">
        <v>10.5</v>
      </c>
      <c s="27">
        <v>0</v>
      </c>
      <c s="27">
        <f>ROUND(ROUND(H31,2)*ROUND(G31,6),2)</f>
      </c>
      <c r="O31">
        <f>(I31*21)/100</f>
      </c>
      <c t="s">
        <v>17</v>
      </c>
    </row>
    <row r="32" spans="1:5" ht="12.75">
      <c r="A32" s="28" t="s">
        <v>44</v>
      </c>
      <c r="E32" s="29" t="s">
        <v>559</v>
      </c>
    </row>
    <row r="33" spans="1:5" ht="12.75">
      <c r="A33" s="30" t="s">
        <v>45</v>
      </c>
      <c r="E33" s="31" t="s">
        <v>560</v>
      </c>
    </row>
    <row r="34" spans="1:5" ht="25.5">
      <c r="A34" t="s">
        <v>46</v>
      </c>
      <c r="E34" s="29" t="s">
        <v>177</v>
      </c>
    </row>
    <row r="35" spans="1:18" ht="12.75" customHeight="1">
      <c r="A35" s="5" t="s">
        <v>37</v>
      </c>
      <c s="5"/>
      <c s="35" t="s">
        <v>17</v>
      </c>
      <c s="5"/>
      <c s="21" t="s">
        <v>178</v>
      </c>
      <c s="5"/>
      <c s="5"/>
      <c s="5"/>
      <c s="36">
        <f>0+Q35</f>
      </c>
      <c r="O35">
        <f>0+R35</f>
      </c>
      <c r="Q35">
        <f>0+I36+I40</f>
      </c>
      <c>
        <f>0+O36+O40</f>
      </c>
    </row>
    <row r="36" spans="1:16" ht="12.75">
      <c r="A36" s="18" t="s">
        <v>39</v>
      </c>
      <c s="23" t="s">
        <v>64</v>
      </c>
      <c s="23" t="s">
        <v>561</v>
      </c>
      <c s="18" t="s">
        <v>562</v>
      </c>
      <c s="24" t="s">
        <v>563</v>
      </c>
      <c s="25" t="s">
        <v>174</v>
      </c>
      <c s="26">
        <v>100</v>
      </c>
      <c s="27">
        <v>0</v>
      </c>
      <c s="27">
        <f>ROUND(ROUND(H36,2)*ROUND(G36,6),2)</f>
      </c>
      <c r="O36">
        <f>(I36*21)/100</f>
      </c>
      <c t="s">
        <v>17</v>
      </c>
    </row>
    <row r="37" spans="1:5" ht="38.25">
      <c r="A37" s="28" t="s">
        <v>44</v>
      </c>
      <c r="E37" s="29" t="s">
        <v>564</v>
      </c>
    </row>
    <row r="38" spans="1:5" ht="12.75">
      <c r="A38" s="30" t="s">
        <v>45</v>
      </c>
      <c r="E38" s="31" t="s">
        <v>565</v>
      </c>
    </row>
    <row r="39" spans="1:5" ht="51">
      <c r="A39" t="s">
        <v>46</v>
      </c>
      <c r="E39" s="29" t="s">
        <v>566</v>
      </c>
    </row>
    <row r="40" spans="1:16" ht="12.75">
      <c r="A40" s="18" t="s">
        <v>39</v>
      </c>
      <c s="23" t="s">
        <v>68</v>
      </c>
      <c s="23" t="s">
        <v>180</v>
      </c>
      <c s="18" t="s">
        <v>41</v>
      </c>
      <c s="24" t="s">
        <v>181</v>
      </c>
      <c s="25" t="s">
        <v>116</v>
      </c>
      <c s="26">
        <v>22.8</v>
      </c>
      <c s="27">
        <v>0</v>
      </c>
      <c s="27">
        <f>ROUND(ROUND(H40,2)*ROUND(G40,6),2)</f>
      </c>
      <c r="O40">
        <f>(I40*21)/100</f>
      </c>
      <c t="s">
        <v>17</v>
      </c>
    </row>
    <row r="41" spans="1:5" ht="25.5">
      <c r="A41" s="28" t="s">
        <v>44</v>
      </c>
      <c r="E41" s="29" t="s">
        <v>567</v>
      </c>
    </row>
    <row r="42" spans="1:5" ht="25.5">
      <c r="A42" s="30" t="s">
        <v>45</v>
      </c>
      <c r="E42" s="31" t="s">
        <v>568</v>
      </c>
    </row>
    <row r="43" spans="1:5" ht="38.25">
      <c r="A43" t="s">
        <v>46</v>
      </c>
      <c r="E43" s="29" t="s">
        <v>184</v>
      </c>
    </row>
    <row r="44" spans="1:18" ht="12.75" customHeight="1">
      <c r="A44" s="5" t="s">
        <v>37</v>
      </c>
      <c s="5"/>
      <c s="35" t="s">
        <v>30</v>
      </c>
      <c s="5"/>
      <c s="21" t="s">
        <v>201</v>
      </c>
      <c s="5"/>
      <c s="5"/>
      <c s="5"/>
      <c s="36">
        <f>0+Q44</f>
      </c>
      <c r="O44">
        <f>0+R44</f>
      </c>
      <c r="Q44">
        <f>0+I45+I49+I53+I57+I61+I65+I69</f>
      </c>
      <c>
        <f>0+O45+O49+O53+O57+O61+O65+O69</f>
      </c>
    </row>
    <row r="45" spans="1:16" ht="12.75">
      <c r="A45" s="18" t="s">
        <v>39</v>
      </c>
      <c s="23" t="s">
        <v>34</v>
      </c>
      <c s="23" t="s">
        <v>569</v>
      </c>
      <c s="18" t="s">
        <v>41</v>
      </c>
      <c s="24" t="s">
        <v>570</v>
      </c>
      <c s="25" t="s">
        <v>116</v>
      </c>
      <c s="26">
        <v>0.108</v>
      </c>
      <c s="27">
        <v>0</v>
      </c>
      <c s="27">
        <f>ROUND(ROUND(H45,2)*ROUND(G45,6),2)</f>
      </c>
      <c r="O45">
        <f>(I45*21)/100</f>
      </c>
      <c t="s">
        <v>17</v>
      </c>
    </row>
    <row r="46" spans="1:5" ht="12.75">
      <c r="A46" s="28" t="s">
        <v>44</v>
      </c>
      <c r="E46" s="29" t="s">
        <v>571</v>
      </c>
    </row>
    <row r="47" spans="1:5" ht="12.75">
      <c r="A47" s="30" t="s">
        <v>45</v>
      </c>
      <c r="E47" s="31" t="s">
        <v>572</v>
      </c>
    </row>
    <row r="48" spans="1:5" ht="127.5">
      <c r="A48" t="s">
        <v>46</v>
      </c>
      <c r="E48" s="29" t="s">
        <v>573</v>
      </c>
    </row>
    <row r="49" spans="1:16" ht="12.75">
      <c r="A49" s="18" t="s">
        <v>39</v>
      </c>
      <c s="23" t="s">
        <v>36</v>
      </c>
      <c s="23" t="s">
        <v>574</v>
      </c>
      <c s="18" t="s">
        <v>41</v>
      </c>
      <c s="24" t="s">
        <v>575</v>
      </c>
      <c s="25" t="s">
        <v>116</v>
      </c>
      <c s="26">
        <v>24.51</v>
      </c>
      <c s="27">
        <v>0</v>
      </c>
      <c s="27">
        <f>ROUND(ROUND(H49,2)*ROUND(G49,6),2)</f>
      </c>
      <c r="O49">
        <f>(I49*21)/100</f>
      </c>
      <c t="s">
        <v>17</v>
      </c>
    </row>
    <row r="50" spans="1:5" ht="12.75">
      <c r="A50" s="28" t="s">
        <v>44</v>
      </c>
      <c r="E50" s="29" t="s">
        <v>576</v>
      </c>
    </row>
    <row r="51" spans="1:5" ht="12.75">
      <c r="A51" s="30" t="s">
        <v>45</v>
      </c>
      <c r="E51" s="31" t="s">
        <v>577</v>
      </c>
    </row>
    <row r="52" spans="1:5" ht="51">
      <c r="A52" t="s">
        <v>46</v>
      </c>
      <c r="E52" s="29" t="s">
        <v>207</v>
      </c>
    </row>
    <row r="53" spans="1:16" ht="12.75">
      <c r="A53" s="18" t="s">
        <v>39</v>
      </c>
      <c s="23" t="s">
        <v>79</v>
      </c>
      <c s="23" t="s">
        <v>212</v>
      </c>
      <c s="18" t="s">
        <v>41</v>
      </c>
      <c s="24" t="s">
        <v>213</v>
      </c>
      <c s="25" t="s">
        <v>174</v>
      </c>
      <c s="26">
        <v>81.7</v>
      </c>
      <c s="27">
        <v>0</v>
      </c>
      <c s="27">
        <f>ROUND(ROUND(H53,2)*ROUND(G53,6),2)</f>
      </c>
      <c r="O53">
        <f>(I53*21)/100</f>
      </c>
      <c t="s">
        <v>17</v>
      </c>
    </row>
    <row r="54" spans="1:5" ht="12.75">
      <c r="A54" s="28" t="s">
        <v>44</v>
      </c>
      <c r="E54" s="29" t="s">
        <v>578</v>
      </c>
    </row>
    <row r="55" spans="1:5" ht="12.75">
      <c r="A55" s="30" t="s">
        <v>45</v>
      </c>
      <c r="E55" s="31" t="s">
        <v>579</v>
      </c>
    </row>
    <row r="56" spans="1:5" ht="51">
      <c r="A56" t="s">
        <v>46</v>
      </c>
      <c r="E56" s="29" t="s">
        <v>216</v>
      </c>
    </row>
    <row r="57" spans="1:16" ht="12.75">
      <c r="A57" s="18" t="s">
        <v>39</v>
      </c>
      <c s="23" t="s">
        <v>83</v>
      </c>
      <c s="23" t="s">
        <v>580</v>
      </c>
      <c s="18" t="s">
        <v>41</v>
      </c>
      <c s="24" t="s">
        <v>581</v>
      </c>
      <c s="25" t="s">
        <v>174</v>
      </c>
      <c s="26">
        <v>81.7</v>
      </c>
      <c s="27">
        <v>0</v>
      </c>
      <c s="27">
        <f>ROUND(ROUND(H57,2)*ROUND(G57,6),2)</f>
      </c>
      <c r="O57">
        <f>(I57*21)/100</f>
      </c>
      <c t="s">
        <v>17</v>
      </c>
    </row>
    <row r="58" spans="1:5" ht="12.75">
      <c r="A58" s="28" t="s">
        <v>44</v>
      </c>
      <c r="E58" s="29" t="s">
        <v>582</v>
      </c>
    </row>
    <row r="59" spans="1:5" ht="12.75">
      <c r="A59" s="30" t="s">
        <v>45</v>
      </c>
      <c r="E59" s="31" t="s">
        <v>579</v>
      </c>
    </row>
    <row r="60" spans="1:5" ht="51">
      <c r="A60" t="s">
        <v>46</v>
      </c>
      <c r="E60" s="29" t="s">
        <v>216</v>
      </c>
    </row>
    <row r="61" spans="1:16" ht="12.75">
      <c r="A61" s="18" t="s">
        <v>39</v>
      </c>
      <c s="23" t="s">
        <v>89</v>
      </c>
      <c s="23" t="s">
        <v>223</v>
      </c>
      <c s="18" t="s">
        <v>41</v>
      </c>
      <c s="24" t="s">
        <v>224</v>
      </c>
      <c s="25" t="s">
        <v>174</v>
      </c>
      <c s="26">
        <v>81.7</v>
      </c>
      <c s="27">
        <v>0</v>
      </c>
      <c s="27">
        <f>ROUND(ROUND(H61,2)*ROUND(G61,6),2)</f>
      </c>
      <c r="O61">
        <f>(I61*21)/100</f>
      </c>
      <c t="s">
        <v>17</v>
      </c>
    </row>
    <row r="62" spans="1:5" ht="12.75">
      <c r="A62" s="28" t="s">
        <v>44</v>
      </c>
      <c r="E62" s="29" t="s">
        <v>583</v>
      </c>
    </row>
    <row r="63" spans="1:5" ht="12.75">
      <c r="A63" s="30" t="s">
        <v>45</v>
      </c>
      <c r="E63" s="31" t="s">
        <v>579</v>
      </c>
    </row>
    <row r="64" spans="1:5" ht="140.25">
      <c r="A64" t="s">
        <v>46</v>
      </c>
      <c r="E64" s="29" t="s">
        <v>226</v>
      </c>
    </row>
    <row r="65" spans="1:16" ht="12.75">
      <c r="A65" s="18" t="s">
        <v>39</v>
      </c>
      <c s="23" t="s">
        <v>94</v>
      </c>
      <c s="23" t="s">
        <v>231</v>
      </c>
      <c s="18" t="s">
        <v>41</v>
      </c>
      <c s="24" t="s">
        <v>232</v>
      </c>
      <c s="25" t="s">
        <v>174</v>
      </c>
      <c s="26">
        <v>81.7</v>
      </c>
      <c s="27">
        <v>0</v>
      </c>
      <c s="27">
        <f>ROUND(ROUND(H65,2)*ROUND(G65,6),2)</f>
      </c>
      <c r="O65">
        <f>(I65*21)/100</f>
      </c>
      <c t="s">
        <v>17</v>
      </c>
    </row>
    <row r="66" spans="1:5" ht="12.75">
      <c r="A66" s="28" t="s">
        <v>44</v>
      </c>
      <c r="E66" s="29" t="s">
        <v>584</v>
      </c>
    </row>
    <row r="67" spans="1:5" ht="12.75">
      <c r="A67" s="30" t="s">
        <v>45</v>
      </c>
      <c r="E67" s="31" t="s">
        <v>579</v>
      </c>
    </row>
    <row r="68" spans="1:5" ht="140.25">
      <c r="A68" t="s">
        <v>46</v>
      </c>
      <c r="E68" s="29" t="s">
        <v>226</v>
      </c>
    </row>
    <row r="69" spans="1:16" ht="25.5">
      <c r="A69" s="18" t="s">
        <v>39</v>
      </c>
      <c s="23" t="s">
        <v>156</v>
      </c>
      <c s="23" t="s">
        <v>246</v>
      </c>
      <c s="18" t="s">
        <v>41</v>
      </c>
      <c s="24" t="s">
        <v>247</v>
      </c>
      <c s="25" t="s">
        <v>174</v>
      </c>
      <c s="26">
        <v>3.6</v>
      </c>
      <c s="27">
        <v>0</v>
      </c>
      <c s="27">
        <f>ROUND(ROUND(H69,2)*ROUND(G69,6),2)</f>
      </c>
      <c r="O69">
        <f>(I69*21)/100</f>
      </c>
      <c t="s">
        <v>17</v>
      </c>
    </row>
    <row r="70" spans="1:5" ht="12.75">
      <c r="A70" s="28" t="s">
        <v>44</v>
      </c>
      <c r="E70" s="29" t="s">
        <v>585</v>
      </c>
    </row>
    <row r="71" spans="1:5" ht="12.75">
      <c r="A71" s="30" t="s">
        <v>45</v>
      </c>
      <c r="E71" s="31" t="s">
        <v>586</v>
      </c>
    </row>
    <row r="72" spans="1:5" ht="153">
      <c r="A72" t="s">
        <v>46</v>
      </c>
      <c r="E72" s="29" t="s">
        <v>239</v>
      </c>
    </row>
    <row r="73" spans="1:18" ht="12.75" customHeight="1">
      <c r="A73" s="5" t="s">
        <v>37</v>
      </c>
      <c s="5"/>
      <c s="35" t="s">
        <v>68</v>
      </c>
      <c s="5"/>
      <c s="21" t="s">
        <v>250</v>
      </c>
      <c s="5"/>
      <c s="5"/>
      <c s="5"/>
      <c s="36">
        <f>0+Q73</f>
      </c>
      <c r="O73">
        <f>0+R73</f>
      </c>
      <c r="Q73">
        <f>0+I74</f>
      </c>
      <c>
        <f>0+O74</f>
      </c>
    </row>
    <row r="74" spans="1:16" ht="12.75">
      <c r="A74" s="18" t="s">
        <v>39</v>
      </c>
      <c s="23" t="s">
        <v>162</v>
      </c>
      <c s="23" t="s">
        <v>587</v>
      </c>
      <c s="18" t="s">
        <v>41</v>
      </c>
      <c s="24" t="s">
        <v>588</v>
      </c>
      <c s="25" t="s">
        <v>86</v>
      </c>
      <c s="26">
        <v>1</v>
      </c>
      <c s="27">
        <v>0</v>
      </c>
      <c s="27">
        <f>ROUND(ROUND(H74,2)*ROUND(G74,6),2)</f>
      </c>
      <c r="O74">
        <f>(I74*21)/100</f>
      </c>
      <c t="s">
        <v>17</v>
      </c>
    </row>
    <row r="75" spans="1:5" ht="12.75">
      <c r="A75" s="28" t="s">
        <v>44</v>
      </c>
      <c r="E75" s="29" t="s">
        <v>589</v>
      </c>
    </row>
    <row r="76" spans="1:5" ht="12.75">
      <c r="A76" s="30" t="s">
        <v>45</v>
      </c>
      <c r="E76" s="31" t="s">
        <v>373</v>
      </c>
    </row>
    <row r="77" spans="1:5" ht="242.25">
      <c r="A77" t="s">
        <v>46</v>
      </c>
      <c r="E77" s="29" t="s">
        <v>590</v>
      </c>
    </row>
    <row r="78" spans="1:18" ht="12.75" customHeight="1">
      <c r="A78" s="5" t="s">
        <v>37</v>
      </c>
      <c s="5"/>
      <c s="35" t="s">
        <v>34</v>
      </c>
      <c s="5"/>
      <c s="21" t="s">
        <v>257</v>
      </c>
      <c s="5"/>
      <c s="5"/>
      <c s="5"/>
      <c s="36">
        <f>0+Q78</f>
      </c>
      <c r="O78">
        <f>0+R78</f>
      </c>
      <c r="Q78">
        <f>0+I79+I83+I87+I91</f>
      </c>
      <c>
        <f>0+O79+O83+O87+O91</f>
      </c>
    </row>
    <row r="79" spans="1:16" ht="12.75">
      <c r="A79" s="18" t="s">
        <v>39</v>
      </c>
      <c s="23" t="s">
        <v>165</v>
      </c>
      <c s="23" t="s">
        <v>281</v>
      </c>
      <c s="18" t="s">
        <v>41</v>
      </c>
      <c s="24" t="s">
        <v>282</v>
      </c>
      <c s="25" t="s">
        <v>142</v>
      </c>
      <c s="26">
        <v>42</v>
      </c>
      <c s="27">
        <v>0</v>
      </c>
      <c s="27">
        <f>ROUND(ROUND(H79,2)*ROUND(G79,6),2)</f>
      </c>
      <c r="O79">
        <f>(I79*21)/100</f>
      </c>
      <c t="s">
        <v>17</v>
      </c>
    </row>
    <row r="80" spans="1:5" ht="12.75">
      <c r="A80" s="28" t="s">
        <v>44</v>
      </c>
      <c r="E80" s="29" t="s">
        <v>591</v>
      </c>
    </row>
    <row r="81" spans="1:5" ht="12.75">
      <c r="A81" s="30" t="s">
        <v>45</v>
      </c>
      <c r="E81" s="31" t="s">
        <v>592</v>
      </c>
    </row>
    <row r="82" spans="1:5" ht="51">
      <c r="A82" t="s">
        <v>46</v>
      </c>
      <c r="E82" s="29" t="s">
        <v>285</v>
      </c>
    </row>
    <row r="83" spans="1:16" ht="12.75">
      <c r="A83" s="18" t="s">
        <v>39</v>
      </c>
      <c s="23" t="s">
        <v>171</v>
      </c>
      <c s="23" t="s">
        <v>287</v>
      </c>
      <c s="18" t="s">
        <v>23</v>
      </c>
      <c s="24" t="s">
        <v>288</v>
      </c>
      <c s="25" t="s">
        <v>142</v>
      </c>
      <c s="26">
        <v>51</v>
      </c>
      <c s="27">
        <v>0</v>
      </c>
      <c s="27">
        <f>ROUND(ROUND(H83,2)*ROUND(G83,6),2)</f>
      </c>
      <c r="O83">
        <f>(I83*21)/100</f>
      </c>
      <c t="s">
        <v>17</v>
      </c>
    </row>
    <row r="84" spans="1:5" ht="12.75">
      <c r="A84" s="28" t="s">
        <v>44</v>
      </c>
      <c r="E84" s="29" t="s">
        <v>593</v>
      </c>
    </row>
    <row r="85" spans="1:5" ht="12.75">
      <c r="A85" s="30" t="s">
        <v>45</v>
      </c>
      <c r="E85" s="31" t="s">
        <v>594</v>
      </c>
    </row>
    <row r="86" spans="1:5" ht="51">
      <c r="A86" t="s">
        <v>46</v>
      </c>
      <c r="E86" s="29" t="s">
        <v>285</v>
      </c>
    </row>
    <row r="87" spans="1:16" ht="12.75">
      <c r="A87" s="18" t="s">
        <v>39</v>
      </c>
      <c s="23" t="s">
        <v>179</v>
      </c>
      <c s="23" t="s">
        <v>287</v>
      </c>
      <c s="18" t="s">
        <v>17</v>
      </c>
      <c s="24" t="s">
        <v>288</v>
      </c>
      <c s="25" t="s">
        <v>142</v>
      </c>
      <c s="26">
        <v>14</v>
      </c>
      <c s="27">
        <v>0</v>
      </c>
      <c s="27">
        <f>ROUND(ROUND(H87,2)*ROUND(G87,6),2)</f>
      </c>
      <c r="O87">
        <f>(I87*21)/100</f>
      </c>
      <c t="s">
        <v>17</v>
      </c>
    </row>
    <row r="88" spans="1:5" ht="25.5">
      <c r="A88" s="28" t="s">
        <v>44</v>
      </c>
      <c r="E88" s="29" t="s">
        <v>595</v>
      </c>
    </row>
    <row r="89" spans="1:5" ht="12.75">
      <c r="A89" s="30" t="s">
        <v>45</v>
      </c>
      <c r="E89" s="31" t="s">
        <v>596</v>
      </c>
    </row>
    <row r="90" spans="1:5" ht="51">
      <c r="A90" t="s">
        <v>46</v>
      </c>
      <c r="E90" s="29" t="s">
        <v>285</v>
      </c>
    </row>
    <row r="91" spans="1:16" ht="12.75">
      <c r="A91" s="18" t="s">
        <v>39</v>
      </c>
      <c s="23" t="s">
        <v>185</v>
      </c>
      <c s="23" t="s">
        <v>481</v>
      </c>
      <c s="18" t="s">
        <v>41</v>
      </c>
      <c s="24" t="s">
        <v>482</v>
      </c>
      <c s="25" t="s">
        <v>86</v>
      </c>
      <c s="26">
        <v>1</v>
      </c>
      <c s="27">
        <v>0</v>
      </c>
      <c s="27">
        <f>ROUND(ROUND(H91,2)*ROUND(G91,6),2)</f>
      </c>
      <c r="O91">
        <f>(I91*21)/100</f>
      </c>
      <c t="s">
        <v>17</v>
      </c>
    </row>
    <row r="92" spans="1:5" ht="12.75">
      <c r="A92" s="28" t="s">
        <v>44</v>
      </c>
      <c r="E92" s="29" t="s">
        <v>597</v>
      </c>
    </row>
    <row r="93" spans="1:5" ht="12.75">
      <c r="A93" s="30" t="s">
        <v>45</v>
      </c>
      <c r="E93" s="31" t="s">
        <v>373</v>
      </c>
    </row>
    <row r="94" spans="1:5" ht="89.25">
      <c r="A94" t="s">
        <v>46</v>
      </c>
      <c r="E94" s="29" t="s">
        <v>484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3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f>
      </c>
      <c t="s">
        <v>16</v>
      </c>
    </row>
    <row r="3" spans="1:16" ht="15" customHeight="1">
      <c r="A3" t="s">
        <v>1</v>
      </c>
      <c s="8" t="s">
        <v>4</v>
      </c>
      <c s="9" t="s">
        <v>5</v>
      </c>
      <c s="1"/>
      <c s="10" t="s">
        <v>6</v>
      </c>
      <c s="1"/>
      <c s="4"/>
      <c s="3" t="s">
        <v>598</v>
      </c>
      <c s="32">
        <f>0+I8</f>
      </c>
      <c r="O3" t="s">
        <v>13</v>
      </c>
      <c t="s">
        <v>17</v>
      </c>
    </row>
    <row r="4" spans="1:16" ht="15" customHeight="1">
      <c r="A4" t="s">
        <v>7</v>
      </c>
      <c s="12" t="s">
        <v>12</v>
      </c>
      <c s="13" t="s">
        <v>598</v>
      </c>
      <c s="5"/>
      <c s="14" t="s">
        <v>599</v>
      </c>
      <c s="5"/>
      <c s="5"/>
      <c s="19"/>
      <c s="19"/>
      <c r="O4" t="s">
        <v>14</v>
      </c>
      <c t="s">
        <v>17</v>
      </c>
    </row>
    <row r="5" spans="1:16" ht="12.75" customHeight="1">
      <c r="A5" s="11" t="s">
        <v>20</v>
      </c>
      <c s="11" t="s">
        <v>22</v>
      </c>
      <c s="11" t="s">
        <v>24</v>
      </c>
      <c s="11" t="s">
        <v>25</v>
      </c>
      <c s="11" t="s">
        <v>27</v>
      </c>
      <c s="11" t="s">
        <v>29</v>
      </c>
      <c s="11" t="s">
        <v>31</v>
      </c>
      <c s="11" t="s">
        <v>32</v>
      </c>
      <c s="11"/>
      <c r="O5" t="s">
        <v>15</v>
      </c>
      <c t="s">
        <v>17</v>
      </c>
    </row>
    <row r="6" spans="1:9" ht="12.75" customHeight="1">
      <c r="A6" s="11"/>
      <c s="11"/>
      <c s="11"/>
      <c s="11"/>
      <c s="11"/>
      <c s="11"/>
      <c s="11"/>
      <c s="11" t="s">
        <v>33</v>
      </c>
      <c s="11" t="s">
        <v>35</v>
      </c>
    </row>
    <row r="7" spans="1:9" ht="12.75" customHeight="1">
      <c r="A7" s="11" t="s">
        <v>21</v>
      </c>
      <c s="11" t="s">
        <v>23</v>
      </c>
      <c s="11" t="s">
        <v>17</v>
      </c>
      <c s="11" t="s">
        <v>26</v>
      </c>
      <c s="11" t="s">
        <v>28</v>
      </c>
      <c s="11" t="s">
        <v>30</v>
      </c>
      <c s="11" t="s">
        <v>16</v>
      </c>
      <c s="11" t="s">
        <v>34</v>
      </c>
      <c s="11" t="s">
        <v>36</v>
      </c>
    </row>
    <row r="8" spans="1:18" ht="12.75" customHeight="1">
      <c r="A8" s="19" t="s">
        <v>37</v>
      </c>
      <c s="19"/>
      <c s="20" t="s">
        <v>600</v>
      </c>
      <c s="19"/>
      <c s="21" t="s">
        <v>601</v>
      </c>
      <c s="19"/>
      <c s="19"/>
      <c s="19"/>
      <c s="22">
        <f>0+Q8</f>
      </c>
      <c r="O8">
        <f>0+R8</f>
      </c>
      <c r="Q8">
        <f>0+I9+I13+I17+I21+I25+I29+I33+I37+I41+I45+I49+I53+I57+I61+I65+I69+I73+I77+I81+I85+I89+I93+I97+I101+I105+I109+I113+I117+I121+I125+I129+I133+I137+I141+I145+I149+I153+I157+I161+I165+I169+I173+I177+I181+I185+I189+I193+I197+I201+I205+I209+I213+I217+I221+I225+I229+I233+I237+I241+I245+I249+I253+I257+I261+I265+I269+I273+I277+I281+I285+I289+I293+I297+I301+I305+I309+I313+I317+I321+I325+I329+I333+I337+I341+I345+I349+I353+I357</f>
      </c>
      <c>
        <f>0+O9+O13+O17+O21+O25+O29+O33+O37+O41+O45+O49+O53+O57+O61+O65+O69+O73+O77+O81+O85+O89+O93+O97+O101+O105+O109+O113+O117+O121+O125+O129+O133+O137+O141+O145+O149+O153+O157+O161+O165+O169+O173+O177+O181+O185+O189+O193+O197+O201+O205+O209+O213+O217+O221+O225+O229+O233+O237+O241+O245+O249+O253+O257+O261+O265+O269+O273+O277+O281+O285+O289+O293+O297+O301+O305+O309+O313+O317+O321+O325+O329+O333+O337+O341+O345+O349+O353+O357</f>
      </c>
    </row>
    <row r="9" spans="1:16" ht="12.75">
      <c r="A9" s="18" t="s">
        <v>39</v>
      </c>
      <c s="23" t="s">
        <v>156</v>
      </c>
      <c s="23" t="s">
        <v>602</v>
      </c>
      <c s="18" t="s">
        <v>41</v>
      </c>
      <c s="24" t="s">
        <v>603</v>
      </c>
      <c s="25" t="s">
        <v>86</v>
      </c>
      <c s="26">
        <v>25</v>
      </c>
      <c s="27">
        <v>0</v>
      </c>
      <c s="27">
        <f>ROUND(ROUND(H9,2)*ROUND(G9,6),2)</f>
      </c>
      <c r="O9">
        <f>(I9*21)/100</f>
      </c>
      <c t="s">
        <v>17</v>
      </c>
    </row>
    <row r="10" spans="1:5" ht="12.75">
      <c r="A10" s="28" t="s">
        <v>44</v>
      </c>
      <c r="E10" s="29" t="s">
        <v>41</v>
      </c>
    </row>
    <row r="11" spans="1:5" ht="12.75">
      <c r="A11" s="30" t="s">
        <v>45</v>
      </c>
      <c r="E11" s="31" t="s">
        <v>41</v>
      </c>
    </row>
    <row r="12" spans="1:5" ht="12.75">
      <c r="A12" t="s">
        <v>46</v>
      </c>
      <c r="E12" s="29" t="s">
        <v>41</v>
      </c>
    </row>
    <row r="13" spans="1:16" ht="12.75">
      <c r="A13" s="18" t="s">
        <v>39</v>
      </c>
      <c s="23" t="s">
        <v>162</v>
      </c>
      <c s="23" t="s">
        <v>604</v>
      </c>
      <c s="18" t="s">
        <v>41</v>
      </c>
      <c s="24" t="s">
        <v>605</v>
      </c>
      <c s="25" t="s">
        <v>86</v>
      </c>
      <c s="26">
        <v>3</v>
      </c>
      <c s="27">
        <v>0</v>
      </c>
      <c s="27">
        <f>ROUND(ROUND(H13,2)*ROUND(G13,6),2)</f>
      </c>
      <c r="O13">
        <f>(I13*21)/100</f>
      </c>
      <c t="s">
        <v>17</v>
      </c>
    </row>
    <row r="14" spans="1:5" ht="12.75">
      <c r="A14" s="28" t="s">
        <v>44</v>
      </c>
      <c r="E14" s="29" t="s">
        <v>41</v>
      </c>
    </row>
    <row r="15" spans="1:5" ht="12.75">
      <c r="A15" s="30" t="s">
        <v>45</v>
      </c>
      <c r="E15" s="31" t="s">
        <v>41</v>
      </c>
    </row>
    <row r="16" spans="1:5" ht="12.75">
      <c r="A16" t="s">
        <v>46</v>
      </c>
      <c r="E16" s="29" t="s">
        <v>41</v>
      </c>
    </row>
    <row r="17" spans="1:16" ht="25.5">
      <c r="A17" s="18" t="s">
        <v>39</v>
      </c>
      <c s="23" t="s">
        <v>17</v>
      </c>
      <c s="23" t="s">
        <v>606</v>
      </c>
      <c s="18" t="s">
        <v>41</v>
      </c>
      <c s="24" t="s">
        <v>607</v>
      </c>
      <c s="25" t="s">
        <v>608</v>
      </c>
      <c s="26">
        <v>2</v>
      </c>
      <c s="27">
        <v>0</v>
      </c>
      <c s="27">
        <f>ROUND(ROUND(H17,2)*ROUND(G17,6),2)</f>
      </c>
      <c r="O17">
        <f>(I17*21)/100</f>
      </c>
      <c t="s">
        <v>17</v>
      </c>
    </row>
    <row r="18" spans="1:5" ht="12.75">
      <c r="A18" s="28" t="s">
        <v>44</v>
      </c>
      <c r="E18" s="29" t="s">
        <v>41</v>
      </c>
    </row>
    <row r="19" spans="1:5" ht="12.75">
      <c r="A19" s="30" t="s">
        <v>45</v>
      </c>
      <c r="E19" s="31" t="s">
        <v>41</v>
      </c>
    </row>
    <row r="20" spans="1:5" ht="12.75">
      <c r="A20" t="s">
        <v>46</v>
      </c>
      <c r="E20" s="29" t="s">
        <v>41</v>
      </c>
    </row>
    <row r="21" spans="1:16" ht="25.5">
      <c r="A21" s="18" t="s">
        <v>39</v>
      </c>
      <c s="23" t="s">
        <v>26</v>
      </c>
      <c s="23" t="s">
        <v>609</v>
      </c>
      <c s="18" t="s">
        <v>41</v>
      </c>
      <c s="24" t="s">
        <v>610</v>
      </c>
      <c s="25" t="s">
        <v>608</v>
      </c>
      <c s="26">
        <v>19</v>
      </c>
      <c s="27">
        <v>0</v>
      </c>
      <c s="27">
        <f>ROUND(ROUND(H21,2)*ROUND(G21,6),2)</f>
      </c>
      <c r="O21">
        <f>(I21*21)/100</f>
      </c>
      <c t="s">
        <v>17</v>
      </c>
    </row>
    <row r="22" spans="1:5" ht="12.75">
      <c r="A22" s="28" t="s">
        <v>44</v>
      </c>
      <c r="E22" s="29" t="s">
        <v>41</v>
      </c>
    </row>
    <row r="23" spans="1:5" ht="12.75">
      <c r="A23" s="30" t="s">
        <v>45</v>
      </c>
      <c r="E23" s="31" t="s">
        <v>41</v>
      </c>
    </row>
    <row r="24" spans="1:5" ht="12.75">
      <c r="A24" t="s">
        <v>46</v>
      </c>
      <c r="E24" s="29" t="s">
        <v>41</v>
      </c>
    </row>
    <row r="25" spans="1:16" ht="25.5">
      <c r="A25" s="18" t="s">
        <v>39</v>
      </c>
      <c s="23" t="s">
        <v>28</v>
      </c>
      <c s="23" t="s">
        <v>611</v>
      </c>
      <c s="18" t="s">
        <v>41</v>
      </c>
      <c s="24" t="s">
        <v>612</v>
      </c>
      <c s="25" t="s">
        <v>608</v>
      </c>
      <c s="26">
        <v>2</v>
      </c>
      <c s="27">
        <v>0</v>
      </c>
      <c s="27">
        <f>ROUND(ROUND(H25,2)*ROUND(G25,6),2)</f>
      </c>
      <c r="O25">
        <f>(I25*21)/100</f>
      </c>
      <c t="s">
        <v>17</v>
      </c>
    </row>
    <row r="26" spans="1:5" ht="12.75">
      <c r="A26" s="28" t="s">
        <v>44</v>
      </c>
      <c r="E26" s="29" t="s">
        <v>41</v>
      </c>
    </row>
    <row r="27" spans="1:5" ht="12.75">
      <c r="A27" s="30" t="s">
        <v>45</v>
      </c>
      <c r="E27" s="31" t="s">
        <v>41</v>
      </c>
    </row>
    <row r="28" spans="1:5" ht="12.75">
      <c r="A28" t="s">
        <v>46</v>
      </c>
      <c r="E28" s="29" t="s">
        <v>41</v>
      </c>
    </row>
    <row r="29" spans="1:16" ht="12.75">
      <c r="A29" s="18" t="s">
        <v>39</v>
      </c>
      <c s="23" t="s">
        <v>30</v>
      </c>
      <c s="23" t="s">
        <v>613</v>
      </c>
      <c s="18" t="s">
        <v>41</v>
      </c>
      <c s="24" t="s">
        <v>614</v>
      </c>
      <c s="25" t="s">
        <v>608</v>
      </c>
      <c s="26">
        <v>2</v>
      </c>
      <c s="27">
        <v>0</v>
      </c>
      <c s="27">
        <f>ROUND(ROUND(H29,2)*ROUND(G29,6),2)</f>
      </c>
      <c r="O29">
        <f>(I29*21)/100</f>
      </c>
      <c t="s">
        <v>17</v>
      </c>
    </row>
    <row r="30" spans="1:5" ht="12.75">
      <c r="A30" s="28" t="s">
        <v>44</v>
      </c>
      <c r="E30" s="29" t="s">
        <v>41</v>
      </c>
    </row>
    <row r="31" spans="1:5" ht="12.75">
      <c r="A31" s="30" t="s">
        <v>45</v>
      </c>
      <c r="E31" s="31" t="s">
        <v>41</v>
      </c>
    </row>
    <row r="32" spans="1:5" ht="12.75">
      <c r="A32" t="s">
        <v>46</v>
      </c>
      <c r="E32" s="29" t="s">
        <v>41</v>
      </c>
    </row>
    <row r="33" spans="1:16" ht="12.75">
      <c r="A33" s="18" t="s">
        <v>39</v>
      </c>
      <c s="23" t="s">
        <v>64</v>
      </c>
      <c s="23" t="s">
        <v>615</v>
      </c>
      <c s="18" t="s">
        <v>41</v>
      </c>
      <c s="24" t="s">
        <v>616</v>
      </c>
      <c s="25" t="s">
        <v>608</v>
      </c>
      <c s="26">
        <v>23</v>
      </c>
      <c s="27">
        <v>0</v>
      </c>
      <c s="27">
        <f>ROUND(ROUND(H33,2)*ROUND(G33,6),2)</f>
      </c>
      <c r="O33">
        <f>(I33*21)/100</f>
      </c>
      <c t="s">
        <v>17</v>
      </c>
    </row>
    <row r="34" spans="1:5" ht="12.75">
      <c r="A34" s="28" t="s">
        <v>44</v>
      </c>
      <c r="E34" s="29" t="s">
        <v>41</v>
      </c>
    </row>
    <row r="35" spans="1:5" ht="12.75">
      <c r="A35" s="30" t="s">
        <v>45</v>
      </c>
      <c r="E35" s="31" t="s">
        <v>41</v>
      </c>
    </row>
    <row r="36" spans="1:5" ht="12.75">
      <c r="A36" t="s">
        <v>46</v>
      </c>
      <c r="E36" s="29" t="s">
        <v>41</v>
      </c>
    </row>
    <row r="37" spans="1:16" ht="25.5">
      <c r="A37" s="18" t="s">
        <v>39</v>
      </c>
      <c s="23" t="s">
        <v>68</v>
      </c>
      <c s="23" t="s">
        <v>617</v>
      </c>
      <c s="18" t="s">
        <v>41</v>
      </c>
      <c s="24" t="s">
        <v>618</v>
      </c>
      <c s="25" t="s">
        <v>608</v>
      </c>
      <c s="26">
        <v>2</v>
      </c>
      <c s="27">
        <v>0</v>
      </c>
      <c s="27">
        <f>ROUND(ROUND(H37,2)*ROUND(G37,6),2)</f>
      </c>
      <c r="O37">
        <f>(I37*21)/100</f>
      </c>
      <c t="s">
        <v>17</v>
      </c>
    </row>
    <row r="38" spans="1:5" ht="12.75">
      <c r="A38" s="28" t="s">
        <v>44</v>
      </c>
      <c r="E38" s="29" t="s">
        <v>41</v>
      </c>
    </row>
    <row r="39" spans="1:5" ht="12.75">
      <c r="A39" s="30" t="s">
        <v>45</v>
      </c>
      <c r="E39" s="31" t="s">
        <v>41</v>
      </c>
    </row>
    <row r="40" spans="1:5" ht="12.75">
      <c r="A40" t="s">
        <v>46</v>
      </c>
      <c r="E40" s="29" t="s">
        <v>41</v>
      </c>
    </row>
    <row r="41" spans="1:16" ht="12.75">
      <c r="A41" s="18" t="s">
        <v>39</v>
      </c>
      <c s="23" t="s">
        <v>36</v>
      </c>
      <c s="23" t="s">
        <v>619</v>
      </c>
      <c s="18" t="s">
        <v>41</v>
      </c>
      <c s="24" t="s">
        <v>620</v>
      </c>
      <c s="25" t="s">
        <v>608</v>
      </c>
      <c s="26">
        <v>20</v>
      </c>
      <c s="27">
        <v>0</v>
      </c>
      <c s="27">
        <f>ROUND(ROUND(H41,2)*ROUND(G41,6),2)</f>
      </c>
      <c r="O41">
        <f>(I41*21)/100</f>
      </c>
      <c t="s">
        <v>17</v>
      </c>
    </row>
    <row r="42" spans="1:5" ht="12.75">
      <c r="A42" s="28" t="s">
        <v>44</v>
      </c>
      <c r="E42" s="29" t="s">
        <v>41</v>
      </c>
    </row>
    <row r="43" spans="1:5" ht="12.75">
      <c r="A43" s="30" t="s">
        <v>45</v>
      </c>
      <c r="E43" s="31" t="s">
        <v>41</v>
      </c>
    </row>
    <row r="44" spans="1:5" ht="12.75">
      <c r="A44" t="s">
        <v>46</v>
      </c>
      <c r="E44" s="29" t="s">
        <v>41</v>
      </c>
    </row>
    <row r="45" spans="1:16" ht="12.75">
      <c r="A45" s="18" t="s">
        <v>39</v>
      </c>
      <c s="23" t="s">
        <v>79</v>
      </c>
      <c s="23" t="s">
        <v>621</v>
      </c>
      <c s="18" t="s">
        <v>41</v>
      </c>
      <c s="24" t="s">
        <v>622</v>
      </c>
      <c s="25" t="s">
        <v>608</v>
      </c>
      <c s="26">
        <v>3</v>
      </c>
      <c s="27">
        <v>0</v>
      </c>
      <c s="27">
        <f>ROUND(ROUND(H45,2)*ROUND(G45,6),2)</f>
      </c>
      <c r="O45">
        <f>(I45*21)/100</f>
      </c>
      <c t="s">
        <v>17</v>
      </c>
    </row>
    <row r="46" spans="1:5" ht="12.75">
      <c r="A46" s="28" t="s">
        <v>44</v>
      </c>
      <c r="E46" s="29" t="s">
        <v>41</v>
      </c>
    </row>
    <row r="47" spans="1:5" ht="12.75">
      <c r="A47" s="30" t="s">
        <v>45</v>
      </c>
      <c r="E47" s="31" t="s">
        <v>41</v>
      </c>
    </row>
    <row r="48" spans="1:5" ht="12.75">
      <c r="A48" t="s">
        <v>46</v>
      </c>
      <c r="E48" s="29" t="s">
        <v>41</v>
      </c>
    </row>
    <row r="49" spans="1:16" ht="12.75">
      <c r="A49" s="18" t="s">
        <v>39</v>
      </c>
      <c s="23" t="s">
        <v>83</v>
      </c>
      <c s="23" t="s">
        <v>623</v>
      </c>
      <c s="18" t="s">
        <v>41</v>
      </c>
      <c s="24" t="s">
        <v>624</v>
      </c>
      <c s="25" t="s">
        <v>608</v>
      </c>
      <c s="26">
        <v>1</v>
      </c>
      <c s="27">
        <v>0</v>
      </c>
      <c s="27">
        <f>ROUND(ROUND(H49,2)*ROUND(G49,6),2)</f>
      </c>
      <c r="O49">
        <f>(I49*21)/100</f>
      </c>
      <c t="s">
        <v>17</v>
      </c>
    </row>
    <row r="50" spans="1:5" ht="12.75">
      <c r="A50" s="28" t="s">
        <v>44</v>
      </c>
      <c r="E50" s="29" t="s">
        <v>41</v>
      </c>
    </row>
    <row r="51" spans="1:5" ht="12.75">
      <c r="A51" s="30" t="s">
        <v>45</v>
      </c>
      <c r="E51" s="31" t="s">
        <v>41</v>
      </c>
    </row>
    <row r="52" spans="1:5" ht="12.75">
      <c r="A52" t="s">
        <v>46</v>
      </c>
      <c r="E52" s="29" t="s">
        <v>41</v>
      </c>
    </row>
    <row r="53" spans="1:16" ht="12.75">
      <c r="A53" s="18" t="s">
        <v>39</v>
      </c>
      <c s="23" t="s">
        <v>89</v>
      </c>
      <c s="23" t="s">
        <v>625</v>
      </c>
      <c s="18" t="s">
        <v>41</v>
      </c>
      <c s="24" t="s">
        <v>626</v>
      </c>
      <c s="25" t="s">
        <v>608</v>
      </c>
      <c s="26">
        <v>1</v>
      </c>
      <c s="27">
        <v>0</v>
      </c>
      <c s="27">
        <f>ROUND(ROUND(H53,2)*ROUND(G53,6),2)</f>
      </c>
      <c r="O53">
        <f>(I53*21)/100</f>
      </c>
      <c t="s">
        <v>17</v>
      </c>
    </row>
    <row r="54" spans="1:5" ht="12.75">
      <c r="A54" s="28" t="s">
        <v>44</v>
      </c>
      <c r="E54" s="29" t="s">
        <v>41</v>
      </c>
    </row>
    <row r="55" spans="1:5" ht="12.75">
      <c r="A55" s="30" t="s">
        <v>45</v>
      </c>
      <c r="E55" s="31" t="s">
        <v>41</v>
      </c>
    </row>
    <row r="56" spans="1:5" ht="12.75">
      <c r="A56" t="s">
        <v>46</v>
      </c>
      <c r="E56" s="29" t="s">
        <v>41</v>
      </c>
    </row>
    <row r="57" spans="1:16" ht="12.75">
      <c r="A57" s="18" t="s">
        <v>39</v>
      </c>
      <c s="23" t="s">
        <v>222</v>
      </c>
      <c s="23" t="s">
        <v>627</v>
      </c>
      <c s="18" t="s">
        <v>41</v>
      </c>
      <c s="24" t="s">
        <v>628</v>
      </c>
      <c s="25" t="s">
        <v>86</v>
      </c>
      <c s="26">
        <v>25</v>
      </c>
      <c s="27">
        <v>0</v>
      </c>
      <c s="27">
        <f>ROUND(ROUND(H57,2)*ROUND(G57,6),2)</f>
      </c>
      <c r="O57">
        <f>(I57*21)/100</f>
      </c>
      <c t="s">
        <v>17</v>
      </c>
    </row>
    <row r="58" spans="1:5" ht="12.75">
      <c r="A58" s="28" t="s">
        <v>44</v>
      </c>
      <c r="E58" s="29" t="s">
        <v>41</v>
      </c>
    </row>
    <row r="59" spans="1:5" ht="12.75">
      <c r="A59" s="30" t="s">
        <v>45</v>
      </c>
      <c r="E59" s="31" t="s">
        <v>41</v>
      </c>
    </row>
    <row r="60" spans="1:5" ht="12.75">
      <c r="A60" t="s">
        <v>46</v>
      </c>
      <c r="E60" s="29" t="s">
        <v>41</v>
      </c>
    </row>
    <row r="61" spans="1:16" ht="12.75">
      <c r="A61" s="18" t="s">
        <v>39</v>
      </c>
      <c s="23" t="s">
        <v>258</v>
      </c>
      <c s="23" t="s">
        <v>629</v>
      </c>
      <c s="18" t="s">
        <v>41</v>
      </c>
      <c s="24" t="s">
        <v>630</v>
      </c>
      <c s="25" t="s">
        <v>86</v>
      </c>
      <c s="26">
        <v>27</v>
      </c>
      <c s="27">
        <v>0</v>
      </c>
      <c s="27">
        <f>ROUND(ROUND(H61,2)*ROUND(G61,6),2)</f>
      </c>
      <c r="O61">
        <f>(I61*21)/100</f>
      </c>
      <c t="s">
        <v>17</v>
      </c>
    </row>
    <row r="62" spans="1:5" ht="12.75">
      <c r="A62" s="28" t="s">
        <v>44</v>
      </c>
      <c r="E62" s="29" t="s">
        <v>41</v>
      </c>
    </row>
    <row r="63" spans="1:5" ht="12.75">
      <c r="A63" s="30" t="s">
        <v>45</v>
      </c>
      <c r="E63" s="31" t="s">
        <v>41</v>
      </c>
    </row>
    <row r="64" spans="1:5" ht="12.75">
      <c r="A64" t="s">
        <v>46</v>
      </c>
      <c r="E64" s="29" t="s">
        <v>41</v>
      </c>
    </row>
    <row r="65" spans="1:16" ht="12.75">
      <c r="A65" s="18" t="s">
        <v>39</v>
      </c>
      <c s="23" t="s">
        <v>264</v>
      </c>
      <c s="23" t="s">
        <v>631</v>
      </c>
      <c s="18" t="s">
        <v>41</v>
      </c>
      <c s="24" t="s">
        <v>632</v>
      </c>
      <c s="25" t="s">
        <v>142</v>
      </c>
      <c s="26">
        <v>25</v>
      </c>
      <c s="27">
        <v>0</v>
      </c>
      <c s="27">
        <f>ROUND(ROUND(H65,2)*ROUND(G65,6),2)</f>
      </c>
      <c r="O65">
        <f>(I65*21)/100</f>
      </c>
      <c t="s">
        <v>17</v>
      </c>
    </row>
    <row r="66" spans="1:5" ht="12.75">
      <c r="A66" s="28" t="s">
        <v>44</v>
      </c>
      <c r="E66" s="29" t="s">
        <v>41</v>
      </c>
    </row>
    <row r="67" spans="1:5" ht="12.75">
      <c r="A67" s="30" t="s">
        <v>45</v>
      </c>
      <c r="E67" s="31" t="s">
        <v>41</v>
      </c>
    </row>
    <row r="68" spans="1:5" ht="12.75">
      <c r="A68" t="s">
        <v>46</v>
      </c>
      <c r="E68" s="29" t="s">
        <v>41</v>
      </c>
    </row>
    <row r="69" spans="1:16" ht="12.75">
      <c r="A69" s="18" t="s">
        <v>39</v>
      </c>
      <c s="23" t="s">
        <v>269</v>
      </c>
      <c s="23" t="s">
        <v>633</v>
      </c>
      <c s="18" t="s">
        <v>41</v>
      </c>
      <c s="24" t="s">
        <v>634</v>
      </c>
      <c s="25" t="s">
        <v>635</v>
      </c>
      <c s="26">
        <v>1</v>
      </c>
      <c s="27">
        <v>0</v>
      </c>
      <c s="27">
        <f>ROUND(ROUND(H69,2)*ROUND(G69,6),2)</f>
      </c>
      <c r="O69">
        <f>(I69*21)/100</f>
      </c>
      <c t="s">
        <v>17</v>
      </c>
    </row>
    <row r="70" spans="1:5" ht="12.75">
      <c r="A70" s="28" t="s">
        <v>44</v>
      </c>
      <c r="E70" s="29" t="s">
        <v>41</v>
      </c>
    </row>
    <row r="71" spans="1:5" ht="12.75">
      <c r="A71" s="30" t="s">
        <v>45</v>
      </c>
      <c r="E71" s="31" t="s">
        <v>41</v>
      </c>
    </row>
    <row r="72" spans="1:5" ht="25.5">
      <c r="A72" t="s">
        <v>46</v>
      </c>
      <c r="E72" s="29" t="s">
        <v>636</v>
      </c>
    </row>
    <row r="73" spans="1:16" ht="12.75">
      <c r="A73" s="18" t="s">
        <v>39</v>
      </c>
      <c s="23" t="s">
        <v>275</v>
      </c>
      <c s="23" t="s">
        <v>637</v>
      </c>
      <c s="18" t="s">
        <v>41</v>
      </c>
      <c s="24" t="s">
        <v>638</v>
      </c>
      <c s="25" t="s">
        <v>608</v>
      </c>
      <c s="26">
        <v>18</v>
      </c>
      <c s="27">
        <v>0</v>
      </c>
      <c s="27">
        <f>ROUND(ROUND(H73,2)*ROUND(G73,6),2)</f>
      </c>
      <c r="O73">
        <f>(I73*21)/100</f>
      </c>
      <c t="s">
        <v>17</v>
      </c>
    </row>
    <row r="74" spans="1:5" ht="12.75">
      <c r="A74" s="28" t="s">
        <v>44</v>
      </c>
      <c r="E74" s="29" t="s">
        <v>41</v>
      </c>
    </row>
    <row r="75" spans="1:5" ht="12.75">
      <c r="A75" s="30" t="s">
        <v>45</v>
      </c>
      <c r="E75" s="31" t="s">
        <v>41</v>
      </c>
    </row>
    <row r="76" spans="1:5" ht="25.5">
      <c r="A76" t="s">
        <v>46</v>
      </c>
      <c r="E76" s="29" t="s">
        <v>639</v>
      </c>
    </row>
    <row r="77" spans="1:16" ht="12.75">
      <c r="A77" s="18" t="s">
        <v>39</v>
      </c>
      <c s="23" t="s">
        <v>280</v>
      </c>
      <c s="23" t="s">
        <v>640</v>
      </c>
      <c s="18" t="s">
        <v>41</v>
      </c>
      <c s="24" t="s">
        <v>641</v>
      </c>
      <c s="25" t="s">
        <v>608</v>
      </c>
      <c s="26">
        <v>2</v>
      </c>
      <c s="27">
        <v>0</v>
      </c>
      <c s="27">
        <f>ROUND(ROUND(H77,2)*ROUND(G77,6),2)</f>
      </c>
      <c r="O77">
        <f>(I77*21)/100</f>
      </c>
      <c t="s">
        <v>17</v>
      </c>
    </row>
    <row r="78" spans="1:5" ht="12.75">
      <c r="A78" s="28" t="s">
        <v>44</v>
      </c>
      <c r="E78" s="29" t="s">
        <v>41</v>
      </c>
    </row>
    <row r="79" spans="1:5" ht="12.75">
      <c r="A79" s="30" t="s">
        <v>45</v>
      </c>
      <c r="E79" s="31" t="s">
        <v>41</v>
      </c>
    </row>
    <row r="80" spans="1:5" ht="12.75">
      <c r="A80" t="s">
        <v>46</v>
      </c>
      <c r="E80" s="29" t="s">
        <v>41</v>
      </c>
    </row>
    <row r="81" spans="1:16" ht="12.75">
      <c r="A81" s="18" t="s">
        <v>39</v>
      </c>
      <c s="23" t="s">
        <v>286</v>
      </c>
      <c s="23" t="s">
        <v>642</v>
      </c>
      <c s="18" t="s">
        <v>41</v>
      </c>
      <c s="24" t="s">
        <v>643</v>
      </c>
      <c s="25" t="s">
        <v>608</v>
      </c>
      <c s="26">
        <v>5</v>
      </c>
      <c s="27">
        <v>0</v>
      </c>
      <c s="27">
        <f>ROUND(ROUND(H81,2)*ROUND(G81,6),2)</f>
      </c>
      <c r="O81">
        <f>(I81*21)/100</f>
      </c>
      <c t="s">
        <v>17</v>
      </c>
    </row>
    <row r="82" spans="1:5" ht="12.75">
      <c r="A82" s="28" t="s">
        <v>44</v>
      </c>
      <c r="E82" s="29" t="s">
        <v>41</v>
      </c>
    </row>
    <row r="83" spans="1:5" ht="12.75">
      <c r="A83" s="30" t="s">
        <v>45</v>
      </c>
      <c r="E83" s="31" t="s">
        <v>41</v>
      </c>
    </row>
    <row r="84" spans="1:5" ht="12.75">
      <c r="A84" t="s">
        <v>46</v>
      </c>
      <c r="E84" s="29" t="s">
        <v>41</v>
      </c>
    </row>
    <row r="85" spans="1:16" ht="12.75">
      <c r="A85" s="18" t="s">
        <v>39</v>
      </c>
      <c s="23" t="s">
        <v>644</v>
      </c>
      <c s="23" t="s">
        <v>645</v>
      </c>
      <c s="18" t="s">
        <v>41</v>
      </c>
      <c s="24" t="s">
        <v>646</v>
      </c>
      <c s="25" t="s">
        <v>608</v>
      </c>
      <c s="26">
        <v>1</v>
      </c>
      <c s="27">
        <v>0</v>
      </c>
      <c s="27">
        <f>ROUND(ROUND(H85,2)*ROUND(G85,6),2)</f>
      </c>
      <c r="O85">
        <f>(I85*21)/100</f>
      </c>
      <c t="s">
        <v>17</v>
      </c>
    </row>
    <row r="86" spans="1:5" ht="12.75">
      <c r="A86" s="28" t="s">
        <v>44</v>
      </c>
      <c r="E86" s="29" t="s">
        <v>41</v>
      </c>
    </row>
    <row r="87" spans="1:5" ht="12.75">
      <c r="A87" s="30" t="s">
        <v>45</v>
      </c>
      <c r="E87" s="31" t="s">
        <v>41</v>
      </c>
    </row>
    <row r="88" spans="1:5" ht="12.75">
      <c r="A88" t="s">
        <v>46</v>
      </c>
      <c r="E88" s="29" t="s">
        <v>41</v>
      </c>
    </row>
    <row r="89" spans="1:16" ht="12.75">
      <c r="A89" s="18" t="s">
        <v>39</v>
      </c>
      <c s="23" t="s">
        <v>647</v>
      </c>
      <c s="23" t="s">
        <v>23</v>
      </c>
      <c s="18" t="s">
        <v>41</v>
      </c>
      <c s="24" t="s">
        <v>648</v>
      </c>
      <c s="25" t="s">
        <v>43</v>
      </c>
      <c s="26">
        <v>1</v>
      </c>
      <c s="27">
        <v>0</v>
      </c>
      <c s="27">
        <f>ROUND(ROUND(H89,2)*ROUND(G89,6),2)</f>
      </c>
      <c r="O89">
        <f>(I89*21)/100</f>
      </c>
      <c t="s">
        <v>17</v>
      </c>
    </row>
    <row r="90" spans="1:5" ht="12.75">
      <c r="A90" s="28" t="s">
        <v>44</v>
      </c>
      <c r="E90" s="29" t="s">
        <v>41</v>
      </c>
    </row>
    <row r="91" spans="1:5" ht="12.75">
      <c r="A91" s="30" t="s">
        <v>45</v>
      </c>
      <c r="E91" s="31" t="s">
        <v>41</v>
      </c>
    </row>
    <row r="92" spans="1:5" ht="12.75">
      <c r="A92" t="s">
        <v>46</v>
      </c>
      <c r="E92" s="29" t="s">
        <v>649</v>
      </c>
    </row>
    <row r="93" spans="1:16" ht="25.5">
      <c r="A93" s="18" t="s">
        <v>39</v>
      </c>
      <c s="23" t="s">
        <v>650</v>
      </c>
      <c s="23" t="s">
        <v>651</v>
      </c>
      <c s="18" t="s">
        <v>41</v>
      </c>
      <c s="24" t="s">
        <v>652</v>
      </c>
      <c s="25" t="s">
        <v>43</v>
      </c>
      <c s="26">
        <v>1</v>
      </c>
      <c s="27">
        <v>0</v>
      </c>
      <c s="27">
        <f>ROUND(ROUND(H93,2)*ROUND(G93,6),2)</f>
      </c>
      <c r="O93">
        <f>(I93*21)/100</f>
      </c>
      <c t="s">
        <v>17</v>
      </c>
    </row>
    <row r="94" spans="1:5" ht="12.75">
      <c r="A94" s="28" t="s">
        <v>44</v>
      </c>
      <c r="E94" s="29" t="s">
        <v>41</v>
      </c>
    </row>
    <row r="95" spans="1:5" ht="12.75">
      <c r="A95" s="30" t="s">
        <v>45</v>
      </c>
      <c r="E95" s="31" t="s">
        <v>41</v>
      </c>
    </row>
    <row r="96" spans="1:5" ht="12.75">
      <c r="A96" t="s">
        <v>46</v>
      </c>
      <c r="E96" s="29" t="s">
        <v>653</v>
      </c>
    </row>
    <row r="97" spans="1:16" ht="12.75">
      <c r="A97" s="18" t="s">
        <v>39</v>
      </c>
      <c s="23" t="s">
        <v>654</v>
      </c>
      <c s="23" t="s">
        <v>655</v>
      </c>
      <c s="18" t="s">
        <v>41</v>
      </c>
      <c s="24" t="s">
        <v>656</v>
      </c>
      <c s="25" t="s">
        <v>657</v>
      </c>
      <c s="26">
        <v>52</v>
      </c>
      <c s="27">
        <v>0</v>
      </c>
      <c s="27">
        <f>ROUND(ROUND(H97,2)*ROUND(G97,6),2)</f>
      </c>
      <c r="O97">
        <f>(I97*21)/100</f>
      </c>
      <c t="s">
        <v>17</v>
      </c>
    </row>
    <row r="98" spans="1:5" ht="12.75">
      <c r="A98" s="28" t="s">
        <v>44</v>
      </c>
      <c r="E98" s="29" t="s">
        <v>41</v>
      </c>
    </row>
    <row r="99" spans="1:5" ht="12.75">
      <c r="A99" s="30" t="s">
        <v>45</v>
      </c>
      <c r="E99" s="31" t="s">
        <v>41</v>
      </c>
    </row>
    <row r="100" spans="1:5" ht="25.5">
      <c r="A100" t="s">
        <v>46</v>
      </c>
      <c r="E100" s="29" t="s">
        <v>658</v>
      </c>
    </row>
    <row r="101" spans="1:16" ht="12.75">
      <c r="A101" s="18" t="s">
        <v>39</v>
      </c>
      <c s="23" t="s">
        <v>659</v>
      </c>
      <c s="23" t="s">
        <v>660</v>
      </c>
      <c s="18" t="s">
        <v>41</v>
      </c>
      <c s="24" t="s">
        <v>661</v>
      </c>
      <c s="25" t="s">
        <v>657</v>
      </c>
      <c s="26">
        <v>40</v>
      </c>
      <c s="27">
        <v>0</v>
      </c>
      <c s="27">
        <f>ROUND(ROUND(H101,2)*ROUND(G101,6),2)</f>
      </c>
      <c r="O101">
        <f>(I101*21)/100</f>
      </c>
      <c t="s">
        <v>17</v>
      </c>
    </row>
    <row r="102" spans="1:5" ht="12.75">
      <c r="A102" s="28" t="s">
        <v>44</v>
      </c>
      <c r="E102" s="29" t="s">
        <v>41</v>
      </c>
    </row>
    <row r="103" spans="1:5" ht="12.75">
      <c r="A103" s="30" t="s">
        <v>45</v>
      </c>
      <c r="E103" s="31" t="s">
        <v>41</v>
      </c>
    </row>
    <row r="104" spans="1:5" ht="25.5">
      <c r="A104" t="s">
        <v>46</v>
      </c>
      <c r="E104" s="29" t="s">
        <v>662</v>
      </c>
    </row>
    <row r="105" spans="1:16" ht="12.75">
      <c r="A105" s="18" t="s">
        <v>39</v>
      </c>
      <c s="23" t="s">
        <v>663</v>
      </c>
      <c s="23" t="s">
        <v>664</v>
      </c>
      <c s="18" t="s">
        <v>41</v>
      </c>
      <c s="24" t="s">
        <v>665</v>
      </c>
      <c s="25" t="s">
        <v>657</v>
      </c>
      <c s="26">
        <v>8</v>
      </c>
      <c s="27">
        <v>0</v>
      </c>
      <c s="27">
        <f>ROUND(ROUND(H105,2)*ROUND(G105,6),2)</f>
      </c>
      <c r="O105">
        <f>(I105*21)/100</f>
      </c>
      <c t="s">
        <v>17</v>
      </c>
    </row>
    <row r="106" spans="1:5" ht="12.75">
      <c r="A106" s="28" t="s">
        <v>44</v>
      </c>
      <c r="E106" s="29" t="s">
        <v>41</v>
      </c>
    </row>
    <row r="107" spans="1:5" ht="12.75">
      <c r="A107" s="30" t="s">
        <v>45</v>
      </c>
      <c r="E107" s="31" t="s">
        <v>41</v>
      </c>
    </row>
    <row r="108" spans="1:5" ht="12.75">
      <c r="A108" t="s">
        <v>46</v>
      </c>
      <c r="E108" s="29" t="s">
        <v>666</v>
      </c>
    </row>
    <row r="109" spans="1:16" ht="12.75">
      <c r="A109" s="18" t="s">
        <v>39</v>
      </c>
      <c s="23" t="s">
        <v>667</v>
      </c>
      <c s="23" t="s">
        <v>668</v>
      </c>
      <c s="18" t="s">
        <v>41</v>
      </c>
      <c s="24" t="s">
        <v>669</v>
      </c>
      <c s="25" t="s">
        <v>608</v>
      </c>
      <c s="26">
        <v>25</v>
      </c>
      <c s="27">
        <v>0</v>
      </c>
      <c s="27">
        <f>ROUND(ROUND(H109,2)*ROUND(G109,6),2)</f>
      </c>
      <c r="O109">
        <f>(I109*21)/100</f>
      </c>
      <c t="s">
        <v>17</v>
      </c>
    </row>
    <row r="110" spans="1:5" ht="12.75">
      <c r="A110" s="28" t="s">
        <v>44</v>
      </c>
      <c r="E110" s="29" t="s">
        <v>41</v>
      </c>
    </row>
    <row r="111" spans="1:5" ht="12.75">
      <c r="A111" s="30" t="s">
        <v>45</v>
      </c>
      <c r="E111" s="31" t="s">
        <v>41</v>
      </c>
    </row>
    <row r="112" spans="1:5" ht="12.75">
      <c r="A112" t="s">
        <v>46</v>
      </c>
      <c r="E112" s="29" t="s">
        <v>670</v>
      </c>
    </row>
    <row r="113" spans="1:16" ht="12.75">
      <c r="A113" s="18" t="s">
        <v>39</v>
      </c>
      <c s="23" t="s">
        <v>671</v>
      </c>
      <c s="23" t="s">
        <v>672</v>
      </c>
      <c s="18" t="s">
        <v>41</v>
      </c>
      <c s="24" t="s">
        <v>673</v>
      </c>
      <c s="25" t="s">
        <v>657</v>
      </c>
      <c s="26">
        <v>3</v>
      </c>
      <c s="27">
        <v>0</v>
      </c>
      <c s="27">
        <f>ROUND(ROUND(H113,2)*ROUND(G113,6),2)</f>
      </c>
      <c r="O113">
        <f>(I113*21)/100</f>
      </c>
      <c t="s">
        <v>17</v>
      </c>
    </row>
    <row r="114" spans="1:5" ht="12.75">
      <c r="A114" s="28" t="s">
        <v>44</v>
      </c>
      <c r="E114" s="29" t="s">
        <v>41</v>
      </c>
    </row>
    <row r="115" spans="1:5" ht="12.75">
      <c r="A115" s="30" t="s">
        <v>45</v>
      </c>
      <c r="E115" s="31" t="s">
        <v>41</v>
      </c>
    </row>
    <row r="116" spans="1:5" ht="25.5">
      <c r="A116" t="s">
        <v>46</v>
      </c>
      <c r="E116" s="29" t="s">
        <v>674</v>
      </c>
    </row>
    <row r="117" spans="1:16" ht="12.75">
      <c r="A117" s="18" t="s">
        <v>39</v>
      </c>
      <c s="23" t="s">
        <v>675</v>
      </c>
      <c s="23" t="s">
        <v>676</v>
      </c>
      <c s="18" t="s">
        <v>41</v>
      </c>
      <c s="24" t="s">
        <v>677</v>
      </c>
      <c s="25" t="s">
        <v>657</v>
      </c>
      <c s="26">
        <v>42</v>
      </c>
      <c s="27">
        <v>0</v>
      </c>
      <c s="27">
        <f>ROUND(ROUND(H117,2)*ROUND(G117,6),2)</f>
      </c>
      <c r="O117">
        <f>(I117*21)/100</f>
      </c>
      <c t="s">
        <v>17</v>
      </c>
    </row>
    <row r="118" spans="1:5" ht="12.75">
      <c r="A118" s="28" t="s">
        <v>44</v>
      </c>
      <c r="E118" s="29" t="s">
        <v>41</v>
      </c>
    </row>
    <row r="119" spans="1:5" ht="12.75">
      <c r="A119" s="30" t="s">
        <v>45</v>
      </c>
      <c r="E119" s="31" t="s">
        <v>41</v>
      </c>
    </row>
    <row r="120" spans="1:5" ht="25.5">
      <c r="A120" t="s">
        <v>46</v>
      </c>
      <c r="E120" s="29" t="s">
        <v>678</v>
      </c>
    </row>
    <row r="121" spans="1:16" ht="12.75">
      <c r="A121" s="18" t="s">
        <v>39</v>
      </c>
      <c s="23" t="s">
        <v>679</v>
      </c>
      <c s="23" t="s">
        <v>680</v>
      </c>
      <c s="18" t="s">
        <v>41</v>
      </c>
      <c s="24" t="s">
        <v>681</v>
      </c>
      <c s="25" t="s">
        <v>657</v>
      </c>
      <c s="26">
        <v>16</v>
      </c>
      <c s="27">
        <v>0</v>
      </c>
      <c s="27">
        <f>ROUND(ROUND(H121,2)*ROUND(G121,6),2)</f>
      </c>
      <c r="O121">
        <f>(I121*21)/100</f>
      </c>
      <c t="s">
        <v>17</v>
      </c>
    </row>
    <row r="122" spans="1:5" ht="12.75">
      <c r="A122" s="28" t="s">
        <v>44</v>
      </c>
      <c r="E122" s="29" t="s">
        <v>41</v>
      </c>
    </row>
    <row r="123" spans="1:5" ht="12.75">
      <c r="A123" s="30" t="s">
        <v>45</v>
      </c>
      <c r="E123" s="31" t="s">
        <v>41</v>
      </c>
    </row>
    <row r="124" spans="1:5" ht="12.75">
      <c r="A124" t="s">
        <v>46</v>
      </c>
      <c r="E124" s="29" t="s">
        <v>682</v>
      </c>
    </row>
    <row r="125" spans="1:16" ht="12.75">
      <c r="A125" s="18" t="s">
        <v>39</v>
      </c>
      <c s="23" t="s">
        <v>683</v>
      </c>
      <c s="23" t="s">
        <v>684</v>
      </c>
      <c s="18" t="s">
        <v>41</v>
      </c>
      <c s="24" t="s">
        <v>685</v>
      </c>
      <c s="25" t="s">
        <v>657</v>
      </c>
      <c s="26">
        <v>8</v>
      </c>
      <c s="27">
        <v>0</v>
      </c>
      <c s="27">
        <f>ROUND(ROUND(H125,2)*ROUND(G125,6),2)</f>
      </c>
      <c r="O125">
        <f>(I125*21)/100</f>
      </c>
      <c t="s">
        <v>17</v>
      </c>
    </row>
    <row r="126" spans="1:5" ht="12.75">
      <c r="A126" s="28" t="s">
        <v>44</v>
      </c>
      <c r="E126" s="29" t="s">
        <v>41</v>
      </c>
    </row>
    <row r="127" spans="1:5" ht="12.75">
      <c r="A127" s="30" t="s">
        <v>45</v>
      </c>
      <c r="E127" s="31" t="s">
        <v>41</v>
      </c>
    </row>
    <row r="128" spans="1:5" ht="12.75">
      <c r="A128" t="s">
        <v>46</v>
      </c>
      <c r="E128" s="29" t="s">
        <v>686</v>
      </c>
    </row>
    <row r="129" spans="1:16" ht="12.75">
      <c r="A129" s="18" t="s">
        <v>39</v>
      </c>
      <c s="23" t="s">
        <v>687</v>
      </c>
      <c s="23" t="s">
        <v>688</v>
      </c>
      <c s="18" t="s">
        <v>41</v>
      </c>
      <c s="24" t="s">
        <v>689</v>
      </c>
      <c s="25" t="s">
        <v>657</v>
      </c>
      <c s="26">
        <v>4</v>
      </c>
      <c s="27">
        <v>0</v>
      </c>
      <c s="27">
        <f>ROUND(ROUND(H129,2)*ROUND(G129,6),2)</f>
      </c>
      <c r="O129">
        <f>(I129*21)/100</f>
      </c>
      <c t="s">
        <v>17</v>
      </c>
    </row>
    <row r="130" spans="1:5" ht="12.75">
      <c r="A130" s="28" t="s">
        <v>44</v>
      </c>
      <c r="E130" s="29" t="s">
        <v>41</v>
      </c>
    </row>
    <row r="131" spans="1:5" ht="12.75">
      <c r="A131" s="30" t="s">
        <v>45</v>
      </c>
      <c r="E131" s="31" t="s">
        <v>41</v>
      </c>
    </row>
    <row r="132" spans="1:5" ht="12.75">
      <c r="A132" t="s">
        <v>46</v>
      </c>
      <c r="E132" s="29" t="s">
        <v>690</v>
      </c>
    </row>
    <row r="133" spans="1:16" ht="12.75">
      <c r="A133" s="18" t="s">
        <v>39</v>
      </c>
      <c s="23" t="s">
        <v>691</v>
      </c>
      <c s="23" t="s">
        <v>692</v>
      </c>
      <c s="18" t="s">
        <v>41</v>
      </c>
      <c s="24" t="s">
        <v>693</v>
      </c>
      <c s="25" t="s">
        <v>657</v>
      </c>
      <c s="26">
        <v>16</v>
      </c>
      <c s="27">
        <v>0</v>
      </c>
      <c s="27">
        <f>ROUND(ROUND(H133,2)*ROUND(G133,6),2)</f>
      </c>
      <c r="O133">
        <f>(I133*21)/100</f>
      </c>
      <c t="s">
        <v>17</v>
      </c>
    </row>
    <row r="134" spans="1:5" ht="12.75">
      <c r="A134" s="28" t="s">
        <v>44</v>
      </c>
      <c r="E134" s="29" t="s">
        <v>41</v>
      </c>
    </row>
    <row r="135" spans="1:5" ht="12.75">
      <c r="A135" s="30" t="s">
        <v>45</v>
      </c>
      <c r="E135" s="31" t="s">
        <v>41</v>
      </c>
    </row>
    <row r="136" spans="1:5" ht="12.75">
      <c r="A136" t="s">
        <v>46</v>
      </c>
      <c r="E136" s="29" t="s">
        <v>694</v>
      </c>
    </row>
    <row r="137" spans="1:16" ht="12.75">
      <c r="A137" s="18" t="s">
        <v>39</v>
      </c>
      <c s="23" t="s">
        <v>695</v>
      </c>
      <c s="23" t="s">
        <v>696</v>
      </c>
      <c s="18" t="s">
        <v>41</v>
      </c>
      <c s="24" t="s">
        <v>697</v>
      </c>
      <c s="25" t="s">
        <v>657</v>
      </c>
      <c s="26">
        <v>8</v>
      </c>
      <c s="27">
        <v>0</v>
      </c>
      <c s="27">
        <f>ROUND(ROUND(H137,2)*ROUND(G137,6),2)</f>
      </c>
      <c r="O137">
        <f>(I137*21)/100</f>
      </c>
      <c t="s">
        <v>17</v>
      </c>
    </row>
    <row r="138" spans="1:5" ht="12.75">
      <c r="A138" s="28" t="s">
        <v>44</v>
      </c>
      <c r="E138" s="29" t="s">
        <v>41</v>
      </c>
    </row>
    <row r="139" spans="1:5" ht="12.75">
      <c r="A139" s="30" t="s">
        <v>45</v>
      </c>
      <c r="E139" s="31" t="s">
        <v>41</v>
      </c>
    </row>
    <row r="140" spans="1:5" ht="12.75">
      <c r="A140" t="s">
        <v>46</v>
      </c>
      <c r="E140" s="29" t="s">
        <v>698</v>
      </c>
    </row>
    <row r="141" spans="1:16" ht="12.75">
      <c r="A141" s="18" t="s">
        <v>39</v>
      </c>
      <c s="23" t="s">
        <v>699</v>
      </c>
      <c s="23" t="s">
        <v>700</v>
      </c>
      <c s="18" t="s">
        <v>41</v>
      </c>
      <c s="24" t="s">
        <v>701</v>
      </c>
      <c s="25" t="s">
        <v>657</v>
      </c>
      <c s="26">
        <v>42</v>
      </c>
      <c s="27">
        <v>0</v>
      </c>
      <c s="27">
        <f>ROUND(ROUND(H141,2)*ROUND(G141,6),2)</f>
      </c>
      <c r="O141">
        <f>(I141*21)/100</f>
      </c>
      <c t="s">
        <v>17</v>
      </c>
    </row>
    <row r="142" spans="1:5" ht="12.75">
      <c r="A142" s="28" t="s">
        <v>44</v>
      </c>
      <c r="E142" s="29" t="s">
        <v>41</v>
      </c>
    </row>
    <row r="143" spans="1:5" ht="12.75">
      <c r="A143" s="30" t="s">
        <v>45</v>
      </c>
      <c r="E143" s="31" t="s">
        <v>41</v>
      </c>
    </row>
    <row r="144" spans="1:5" ht="12.75">
      <c r="A144" t="s">
        <v>46</v>
      </c>
      <c r="E144" s="29" t="s">
        <v>702</v>
      </c>
    </row>
    <row r="145" spans="1:16" ht="12.75">
      <c r="A145" s="18" t="s">
        <v>39</v>
      </c>
      <c s="23" t="s">
        <v>703</v>
      </c>
      <c s="23" t="s">
        <v>704</v>
      </c>
      <c s="18" t="s">
        <v>41</v>
      </c>
      <c s="24" t="s">
        <v>705</v>
      </c>
      <c s="25" t="s">
        <v>142</v>
      </c>
      <c s="26">
        <v>70</v>
      </c>
      <c s="27">
        <v>0</v>
      </c>
      <c s="27">
        <f>ROUND(ROUND(H145,2)*ROUND(G145,6),2)</f>
      </c>
      <c r="O145">
        <f>(I145*21)/100</f>
      </c>
      <c t="s">
        <v>17</v>
      </c>
    </row>
    <row r="146" spans="1:5" ht="12.75">
      <c r="A146" s="28" t="s">
        <v>44</v>
      </c>
      <c r="E146" s="29" t="s">
        <v>41</v>
      </c>
    </row>
    <row r="147" spans="1:5" ht="12.75">
      <c r="A147" s="30" t="s">
        <v>45</v>
      </c>
      <c r="E147" s="31" t="s">
        <v>41</v>
      </c>
    </row>
    <row r="148" spans="1:5" ht="25.5">
      <c r="A148" t="s">
        <v>46</v>
      </c>
      <c r="E148" s="29" t="s">
        <v>706</v>
      </c>
    </row>
    <row r="149" spans="1:16" ht="12.75">
      <c r="A149" s="18" t="s">
        <v>39</v>
      </c>
      <c s="23" t="s">
        <v>707</v>
      </c>
      <c s="23" t="s">
        <v>17</v>
      </c>
      <c s="18" t="s">
        <v>41</v>
      </c>
      <c s="24" t="s">
        <v>708</v>
      </c>
      <c s="25" t="s">
        <v>43</v>
      </c>
      <c s="26">
        <v>1</v>
      </c>
      <c s="27">
        <v>0</v>
      </c>
      <c s="27">
        <f>ROUND(ROUND(H149,2)*ROUND(G149,6),2)</f>
      </c>
      <c r="O149">
        <f>(I149*21)/100</f>
      </c>
      <c t="s">
        <v>17</v>
      </c>
    </row>
    <row r="150" spans="1:5" ht="12.75">
      <c r="A150" s="28" t="s">
        <v>44</v>
      </c>
      <c r="E150" s="29" t="s">
        <v>41</v>
      </c>
    </row>
    <row r="151" spans="1:5" ht="12.75">
      <c r="A151" s="30" t="s">
        <v>45</v>
      </c>
      <c r="E151" s="31" t="s">
        <v>41</v>
      </c>
    </row>
    <row r="152" spans="1:5" ht="38.25">
      <c r="A152" t="s">
        <v>46</v>
      </c>
      <c r="E152" s="29" t="s">
        <v>709</v>
      </c>
    </row>
    <row r="153" spans="1:16" ht="12.75">
      <c r="A153" s="18" t="s">
        <v>39</v>
      </c>
      <c s="23" t="s">
        <v>245</v>
      </c>
      <c s="23" t="s">
        <v>710</v>
      </c>
      <c s="18" t="s">
        <v>41</v>
      </c>
      <c s="24" t="s">
        <v>711</v>
      </c>
      <c s="25" t="s">
        <v>86</v>
      </c>
      <c s="26">
        <v>170</v>
      </c>
      <c s="27">
        <v>0</v>
      </c>
      <c s="27">
        <f>ROUND(ROUND(H153,2)*ROUND(G153,6),2)</f>
      </c>
      <c r="O153">
        <f>(I153*21)/100</f>
      </c>
      <c t="s">
        <v>17</v>
      </c>
    </row>
    <row r="154" spans="1:5" ht="12.75">
      <c r="A154" s="28" t="s">
        <v>44</v>
      </c>
      <c r="E154" s="29" t="s">
        <v>41</v>
      </c>
    </row>
    <row r="155" spans="1:5" ht="12.75">
      <c r="A155" s="30" t="s">
        <v>45</v>
      </c>
      <c r="E155" s="31" t="s">
        <v>41</v>
      </c>
    </row>
    <row r="156" spans="1:5" ht="12.75">
      <c r="A156" t="s">
        <v>46</v>
      </c>
      <c r="E156" s="29" t="s">
        <v>41</v>
      </c>
    </row>
    <row r="157" spans="1:16" ht="12.75">
      <c r="A157" s="18" t="s">
        <v>39</v>
      </c>
      <c s="23" t="s">
        <v>251</v>
      </c>
      <c s="23" t="s">
        <v>712</v>
      </c>
      <c s="18" t="s">
        <v>41</v>
      </c>
      <c s="24" t="s">
        <v>713</v>
      </c>
      <c s="25" t="s">
        <v>86</v>
      </c>
      <c s="26">
        <v>224</v>
      </c>
      <c s="27">
        <v>0</v>
      </c>
      <c s="27">
        <f>ROUND(ROUND(H157,2)*ROUND(G157,6),2)</f>
      </c>
      <c r="O157">
        <f>(I157*21)/100</f>
      </c>
      <c t="s">
        <v>17</v>
      </c>
    </row>
    <row r="158" spans="1:5" ht="12.75">
      <c r="A158" s="28" t="s">
        <v>44</v>
      </c>
      <c r="E158" s="29" t="s">
        <v>41</v>
      </c>
    </row>
    <row r="159" spans="1:5" ht="12.75">
      <c r="A159" s="30" t="s">
        <v>45</v>
      </c>
      <c r="E159" s="31" t="s">
        <v>41</v>
      </c>
    </row>
    <row r="160" spans="1:5" ht="12.75">
      <c r="A160" t="s">
        <v>46</v>
      </c>
      <c r="E160" s="29" t="s">
        <v>41</v>
      </c>
    </row>
    <row r="161" spans="1:16" ht="12.75">
      <c r="A161" s="18" t="s">
        <v>39</v>
      </c>
      <c s="23" t="s">
        <v>191</v>
      </c>
      <c s="23" t="s">
        <v>714</v>
      </c>
      <c s="18" t="s">
        <v>41</v>
      </c>
      <c s="24" t="s">
        <v>715</v>
      </c>
      <c s="25" t="s">
        <v>86</v>
      </c>
      <c s="26">
        <v>1</v>
      </c>
      <c s="27">
        <v>0</v>
      </c>
      <c s="27">
        <f>ROUND(ROUND(H161,2)*ROUND(G161,6),2)</f>
      </c>
      <c r="O161">
        <f>(I161*21)/100</f>
      </c>
      <c t="s">
        <v>17</v>
      </c>
    </row>
    <row r="162" spans="1:5" ht="12.75">
      <c r="A162" s="28" t="s">
        <v>44</v>
      </c>
      <c r="E162" s="29" t="s">
        <v>41</v>
      </c>
    </row>
    <row r="163" spans="1:5" ht="12.75">
      <c r="A163" s="30" t="s">
        <v>45</v>
      </c>
      <c r="E163" s="31" t="s">
        <v>41</v>
      </c>
    </row>
    <row r="164" spans="1:5" ht="12.75">
      <c r="A164" t="s">
        <v>46</v>
      </c>
      <c r="E164" s="29" t="s">
        <v>41</v>
      </c>
    </row>
    <row r="165" spans="1:16" ht="12.75">
      <c r="A165" s="18" t="s">
        <v>39</v>
      </c>
      <c s="23" t="s">
        <v>23</v>
      </c>
      <c s="23" t="s">
        <v>716</v>
      </c>
      <c s="18" t="s">
        <v>41</v>
      </c>
      <c s="24" t="s">
        <v>717</v>
      </c>
      <c s="25" t="s">
        <v>86</v>
      </c>
      <c s="26">
        <v>25</v>
      </c>
      <c s="27">
        <v>0</v>
      </c>
      <c s="27">
        <f>ROUND(ROUND(H165,2)*ROUND(G165,6),2)</f>
      </c>
      <c r="O165">
        <f>(I165*21)/100</f>
      </c>
      <c t="s">
        <v>17</v>
      </c>
    </row>
    <row r="166" spans="1:5" ht="12.75">
      <c r="A166" s="28" t="s">
        <v>44</v>
      </c>
      <c r="E166" s="29" t="s">
        <v>41</v>
      </c>
    </row>
    <row r="167" spans="1:5" ht="12.75">
      <c r="A167" s="30" t="s">
        <v>45</v>
      </c>
      <c r="E167" s="31" t="s">
        <v>41</v>
      </c>
    </row>
    <row r="168" spans="1:5" ht="12.75">
      <c r="A168" t="s">
        <v>46</v>
      </c>
      <c r="E168" s="29" t="s">
        <v>718</v>
      </c>
    </row>
    <row r="169" spans="1:16" ht="12.75">
      <c r="A169" s="18" t="s">
        <v>39</v>
      </c>
      <c s="23" t="s">
        <v>16</v>
      </c>
      <c s="23" t="s">
        <v>719</v>
      </c>
      <c s="18" t="s">
        <v>41</v>
      </c>
      <c s="24" t="s">
        <v>720</v>
      </c>
      <c s="25" t="s">
        <v>86</v>
      </c>
      <c s="26">
        <v>25</v>
      </c>
      <c s="27">
        <v>0</v>
      </c>
      <c s="27">
        <f>ROUND(ROUND(H169,2)*ROUND(G169,6),2)</f>
      </c>
      <c r="O169">
        <f>(I169*21)/100</f>
      </c>
      <c t="s">
        <v>17</v>
      </c>
    </row>
    <row r="170" spans="1:5" ht="12.75">
      <c r="A170" s="28" t="s">
        <v>44</v>
      </c>
      <c r="E170" s="29" t="s">
        <v>41</v>
      </c>
    </row>
    <row r="171" spans="1:5" ht="12.75">
      <c r="A171" s="30" t="s">
        <v>45</v>
      </c>
      <c r="E171" s="31" t="s">
        <v>41</v>
      </c>
    </row>
    <row r="172" spans="1:5" ht="12.75">
      <c r="A172" t="s">
        <v>46</v>
      </c>
      <c r="E172" s="29" t="s">
        <v>721</v>
      </c>
    </row>
    <row r="173" spans="1:16" ht="12.75">
      <c r="A173" s="18" t="s">
        <v>39</v>
      </c>
      <c s="23" t="s">
        <v>34</v>
      </c>
      <c s="23" t="s">
        <v>722</v>
      </c>
      <c s="18" t="s">
        <v>41</v>
      </c>
      <c s="24" t="s">
        <v>723</v>
      </c>
      <c s="25" t="s">
        <v>86</v>
      </c>
      <c s="26">
        <v>25</v>
      </c>
      <c s="27">
        <v>0</v>
      </c>
      <c s="27">
        <f>ROUND(ROUND(H173,2)*ROUND(G173,6),2)</f>
      </c>
      <c r="O173">
        <f>(I173*21)/100</f>
      </c>
      <c t="s">
        <v>17</v>
      </c>
    </row>
    <row r="174" spans="1:5" ht="12.75">
      <c r="A174" s="28" t="s">
        <v>44</v>
      </c>
      <c r="E174" s="29" t="s">
        <v>41</v>
      </c>
    </row>
    <row r="175" spans="1:5" ht="12.75">
      <c r="A175" s="30" t="s">
        <v>45</v>
      </c>
      <c r="E175" s="31" t="s">
        <v>41</v>
      </c>
    </row>
    <row r="176" spans="1:5" ht="12.75">
      <c r="A176" t="s">
        <v>46</v>
      </c>
      <c r="E176" s="29" t="s">
        <v>724</v>
      </c>
    </row>
    <row r="177" spans="1:16" ht="12.75">
      <c r="A177" s="18" t="s">
        <v>39</v>
      </c>
      <c s="23" t="s">
        <v>94</v>
      </c>
      <c s="23" t="s">
        <v>725</v>
      </c>
      <c s="18" t="s">
        <v>41</v>
      </c>
      <c s="24" t="s">
        <v>726</v>
      </c>
      <c s="25" t="s">
        <v>86</v>
      </c>
      <c s="26">
        <v>28</v>
      </c>
      <c s="27">
        <v>0</v>
      </c>
      <c s="27">
        <f>ROUND(ROUND(H177,2)*ROUND(G177,6),2)</f>
      </c>
      <c r="O177">
        <f>(I177*21)/100</f>
      </c>
      <c t="s">
        <v>17</v>
      </c>
    </row>
    <row r="178" spans="1:5" ht="12.75">
      <c r="A178" s="28" t="s">
        <v>44</v>
      </c>
      <c r="E178" s="29" t="s">
        <v>41</v>
      </c>
    </row>
    <row r="179" spans="1:5" ht="12.75">
      <c r="A179" s="30" t="s">
        <v>45</v>
      </c>
      <c r="E179" s="31" t="s">
        <v>41</v>
      </c>
    </row>
    <row r="180" spans="1:5" ht="12.75">
      <c r="A180" t="s">
        <v>46</v>
      </c>
      <c r="E180" s="29" t="s">
        <v>727</v>
      </c>
    </row>
    <row r="181" spans="1:16" ht="12.75">
      <c r="A181" s="18" t="s">
        <v>39</v>
      </c>
      <c s="23" t="s">
        <v>217</v>
      </c>
      <c s="23" t="s">
        <v>728</v>
      </c>
      <c s="18" t="s">
        <v>41</v>
      </c>
      <c s="24" t="s">
        <v>729</v>
      </c>
      <c s="25" t="s">
        <v>86</v>
      </c>
      <c s="26">
        <v>25</v>
      </c>
      <c s="27">
        <v>0</v>
      </c>
      <c s="27">
        <f>ROUND(ROUND(H181,2)*ROUND(G181,6),2)</f>
      </c>
      <c r="O181">
        <f>(I181*21)/100</f>
      </c>
      <c t="s">
        <v>17</v>
      </c>
    </row>
    <row r="182" spans="1:5" ht="12.75">
      <c r="A182" s="28" t="s">
        <v>44</v>
      </c>
      <c r="E182" s="29" t="s">
        <v>41</v>
      </c>
    </row>
    <row r="183" spans="1:5" ht="12.75">
      <c r="A183" s="30" t="s">
        <v>45</v>
      </c>
      <c r="E183" s="31" t="s">
        <v>41</v>
      </c>
    </row>
    <row r="184" spans="1:5" ht="12.75">
      <c r="A184" t="s">
        <v>46</v>
      </c>
      <c r="E184" s="29" t="s">
        <v>730</v>
      </c>
    </row>
    <row r="185" spans="1:16" ht="12.75">
      <c r="A185" s="18" t="s">
        <v>39</v>
      </c>
      <c s="23" t="s">
        <v>195</v>
      </c>
      <c s="23" t="s">
        <v>731</v>
      </c>
      <c s="18" t="s">
        <v>41</v>
      </c>
      <c s="24" t="s">
        <v>732</v>
      </c>
      <c s="25" t="s">
        <v>142</v>
      </c>
      <c s="26">
        <v>1350</v>
      </c>
      <c s="27">
        <v>0</v>
      </c>
      <c s="27">
        <f>ROUND(ROUND(H185,2)*ROUND(G185,6),2)</f>
      </c>
      <c r="O185">
        <f>(I185*21)/100</f>
      </c>
      <c t="s">
        <v>17</v>
      </c>
    </row>
    <row r="186" spans="1:5" ht="12.75">
      <c r="A186" s="28" t="s">
        <v>44</v>
      </c>
      <c r="E186" s="29" t="s">
        <v>41</v>
      </c>
    </row>
    <row r="187" spans="1:5" ht="12.75">
      <c r="A187" s="30" t="s">
        <v>45</v>
      </c>
      <c r="E187" s="31" t="s">
        <v>41</v>
      </c>
    </row>
    <row r="188" spans="1:5" ht="12.75">
      <c r="A188" t="s">
        <v>46</v>
      </c>
      <c r="E188" s="29" t="s">
        <v>41</v>
      </c>
    </row>
    <row r="189" spans="1:16" ht="12.75">
      <c r="A189" s="18" t="s">
        <v>39</v>
      </c>
      <c s="23" t="s">
        <v>202</v>
      </c>
      <c s="23" t="s">
        <v>733</v>
      </c>
      <c s="18" t="s">
        <v>41</v>
      </c>
      <c s="24" t="s">
        <v>734</v>
      </c>
      <c s="25" t="s">
        <v>86</v>
      </c>
      <c s="26">
        <v>150</v>
      </c>
      <c s="27">
        <v>0</v>
      </c>
      <c s="27">
        <f>ROUND(ROUND(H189,2)*ROUND(G189,6),2)</f>
      </c>
      <c r="O189">
        <f>(I189*21)/100</f>
      </c>
      <c t="s">
        <v>17</v>
      </c>
    </row>
    <row r="190" spans="1:5" ht="12.75">
      <c r="A190" s="28" t="s">
        <v>44</v>
      </c>
      <c r="E190" s="29" t="s">
        <v>41</v>
      </c>
    </row>
    <row r="191" spans="1:5" ht="12.75">
      <c r="A191" s="30" t="s">
        <v>45</v>
      </c>
      <c r="E191" s="31" t="s">
        <v>41</v>
      </c>
    </row>
    <row r="192" spans="1:5" ht="12.75">
      <c r="A192" t="s">
        <v>46</v>
      </c>
      <c r="E192" s="29" t="s">
        <v>41</v>
      </c>
    </row>
    <row r="193" spans="1:16" ht="12.75">
      <c r="A193" s="18" t="s">
        <v>39</v>
      </c>
      <c s="23" t="s">
        <v>208</v>
      </c>
      <c s="23" t="s">
        <v>735</v>
      </c>
      <c s="18" t="s">
        <v>41</v>
      </c>
      <c s="24" t="s">
        <v>736</v>
      </c>
      <c s="25" t="s">
        <v>86</v>
      </c>
      <c s="26">
        <v>30</v>
      </c>
      <c s="27">
        <v>0</v>
      </c>
      <c s="27">
        <f>ROUND(ROUND(H193,2)*ROUND(G193,6),2)</f>
      </c>
      <c r="O193">
        <f>(I193*21)/100</f>
      </c>
      <c t="s">
        <v>17</v>
      </c>
    </row>
    <row r="194" spans="1:5" ht="12.75">
      <c r="A194" s="28" t="s">
        <v>44</v>
      </c>
      <c r="E194" s="29" t="s">
        <v>41</v>
      </c>
    </row>
    <row r="195" spans="1:5" ht="12.75">
      <c r="A195" s="30" t="s">
        <v>45</v>
      </c>
      <c r="E195" s="31" t="s">
        <v>41</v>
      </c>
    </row>
    <row r="196" spans="1:5" ht="12.75">
      <c r="A196" t="s">
        <v>46</v>
      </c>
      <c r="E196" s="29" t="s">
        <v>41</v>
      </c>
    </row>
    <row r="197" spans="1:16" ht="12.75">
      <c r="A197" s="18" t="s">
        <v>39</v>
      </c>
      <c s="23" t="s">
        <v>165</v>
      </c>
      <c s="23" t="s">
        <v>737</v>
      </c>
      <c s="18" t="s">
        <v>41</v>
      </c>
      <c s="24" t="s">
        <v>738</v>
      </c>
      <c s="25" t="s">
        <v>142</v>
      </c>
      <c s="26">
        <v>300</v>
      </c>
      <c s="27">
        <v>0</v>
      </c>
      <c s="27">
        <f>ROUND(ROUND(H197,2)*ROUND(G197,6),2)</f>
      </c>
      <c r="O197">
        <f>(I197*21)/100</f>
      </c>
      <c t="s">
        <v>17</v>
      </c>
    </row>
    <row r="198" spans="1:5" ht="12.75">
      <c r="A198" s="28" t="s">
        <v>44</v>
      </c>
      <c r="E198" s="29" t="s">
        <v>41</v>
      </c>
    </row>
    <row r="199" spans="1:5" ht="12.75">
      <c r="A199" s="30" t="s">
        <v>45</v>
      </c>
      <c r="E199" s="31" t="s">
        <v>41</v>
      </c>
    </row>
    <row r="200" spans="1:5" ht="12.75">
      <c r="A200" t="s">
        <v>46</v>
      </c>
      <c r="E200" s="29" t="s">
        <v>41</v>
      </c>
    </row>
    <row r="201" spans="1:16" ht="12.75">
      <c r="A201" s="18" t="s">
        <v>39</v>
      </c>
      <c s="23" t="s">
        <v>179</v>
      </c>
      <c s="23" t="s">
        <v>739</v>
      </c>
      <c s="18" t="s">
        <v>41</v>
      </c>
      <c s="24" t="s">
        <v>740</v>
      </c>
      <c s="25" t="s">
        <v>142</v>
      </c>
      <c s="26">
        <v>35</v>
      </c>
      <c s="27">
        <v>0</v>
      </c>
      <c s="27">
        <f>ROUND(ROUND(H201,2)*ROUND(G201,6),2)</f>
      </c>
      <c r="O201">
        <f>(I201*21)/100</f>
      </c>
      <c t="s">
        <v>17</v>
      </c>
    </row>
    <row r="202" spans="1:5" ht="12.75">
      <c r="A202" s="28" t="s">
        <v>44</v>
      </c>
      <c r="E202" s="29" t="s">
        <v>41</v>
      </c>
    </row>
    <row r="203" spans="1:5" ht="12.75">
      <c r="A203" s="30" t="s">
        <v>45</v>
      </c>
      <c r="E203" s="31" t="s">
        <v>41</v>
      </c>
    </row>
    <row r="204" spans="1:5" ht="12.75">
      <c r="A204" t="s">
        <v>46</v>
      </c>
      <c r="E204" s="29" t="s">
        <v>41</v>
      </c>
    </row>
    <row r="205" spans="1:16" ht="12.75">
      <c r="A205" s="18" t="s">
        <v>39</v>
      </c>
      <c s="23" t="s">
        <v>171</v>
      </c>
      <c s="23" t="s">
        <v>741</v>
      </c>
      <c s="18" t="s">
        <v>41</v>
      </c>
      <c s="24" t="s">
        <v>742</v>
      </c>
      <c s="25" t="s">
        <v>142</v>
      </c>
      <c s="26">
        <v>1330</v>
      </c>
      <c s="27">
        <v>0</v>
      </c>
      <c s="27">
        <f>ROUND(ROUND(H205,2)*ROUND(G205,6),2)</f>
      </c>
      <c r="O205">
        <f>(I205*21)/100</f>
      </c>
      <c t="s">
        <v>17</v>
      </c>
    </row>
    <row r="206" spans="1:5" ht="12.75">
      <c r="A206" s="28" t="s">
        <v>44</v>
      </c>
      <c r="E206" s="29" t="s">
        <v>41</v>
      </c>
    </row>
    <row r="207" spans="1:5" ht="12.75">
      <c r="A207" s="30" t="s">
        <v>45</v>
      </c>
      <c r="E207" s="31" t="s">
        <v>41</v>
      </c>
    </row>
    <row r="208" spans="1:5" ht="12.75">
      <c r="A208" t="s">
        <v>46</v>
      </c>
      <c r="E208" s="29" t="s">
        <v>41</v>
      </c>
    </row>
    <row r="209" spans="1:16" ht="12.75">
      <c r="A209" s="18" t="s">
        <v>39</v>
      </c>
      <c s="23" t="s">
        <v>185</v>
      </c>
      <c s="23" t="s">
        <v>743</v>
      </c>
      <c s="18" t="s">
        <v>41</v>
      </c>
      <c s="24" t="s">
        <v>744</v>
      </c>
      <c s="25" t="s">
        <v>142</v>
      </c>
      <c s="26">
        <v>40</v>
      </c>
      <c s="27">
        <v>0</v>
      </c>
      <c s="27">
        <f>ROUND(ROUND(H209,2)*ROUND(G209,6),2)</f>
      </c>
      <c r="O209">
        <f>(I209*21)/100</f>
      </c>
      <c t="s">
        <v>17</v>
      </c>
    </row>
    <row r="210" spans="1:5" ht="12.75">
      <c r="A210" s="28" t="s">
        <v>44</v>
      </c>
      <c r="E210" s="29" t="s">
        <v>41</v>
      </c>
    </row>
    <row r="211" spans="1:5" ht="12.75">
      <c r="A211" s="30" t="s">
        <v>45</v>
      </c>
      <c r="E211" s="31" t="s">
        <v>41</v>
      </c>
    </row>
    <row r="212" spans="1:5" ht="12.75">
      <c r="A212" t="s">
        <v>46</v>
      </c>
      <c r="E212" s="29" t="s">
        <v>41</v>
      </c>
    </row>
    <row r="213" spans="1:16" ht="12.75">
      <c r="A213" s="18" t="s">
        <v>39</v>
      </c>
      <c s="23" t="s">
        <v>230</v>
      </c>
      <c s="23" t="s">
        <v>745</v>
      </c>
      <c s="18" t="s">
        <v>41</v>
      </c>
      <c s="24" t="s">
        <v>746</v>
      </c>
      <c s="25" t="s">
        <v>142</v>
      </c>
      <c s="26">
        <v>25</v>
      </c>
      <c s="27">
        <v>0</v>
      </c>
      <c s="27">
        <f>ROUND(ROUND(H213,2)*ROUND(G213,6),2)</f>
      </c>
      <c r="O213">
        <f>(I213*21)/100</f>
      </c>
      <c t="s">
        <v>17</v>
      </c>
    </row>
    <row r="214" spans="1:5" ht="12.75">
      <c r="A214" s="28" t="s">
        <v>44</v>
      </c>
      <c r="E214" s="29" t="s">
        <v>41</v>
      </c>
    </row>
    <row r="215" spans="1:5" ht="12.75">
      <c r="A215" s="30" t="s">
        <v>45</v>
      </c>
      <c r="E215" s="31" t="s">
        <v>41</v>
      </c>
    </row>
    <row r="216" spans="1:5" ht="12.75">
      <c r="A216" t="s">
        <v>46</v>
      </c>
      <c r="E216" s="29" t="s">
        <v>41</v>
      </c>
    </row>
    <row r="217" spans="1:16" ht="12.75">
      <c r="A217" s="18" t="s">
        <v>39</v>
      </c>
      <c s="23" t="s">
        <v>211</v>
      </c>
      <c s="23" t="s">
        <v>747</v>
      </c>
      <c s="18" t="s">
        <v>41</v>
      </c>
      <c s="24" t="s">
        <v>748</v>
      </c>
      <c s="25" t="s">
        <v>86</v>
      </c>
      <c s="26">
        <v>180</v>
      </c>
      <c s="27">
        <v>0</v>
      </c>
      <c s="27">
        <f>ROUND(ROUND(H217,2)*ROUND(G217,6),2)</f>
      </c>
      <c r="O217">
        <f>(I217*21)/100</f>
      </c>
      <c t="s">
        <v>17</v>
      </c>
    </row>
    <row r="218" spans="1:5" ht="12.75">
      <c r="A218" s="28" t="s">
        <v>44</v>
      </c>
      <c r="E218" s="29" t="s">
        <v>41</v>
      </c>
    </row>
    <row r="219" spans="1:5" ht="12.75">
      <c r="A219" s="30" t="s">
        <v>45</v>
      </c>
      <c r="E219" s="31" t="s">
        <v>41</v>
      </c>
    </row>
    <row r="220" spans="1:5" ht="12.75">
      <c r="A220" t="s">
        <v>46</v>
      </c>
      <c r="E220" s="29" t="s">
        <v>41</v>
      </c>
    </row>
    <row r="221" spans="1:16" ht="12.75">
      <c r="A221" s="18" t="s">
        <v>39</v>
      </c>
      <c s="23" t="s">
        <v>749</v>
      </c>
      <c s="23" t="s">
        <v>750</v>
      </c>
      <c s="18" t="s">
        <v>41</v>
      </c>
      <c s="24" t="s">
        <v>751</v>
      </c>
      <c s="25" t="s">
        <v>142</v>
      </c>
      <c s="26">
        <v>850</v>
      </c>
      <c s="27">
        <v>0</v>
      </c>
      <c s="27">
        <f>ROUND(ROUND(H221,2)*ROUND(G221,6),2)</f>
      </c>
      <c r="O221">
        <f>(I221*21)/100</f>
      </c>
      <c t="s">
        <v>17</v>
      </c>
    </row>
    <row r="222" spans="1:5" ht="12.75">
      <c r="A222" s="28" t="s">
        <v>44</v>
      </c>
      <c r="E222" s="29" t="s">
        <v>41</v>
      </c>
    </row>
    <row r="223" spans="1:5" ht="12.75">
      <c r="A223" s="30" t="s">
        <v>45</v>
      </c>
      <c r="E223" s="31" t="s">
        <v>41</v>
      </c>
    </row>
    <row r="224" spans="1:5" ht="12.75">
      <c r="A224" t="s">
        <v>46</v>
      </c>
      <c r="E224" s="29" t="s">
        <v>41</v>
      </c>
    </row>
    <row r="225" spans="1:16" ht="12.75">
      <c r="A225" s="18" t="s">
        <v>39</v>
      </c>
      <c s="23" t="s">
        <v>752</v>
      </c>
      <c s="23" t="s">
        <v>753</v>
      </c>
      <c s="18" t="s">
        <v>41</v>
      </c>
      <c s="24" t="s">
        <v>754</v>
      </c>
      <c s="25" t="s">
        <v>142</v>
      </c>
      <c s="26">
        <v>100</v>
      </c>
      <c s="27">
        <v>0</v>
      </c>
      <c s="27">
        <f>ROUND(ROUND(H225,2)*ROUND(G225,6),2)</f>
      </c>
      <c r="O225">
        <f>(I225*21)/100</f>
      </c>
      <c t="s">
        <v>17</v>
      </c>
    </row>
    <row r="226" spans="1:5" ht="12.75">
      <c r="A226" s="28" t="s">
        <v>44</v>
      </c>
      <c r="E226" s="29" t="s">
        <v>41</v>
      </c>
    </row>
    <row r="227" spans="1:5" ht="12.75">
      <c r="A227" s="30" t="s">
        <v>45</v>
      </c>
      <c r="E227" s="31" t="s">
        <v>41</v>
      </c>
    </row>
    <row r="228" spans="1:5" ht="12.75">
      <c r="A228" t="s">
        <v>46</v>
      </c>
      <c r="E228" s="29" t="s">
        <v>41</v>
      </c>
    </row>
    <row r="229" spans="1:16" ht="12.75">
      <c r="A229" s="18" t="s">
        <v>39</v>
      </c>
      <c s="23" t="s">
        <v>755</v>
      </c>
      <c s="23" t="s">
        <v>26</v>
      </c>
      <c s="18" t="s">
        <v>41</v>
      </c>
      <c s="24" t="s">
        <v>756</v>
      </c>
      <c s="25" t="s">
        <v>43</v>
      </c>
      <c s="26">
        <v>1</v>
      </c>
      <c s="27">
        <v>0</v>
      </c>
      <c s="27">
        <f>ROUND(ROUND(H229,2)*ROUND(G229,6),2)</f>
      </c>
      <c r="O229">
        <f>(I229*21)/100</f>
      </c>
      <c t="s">
        <v>17</v>
      </c>
    </row>
    <row r="230" spans="1:5" ht="12.75">
      <c r="A230" s="28" t="s">
        <v>44</v>
      </c>
      <c r="E230" s="29" t="s">
        <v>41</v>
      </c>
    </row>
    <row r="231" spans="1:5" ht="12.75">
      <c r="A231" s="30" t="s">
        <v>45</v>
      </c>
      <c r="E231" s="31" t="s">
        <v>41</v>
      </c>
    </row>
    <row r="232" spans="1:5" ht="38.25">
      <c r="A232" t="s">
        <v>46</v>
      </c>
      <c r="E232" s="29" t="s">
        <v>709</v>
      </c>
    </row>
    <row r="233" spans="1:16" ht="12.75">
      <c r="A233" s="18" t="s">
        <v>39</v>
      </c>
      <c s="23" t="s">
        <v>757</v>
      </c>
      <c s="23" t="s">
        <v>758</v>
      </c>
      <c s="18" t="s">
        <v>41</v>
      </c>
      <c s="24" t="s">
        <v>759</v>
      </c>
      <c s="25" t="s">
        <v>142</v>
      </c>
      <c s="26">
        <v>850</v>
      </c>
      <c s="27">
        <v>0</v>
      </c>
      <c s="27">
        <f>ROUND(ROUND(H233,2)*ROUND(G233,6),2)</f>
      </c>
      <c r="O233">
        <f>(I233*21)/100</f>
      </c>
      <c t="s">
        <v>17</v>
      </c>
    </row>
    <row r="234" spans="1:5" ht="12.75">
      <c r="A234" s="28" t="s">
        <v>44</v>
      </c>
      <c r="E234" s="29" t="s">
        <v>41</v>
      </c>
    </row>
    <row r="235" spans="1:5" ht="12.75">
      <c r="A235" s="30" t="s">
        <v>45</v>
      </c>
      <c r="E235" s="31" t="s">
        <v>41</v>
      </c>
    </row>
    <row r="236" spans="1:5" ht="12.75">
      <c r="A236" t="s">
        <v>46</v>
      </c>
      <c r="E236" s="29" t="s">
        <v>41</v>
      </c>
    </row>
    <row r="237" spans="1:16" ht="12.75">
      <c r="A237" s="18" t="s">
        <v>39</v>
      </c>
      <c s="23" t="s">
        <v>760</v>
      </c>
      <c s="23" t="s">
        <v>761</v>
      </c>
      <c s="18" t="s">
        <v>41</v>
      </c>
      <c s="24" t="s">
        <v>762</v>
      </c>
      <c s="25" t="s">
        <v>142</v>
      </c>
      <c s="26">
        <v>100</v>
      </c>
      <c s="27">
        <v>0</v>
      </c>
      <c s="27">
        <f>ROUND(ROUND(H237,2)*ROUND(G237,6),2)</f>
      </c>
      <c r="O237">
        <f>(I237*21)/100</f>
      </c>
      <c t="s">
        <v>17</v>
      </c>
    </row>
    <row r="238" spans="1:5" ht="12.75">
      <c r="A238" s="28" t="s">
        <v>44</v>
      </c>
      <c r="E238" s="29" t="s">
        <v>41</v>
      </c>
    </row>
    <row r="239" spans="1:5" ht="12.75">
      <c r="A239" s="30" t="s">
        <v>45</v>
      </c>
      <c r="E239" s="31" t="s">
        <v>41</v>
      </c>
    </row>
    <row r="240" spans="1:5" ht="12.75">
      <c r="A240" t="s">
        <v>46</v>
      </c>
      <c r="E240" s="29" t="s">
        <v>41</v>
      </c>
    </row>
    <row r="241" spans="1:16" ht="12.75">
      <c r="A241" s="18" t="s">
        <v>39</v>
      </c>
      <c s="23" t="s">
        <v>763</v>
      </c>
      <c s="23" t="s">
        <v>28</v>
      </c>
      <c s="18" t="s">
        <v>41</v>
      </c>
      <c s="24" t="s">
        <v>764</v>
      </c>
      <c s="25" t="s">
        <v>43</v>
      </c>
      <c s="26">
        <v>1</v>
      </c>
      <c s="27">
        <v>0</v>
      </c>
      <c s="27">
        <f>ROUND(ROUND(H241,2)*ROUND(G241,6),2)</f>
      </c>
      <c r="O241">
        <f>(I241*21)/100</f>
      </c>
      <c t="s">
        <v>17</v>
      </c>
    </row>
    <row r="242" spans="1:5" ht="12.75">
      <c r="A242" s="28" t="s">
        <v>44</v>
      </c>
      <c r="E242" s="29" t="s">
        <v>41</v>
      </c>
    </row>
    <row r="243" spans="1:5" ht="12.75">
      <c r="A243" s="30" t="s">
        <v>45</v>
      </c>
      <c r="E243" s="31" t="s">
        <v>41</v>
      </c>
    </row>
    <row r="244" spans="1:5" ht="25.5">
      <c r="A244" t="s">
        <v>46</v>
      </c>
      <c r="E244" s="29" t="s">
        <v>765</v>
      </c>
    </row>
    <row r="245" spans="1:16" ht="12.75">
      <c r="A245" s="18" t="s">
        <v>39</v>
      </c>
      <c s="23" t="s">
        <v>766</v>
      </c>
      <c s="23" t="s">
        <v>767</v>
      </c>
      <c s="18" t="s">
        <v>41</v>
      </c>
      <c s="24" t="s">
        <v>768</v>
      </c>
      <c s="25" t="s">
        <v>116</v>
      </c>
      <c s="26">
        <v>10</v>
      </c>
      <c s="27">
        <v>0</v>
      </c>
      <c s="27">
        <f>ROUND(ROUND(H245,2)*ROUND(G245,6),2)</f>
      </c>
      <c r="O245">
        <f>(I245*21)/100</f>
      </c>
      <c t="s">
        <v>17</v>
      </c>
    </row>
    <row r="246" spans="1:5" ht="12.75">
      <c r="A246" s="28" t="s">
        <v>44</v>
      </c>
      <c r="E246" s="29" t="s">
        <v>41</v>
      </c>
    </row>
    <row r="247" spans="1:5" ht="12.75">
      <c r="A247" s="30" t="s">
        <v>45</v>
      </c>
      <c r="E247" s="31" t="s">
        <v>41</v>
      </c>
    </row>
    <row r="248" spans="1:5" ht="12.75">
      <c r="A248" t="s">
        <v>46</v>
      </c>
      <c r="E248" s="29" t="s">
        <v>41</v>
      </c>
    </row>
    <row r="249" spans="1:16" ht="12.75">
      <c r="A249" s="18" t="s">
        <v>39</v>
      </c>
      <c s="23" t="s">
        <v>769</v>
      </c>
      <c s="23" t="s">
        <v>770</v>
      </c>
      <c s="18" t="s">
        <v>41</v>
      </c>
      <c s="24" t="s">
        <v>771</v>
      </c>
      <c s="25" t="s">
        <v>772</v>
      </c>
      <c s="26">
        <v>1</v>
      </c>
      <c s="27">
        <v>0</v>
      </c>
      <c s="27">
        <f>ROUND(ROUND(H249,2)*ROUND(G249,6),2)</f>
      </c>
      <c r="O249">
        <f>(I249*21)/100</f>
      </c>
      <c t="s">
        <v>17</v>
      </c>
    </row>
    <row r="250" spans="1:5" ht="12.75">
      <c r="A250" s="28" t="s">
        <v>44</v>
      </c>
      <c r="E250" s="29" t="s">
        <v>41</v>
      </c>
    </row>
    <row r="251" spans="1:5" ht="12.75">
      <c r="A251" s="30" t="s">
        <v>45</v>
      </c>
      <c r="E251" s="31" t="s">
        <v>41</v>
      </c>
    </row>
    <row r="252" spans="1:5" ht="12.75">
      <c r="A252" t="s">
        <v>46</v>
      </c>
      <c r="E252" s="29" t="s">
        <v>41</v>
      </c>
    </row>
    <row r="253" spans="1:16" ht="12.75">
      <c r="A253" s="18" t="s">
        <v>39</v>
      </c>
      <c s="23" t="s">
        <v>773</v>
      </c>
      <c s="23" t="s">
        <v>774</v>
      </c>
      <c s="18" t="s">
        <v>41</v>
      </c>
      <c s="24" t="s">
        <v>775</v>
      </c>
      <c s="25" t="s">
        <v>116</v>
      </c>
      <c s="26">
        <v>55</v>
      </c>
      <c s="27">
        <v>0</v>
      </c>
      <c s="27">
        <f>ROUND(ROUND(H253,2)*ROUND(G253,6),2)</f>
      </c>
      <c r="O253">
        <f>(I253*21)/100</f>
      </c>
      <c t="s">
        <v>17</v>
      </c>
    </row>
    <row r="254" spans="1:5" ht="12.75">
      <c r="A254" s="28" t="s">
        <v>44</v>
      </c>
      <c r="E254" s="29" t="s">
        <v>41</v>
      </c>
    </row>
    <row r="255" spans="1:5" ht="12.75">
      <c r="A255" s="30" t="s">
        <v>45</v>
      </c>
      <c r="E255" s="31" t="s">
        <v>41</v>
      </c>
    </row>
    <row r="256" spans="1:5" ht="25.5">
      <c r="A256" t="s">
        <v>46</v>
      </c>
      <c r="E256" s="29" t="s">
        <v>776</v>
      </c>
    </row>
    <row r="257" spans="1:16" ht="12.75">
      <c r="A257" s="18" t="s">
        <v>39</v>
      </c>
      <c s="23" t="s">
        <v>777</v>
      </c>
      <c s="23" t="s">
        <v>778</v>
      </c>
      <c s="18" t="s">
        <v>41</v>
      </c>
      <c s="24" t="s">
        <v>779</v>
      </c>
      <c s="25" t="s">
        <v>116</v>
      </c>
      <c s="26">
        <v>12</v>
      </c>
      <c s="27">
        <v>0</v>
      </c>
      <c s="27">
        <f>ROUND(ROUND(H257,2)*ROUND(G257,6),2)</f>
      </c>
      <c r="O257">
        <f>(I257*21)/100</f>
      </c>
      <c t="s">
        <v>17</v>
      </c>
    </row>
    <row r="258" spans="1:5" ht="12.75">
      <c r="A258" s="28" t="s">
        <v>44</v>
      </c>
      <c r="E258" s="29" t="s">
        <v>41</v>
      </c>
    </row>
    <row r="259" spans="1:5" ht="12.75">
      <c r="A259" s="30" t="s">
        <v>45</v>
      </c>
      <c r="E259" s="31" t="s">
        <v>41</v>
      </c>
    </row>
    <row r="260" spans="1:5" ht="12.75">
      <c r="A260" t="s">
        <v>46</v>
      </c>
      <c r="E260" s="29" t="s">
        <v>41</v>
      </c>
    </row>
    <row r="261" spans="1:16" ht="12.75">
      <c r="A261" s="18" t="s">
        <v>39</v>
      </c>
      <c s="23" t="s">
        <v>780</v>
      </c>
      <c s="23" t="s">
        <v>781</v>
      </c>
      <c s="18" t="s">
        <v>41</v>
      </c>
      <c s="24" t="s">
        <v>782</v>
      </c>
      <c s="25" t="s">
        <v>116</v>
      </c>
      <c s="26">
        <v>5</v>
      </c>
      <c s="27">
        <v>0</v>
      </c>
      <c s="27">
        <f>ROUND(ROUND(H261,2)*ROUND(G261,6),2)</f>
      </c>
      <c r="O261">
        <f>(I261*21)/100</f>
      </c>
      <c t="s">
        <v>17</v>
      </c>
    </row>
    <row r="262" spans="1:5" ht="12.75">
      <c r="A262" s="28" t="s">
        <v>44</v>
      </c>
      <c r="E262" s="29" t="s">
        <v>41</v>
      </c>
    </row>
    <row r="263" spans="1:5" ht="12.75">
      <c r="A263" s="30" t="s">
        <v>45</v>
      </c>
      <c r="E263" s="31" t="s">
        <v>41</v>
      </c>
    </row>
    <row r="264" spans="1:5" ht="12.75">
      <c r="A264" t="s">
        <v>46</v>
      </c>
      <c r="E264" s="29" t="s">
        <v>41</v>
      </c>
    </row>
    <row r="265" spans="1:16" ht="25.5">
      <c r="A265" s="18" t="s">
        <v>39</v>
      </c>
      <c s="23" t="s">
        <v>783</v>
      </c>
      <c s="23" t="s">
        <v>784</v>
      </c>
      <c s="18" t="s">
        <v>41</v>
      </c>
      <c s="24" t="s">
        <v>785</v>
      </c>
      <c s="25" t="s">
        <v>86</v>
      </c>
      <c s="26">
        <v>25</v>
      </c>
      <c s="27">
        <v>0</v>
      </c>
      <c s="27">
        <f>ROUND(ROUND(H265,2)*ROUND(G265,6),2)</f>
      </c>
      <c r="O265">
        <f>(I265*21)/100</f>
      </c>
      <c t="s">
        <v>17</v>
      </c>
    </row>
    <row r="266" spans="1:5" ht="12.75">
      <c r="A266" s="28" t="s">
        <v>44</v>
      </c>
      <c r="E266" s="29" t="s">
        <v>41</v>
      </c>
    </row>
    <row r="267" spans="1:5" ht="12.75">
      <c r="A267" s="30" t="s">
        <v>45</v>
      </c>
      <c r="E267" s="31" t="s">
        <v>41</v>
      </c>
    </row>
    <row r="268" spans="1:5" ht="12.75">
      <c r="A268" t="s">
        <v>46</v>
      </c>
      <c r="E268" s="29" t="s">
        <v>41</v>
      </c>
    </row>
    <row r="269" spans="1:16" ht="12.75">
      <c r="A269" s="18" t="s">
        <v>39</v>
      </c>
      <c s="23" t="s">
        <v>786</v>
      </c>
      <c s="23" t="s">
        <v>787</v>
      </c>
      <c s="18" t="s">
        <v>41</v>
      </c>
      <c s="24" t="s">
        <v>788</v>
      </c>
      <c s="25" t="s">
        <v>86</v>
      </c>
      <c s="26">
        <v>27</v>
      </c>
      <c s="27">
        <v>0</v>
      </c>
      <c s="27">
        <f>ROUND(ROUND(H269,2)*ROUND(G269,6),2)</f>
      </c>
      <c r="O269">
        <f>(I269*21)/100</f>
      </c>
      <c t="s">
        <v>17</v>
      </c>
    </row>
    <row r="270" spans="1:5" ht="12.75">
      <c r="A270" s="28" t="s">
        <v>44</v>
      </c>
      <c r="E270" s="29" t="s">
        <v>41</v>
      </c>
    </row>
    <row r="271" spans="1:5" ht="12.75">
      <c r="A271" s="30" t="s">
        <v>45</v>
      </c>
      <c r="E271" s="31" t="s">
        <v>41</v>
      </c>
    </row>
    <row r="272" spans="1:5" ht="12.75">
      <c r="A272" t="s">
        <v>46</v>
      </c>
      <c r="E272" s="29" t="s">
        <v>41</v>
      </c>
    </row>
    <row r="273" spans="1:16" ht="12.75">
      <c r="A273" s="18" t="s">
        <v>39</v>
      </c>
      <c s="23" t="s">
        <v>789</v>
      </c>
      <c s="23" t="s">
        <v>790</v>
      </c>
      <c s="18" t="s">
        <v>41</v>
      </c>
      <c s="24" t="s">
        <v>791</v>
      </c>
      <c s="25" t="s">
        <v>142</v>
      </c>
      <c s="26">
        <v>100</v>
      </c>
      <c s="27">
        <v>0</v>
      </c>
      <c s="27">
        <f>ROUND(ROUND(H273,2)*ROUND(G273,6),2)</f>
      </c>
      <c r="O273">
        <f>(I273*21)/100</f>
      </c>
      <c t="s">
        <v>17</v>
      </c>
    </row>
    <row r="274" spans="1:5" ht="12.75">
      <c r="A274" s="28" t="s">
        <v>44</v>
      </c>
      <c r="E274" s="29" t="s">
        <v>41</v>
      </c>
    </row>
    <row r="275" spans="1:5" ht="12.75">
      <c r="A275" s="30" t="s">
        <v>45</v>
      </c>
      <c r="E275" s="31" t="s">
        <v>41</v>
      </c>
    </row>
    <row r="276" spans="1:5" ht="12.75">
      <c r="A276" t="s">
        <v>46</v>
      </c>
      <c r="E276" s="29" t="s">
        <v>41</v>
      </c>
    </row>
    <row r="277" spans="1:16" ht="12.75">
      <c r="A277" s="18" t="s">
        <v>39</v>
      </c>
      <c s="23" t="s">
        <v>792</v>
      </c>
      <c s="23" t="s">
        <v>793</v>
      </c>
      <c s="18" t="s">
        <v>41</v>
      </c>
      <c s="24" t="s">
        <v>794</v>
      </c>
      <c s="25" t="s">
        <v>142</v>
      </c>
      <c s="26">
        <v>100</v>
      </c>
      <c s="27">
        <v>0</v>
      </c>
      <c s="27">
        <f>ROUND(ROUND(H277,2)*ROUND(G277,6),2)</f>
      </c>
      <c r="O277">
        <f>(I277*21)/100</f>
      </c>
      <c t="s">
        <v>17</v>
      </c>
    </row>
    <row r="278" spans="1:5" ht="12.75">
      <c r="A278" s="28" t="s">
        <v>44</v>
      </c>
      <c r="E278" s="29" t="s">
        <v>41</v>
      </c>
    </row>
    <row r="279" spans="1:5" ht="12.75">
      <c r="A279" s="30" t="s">
        <v>45</v>
      </c>
      <c r="E279" s="31" t="s">
        <v>41</v>
      </c>
    </row>
    <row r="280" spans="1:5" ht="12.75">
      <c r="A280" t="s">
        <v>46</v>
      </c>
      <c r="E280" s="29" t="s">
        <v>41</v>
      </c>
    </row>
    <row r="281" spans="1:16" ht="12.75">
      <c r="A281" s="18" t="s">
        <v>39</v>
      </c>
      <c s="23" t="s">
        <v>795</v>
      </c>
      <c s="23" t="s">
        <v>796</v>
      </c>
      <c s="18" t="s">
        <v>41</v>
      </c>
      <c s="24" t="s">
        <v>797</v>
      </c>
      <c s="25" t="s">
        <v>142</v>
      </c>
      <c s="26">
        <v>50</v>
      </c>
      <c s="27">
        <v>0</v>
      </c>
      <c s="27">
        <f>ROUND(ROUND(H281,2)*ROUND(G281,6),2)</f>
      </c>
      <c r="O281">
        <f>(I281*21)/100</f>
      </c>
      <c t="s">
        <v>17</v>
      </c>
    </row>
    <row r="282" spans="1:5" ht="12.75">
      <c r="A282" s="28" t="s">
        <v>44</v>
      </c>
      <c r="E282" s="29" t="s">
        <v>41</v>
      </c>
    </row>
    <row r="283" spans="1:5" ht="12.75">
      <c r="A283" s="30" t="s">
        <v>45</v>
      </c>
      <c r="E283" s="31" t="s">
        <v>41</v>
      </c>
    </row>
    <row r="284" spans="1:5" ht="12.75">
      <c r="A284" t="s">
        <v>46</v>
      </c>
      <c r="E284" s="29" t="s">
        <v>41</v>
      </c>
    </row>
    <row r="285" spans="1:16" ht="12.75">
      <c r="A285" s="18" t="s">
        <v>39</v>
      </c>
      <c s="23" t="s">
        <v>798</v>
      </c>
      <c s="23" t="s">
        <v>799</v>
      </c>
      <c s="18" t="s">
        <v>41</v>
      </c>
      <c s="24" t="s">
        <v>800</v>
      </c>
      <c s="25" t="s">
        <v>142</v>
      </c>
      <c s="26">
        <v>50</v>
      </c>
      <c s="27">
        <v>0</v>
      </c>
      <c s="27">
        <f>ROUND(ROUND(H285,2)*ROUND(G285,6),2)</f>
      </c>
      <c r="O285">
        <f>(I285*21)/100</f>
      </c>
      <c t="s">
        <v>17</v>
      </c>
    </row>
    <row r="286" spans="1:5" ht="12.75">
      <c r="A286" s="28" t="s">
        <v>44</v>
      </c>
      <c r="E286" s="29" t="s">
        <v>41</v>
      </c>
    </row>
    <row r="287" spans="1:5" ht="12.75">
      <c r="A287" s="30" t="s">
        <v>45</v>
      </c>
      <c r="E287" s="31" t="s">
        <v>41</v>
      </c>
    </row>
    <row r="288" spans="1:5" ht="12.75">
      <c r="A288" t="s">
        <v>46</v>
      </c>
      <c r="E288" s="29" t="s">
        <v>41</v>
      </c>
    </row>
    <row r="289" spans="1:16" ht="12.75">
      <c r="A289" s="18" t="s">
        <v>39</v>
      </c>
      <c s="23" t="s">
        <v>801</v>
      </c>
      <c s="23" t="s">
        <v>802</v>
      </c>
      <c s="18" t="s">
        <v>41</v>
      </c>
      <c s="24" t="s">
        <v>803</v>
      </c>
      <c s="25" t="s">
        <v>142</v>
      </c>
      <c s="26">
        <v>320</v>
      </c>
      <c s="27">
        <v>0</v>
      </c>
      <c s="27">
        <f>ROUND(ROUND(H289,2)*ROUND(G289,6),2)</f>
      </c>
      <c r="O289">
        <f>(I289*21)/100</f>
      </c>
      <c t="s">
        <v>17</v>
      </c>
    </row>
    <row r="290" spans="1:5" ht="12.75">
      <c r="A290" s="28" t="s">
        <v>44</v>
      </c>
      <c r="E290" s="29" t="s">
        <v>41</v>
      </c>
    </row>
    <row r="291" spans="1:5" ht="12.75">
      <c r="A291" s="30" t="s">
        <v>45</v>
      </c>
      <c r="E291" s="31" t="s">
        <v>41</v>
      </c>
    </row>
    <row r="292" spans="1:5" ht="12.75">
      <c r="A292" t="s">
        <v>46</v>
      </c>
      <c r="E292" s="29" t="s">
        <v>41</v>
      </c>
    </row>
    <row r="293" spans="1:16" ht="12.75">
      <c r="A293" s="18" t="s">
        <v>39</v>
      </c>
      <c s="23" t="s">
        <v>804</v>
      </c>
      <c s="23" t="s">
        <v>805</v>
      </c>
      <c s="18" t="s">
        <v>41</v>
      </c>
      <c s="24" t="s">
        <v>806</v>
      </c>
      <c s="25" t="s">
        <v>142</v>
      </c>
      <c s="26">
        <v>300</v>
      </c>
      <c s="27">
        <v>0</v>
      </c>
      <c s="27">
        <f>ROUND(ROUND(H293,2)*ROUND(G293,6),2)</f>
      </c>
      <c r="O293">
        <f>(I293*21)/100</f>
      </c>
      <c t="s">
        <v>17</v>
      </c>
    </row>
    <row r="294" spans="1:5" ht="12.75">
      <c r="A294" s="28" t="s">
        <v>44</v>
      </c>
      <c r="E294" s="29" t="s">
        <v>41</v>
      </c>
    </row>
    <row r="295" spans="1:5" ht="12.75">
      <c r="A295" s="30" t="s">
        <v>45</v>
      </c>
      <c r="E295" s="31" t="s">
        <v>41</v>
      </c>
    </row>
    <row r="296" spans="1:5" ht="12.75">
      <c r="A296" t="s">
        <v>46</v>
      </c>
      <c r="E296" s="29" t="s">
        <v>41</v>
      </c>
    </row>
    <row r="297" spans="1:16" ht="12.75">
      <c r="A297" s="18" t="s">
        <v>39</v>
      </c>
      <c s="23" t="s">
        <v>807</v>
      </c>
      <c s="23" t="s">
        <v>808</v>
      </c>
      <c s="18" t="s">
        <v>41</v>
      </c>
      <c s="24" t="s">
        <v>809</v>
      </c>
      <c s="25" t="s">
        <v>142</v>
      </c>
      <c s="26">
        <v>5</v>
      </c>
      <c s="27">
        <v>0</v>
      </c>
      <c s="27">
        <f>ROUND(ROUND(H297,2)*ROUND(G297,6),2)</f>
      </c>
      <c r="O297">
        <f>(I297*21)/100</f>
      </c>
      <c t="s">
        <v>17</v>
      </c>
    </row>
    <row r="298" spans="1:5" ht="12.75">
      <c r="A298" s="28" t="s">
        <v>44</v>
      </c>
      <c r="E298" s="29" t="s">
        <v>41</v>
      </c>
    </row>
    <row r="299" spans="1:5" ht="12.75">
      <c r="A299" s="30" t="s">
        <v>45</v>
      </c>
      <c r="E299" s="31" t="s">
        <v>41</v>
      </c>
    </row>
    <row r="300" spans="1:5" ht="12.75">
      <c r="A300" t="s">
        <v>46</v>
      </c>
      <c r="E300" s="29" t="s">
        <v>41</v>
      </c>
    </row>
    <row r="301" spans="1:16" ht="12.75">
      <c r="A301" s="18" t="s">
        <v>39</v>
      </c>
      <c s="23" t="s">
        <v>810</v>
      </c>
      <c s="23" t="s">
        <v>811</v>
      </c>
      <c s="18" t="s">
        <v>41</v>
      </c>
      <c s="24" t="s">
        <v>812</v>
      </c>
      <c s="25" t="s">
        <v>142</v>
      </c>
      <c s="26">
        <v>5</v>
      </c>
      <c s="27">
        <v>0</v>
      </c>
      <c s="27">
        <f>ROUND(ROUND(H301,2)*ROUND(G301,6),2)</f>
      </c>
      <c r="O301">
        <f>(I301*21)/100</f>
      </c>
      <c t="s">
        <v>17</v>
      </c>
    </row>
    <row r="302" spans="1:5" ht="12.75">
      <c r="A302" s="28" t="s">
        <v>44</v>
      </c>
      <c r="E302" s="29" t="s">
        <v>41</v>
      </c>
    </row>
    <row r="303" spans="1:5" ht="12.75">
      <c r="A303" s="30" t="s">
        <v>45</v>
      </c>
      <c r="E303" s="31" t="s">
        <v>41</v>
      </c>
    </row>
    <row r="304" spans="1:5" ht="12.75">
      <c r="A304" t="s">
        <v>46</v>
      </c>
      <c r="E304" s="29" t="s">
        <v>41</v>
      </c>
    </row>
    <row r="305" spans="1:16" ht="12.75">
      <c r="A305" s="18" t="s">
        <v>39</v>
      </c>
      <c s="23" t="s">
        <v>813</v>
      </c>
      <c s="23" t="s">
        <v>814</v>
      </c>
      <c s="18" t="s">
        <v>41</v>
      </c>
      <c s="24" t="s">
        <v>815</v>
      </c>
      <c s="25" t="s">
        <v>142</v>
      </c>
      <c s="26">
        <v>920</v>
      </c>
      <c s="27">
        <v>0</v>
      </c>
      <c s="27">
        <f>ROUND(ROUND(H305,2)*ROUND(G305,6),2)</f>
      </c>
      <c r="O305">
        <f>(I305*21)/100</f>
      </c>
      <c t="s">
        <v>17</v>
      </c>
    </row>
    <row r="306" spans="1:5" ht="12.75">
      <c r="A306" s="28" t="s">
        <v>44</v>
      </c>
      <c r="E306" s="29" t="s">
        <v>41</v>
      </c>
    </row>
    <row r="307" spans="1:5" ht="12.75">
      <c r="A307" s="30" t="s">
        <v>45</v>
      </c>
      <c r="E307" s="31" t="s">
        <v>41</v>
      </c>
    </row>
    <row r="308" spans="1:5" ht="12.75">
      <c r="A308" t="s">
        <v>46</v>
      </c>
      <c r="E308" s="29" t="s">
        <v>41</v>
      </c>
    </row>
    <row r="309" spans="1:16" ht="12.75">
      <c r="A309" s="18" t="s">
        <v>39</v>
      </c>
      <c s="23" t="s">
        <v>816</v>
      </c>
      <c s="23" t="s">
        <v>817</v>
      </c>
      <c s="18" t="s">
        <v>41</v>
      </c>
      <c s="24" t="s">
        <v>818</v>
      </c>
      <c s="25" t="s">
        <v>142</v>
      </c>
      <c s="26">
        <v>950</v>
      </c>
      <c s="27">
        <v>0</v>
      </c>
      <c s="27">
        <f>ROUND(ROUND(H309,2)*ROUND(G309,6),2)</f>
      </c>
      <c r="O309">
        <f>(I309*21)/100</f>
      </c>
      <c t="s">
        <v>17</v>
      </c>
    </row>
    <row r="310" spans="1:5" ht="12.75">
      <c r="A310" s="28" t="s">
        <v>44</v>
      </c>
      <c r="E310" s="29" t="s">
        <v>41</v>
      </c>
    </row>
    <row r="311" spans="1:5" ht="12.75">
      <c r="A311" s="30" t="s">
        <v>45</v>
      </c>
      <c r="E311" s="31" t="s">
        <v>41</v>
      </c>
    </row>
    <row r="312" spans="1:5" ht="12.75">
      <c r="A312" t="s">
        <v>46</v>
      </c>
      <c r="E312" s="29" t="s">
        <v>41</v>
      </c>
    </row>
    <row r="313" spans="1:16" ht="12.75">
      <c r="A313" s="18" t="s">
        <v>39</v>
      </c>
      <c s="23" t="s">
        <v>819</v>
      </c>
      <c s="23" t="s">
        <v>820</v>
      </c>
      <c s="18" t="s">
        <v>41</v>
      </c>
      <c s="24" t="s">
        <v>821</v>
      </c>
      <c s="25" t="s">
        <v>142</v>
      </c>
      <c s="26">
        <v>200</v>
      </c>
      <c s="27">
        <v>0</v>
      </c>
      <c s="27">
        <f>ROUND(ROUND(H313,2)*ROUND(G313,6),2)</f>
      </c>
      <c r="O313">
        <f>(I313*21)/100</f>
      </c>
      <c t="s">
        <v>17</v>
      </c>
    </row>
    <row r="314" spans="1:5" ht="12.75">
      <c r="A314" s="28" t="s">
        <v>44</v>
      </c>
      <c r="E314" s="29" t="s">
        <v>41</v>
      </c>
    </row>
    <row r="315" spans="1:5" ht="12.75">
      <c r="A315" s="30" t="s">
        <v>45</v>
      </c>
      <c r="E315" s="31" t="s">
        <v>41</v>
      </c>
    </row>
    <row r="316" spans="1:5" ht="12.75">
      <c r="A316" t="s">
        <v>46</v>
      </c>
      <c r="E316" s="29" t="s">
        <v>41</v>
      </c>
    </row>
    <row r="317" spans="1:16" ht="12.75">
      <c r="A317" s="18" t="s">
        <v>39</v>
      </c>
      <c s="23" t="s">
        <v>822</v>
      </c>
      <c s="23" t="s">
        <v>823</v>
      </c>
      <c s="18" t="s">
        <v>41</v>
      </c>
      <c s="24" t="s">
        <v>824</v>
      </c>
      <c s="25" t="s">
        <v>142</v>
      </c>
      <c s="26">
        <v>100</v>
      </c>
      <c s="27">
        <v>0</v>
      </c>
      <c s="27">
        <f>ROUND(ROUND(H317,2)*ROUND(G317,6),2)</f>
      </c>
      <c r="O317">
        <f>(I317*21)/100</f>
      </c>
      <c t="s">
        <v>17</v>
      </c>
    </row>
    <row r="318" spans="1:5" ht="12.75">
      <c r="A318" s="28" t="s">
        <v>44</v>
      </c>
      <c r="E318" s="29" t="s">
        <v>41</v>
      </c>
    </row>
    <row r="319" spans="1:5" ht="12.75">
      <c r="A319" s="30" t="s">
        <v>45</v>
      </c>
      <c r="E319" s="31" t="s">
        <v>41</v>
      </c>
    </row>
    <row r="320" spans="1:5" ht="12.75">
      <c r="A320" t="s">
        <v>46</v>
      </c>
      <c r="E320" s="29" t="s">
        <v>41</v>
      </c>
    </row>
    <row r="321" spans="1:16" ht="12.75">
      <c r="A321" s="18" t="s">
        <v>39</v>
      </c>
      <c s="23" t="s">
        <v>825</v>
      </c>
      <c s="23" t="s">
        <v>826</v>
      </c>
      <c s="18" t="s">
        <v>41</v>
      </c>
      <c s="24" t="s">
        <v>827</v>
      </c>
      <c s="25" t="s">
        <v>142</v>
      </c>
      <c s="26">
        <v>620</v>
      </c>
      <c s="27">
        <v>0</v>
      </c>
      <c s="27">
        <f>ROUND(ROUND(H321,2)*ROUND(G321,6),2)</f>
      </c>
      <c r="O321">
        <f>(I321*21)/100</f>
      </c>
      <c t="s">
        <v>17</v>
      </c>
    </row>
    <row r="322" spans="1:5" ht="12.75">
      <c r="A322" s="28" t="s">
        <v>44</v>
      </c>
      <c r="E322" s="29" t="s">
        <v>41</v>
      </c>
    </row>
    <row r="323" spans="1:5" ht="12.75">
      <c r="A323" s="30" t="s">
        <v>45</v>
      </c>
      <c r="E323" s="31" t="s">
        <v>41</v>
      </c>
    </row>
    <row r="324" spans="1:5" ht="12.75">
      <c r="A324" t="s">
        <v>46</v>
      </c>
      <c r="E324" s="29" t="s">
        <v>41</v>
      </c>
    </row>
    <row r="325" spans="1:16" ht="12.75">
      <c r="A325" s="18" t="s">
        <v>39</v>
      </c>
      <c s="23" t="s">
        <v>828</v>
      </c>
      <c s="23" t="s">
        <v>829</v>
      </c>
      <c s="18" t="s">
        <v>41</v>
      </c>
      <c s="24" t="s">
        <v>830</v>
      </c>
      <c s="25" t="s">
        <v>142</v>
      </c>
      <c s="26">
        <v>10</v>
      </c>
      <c s="27">
        <v>0</v>
      </c>
      <c s="27">
        <f>ROUND(ROUND(H325,2)*ROUND(G325,6),2)</f>
      </c>
      <c r="O325">
        <f>(I325*21)/100</f>
      </c>
      <c t="s">
        <v>17</v>
      </c>
    </row>
    <row r="326" spans="1:5" ht="12.75">
      <c r="A326" s="28" t="s">
        <v>44</v>
      </c>
      <c r="E326" s="29" t="s">
        <v>41</v>
      </c>
    </row>
    <row r="327" spans="1:5" ht="12.75">
      <c r="A327" s="30" t="s">
        <v>45</v>
      </c>
      <c r="E327" s="31" t="s">
        <v>41</v>
      </c>
    </row>
    <row r="328" spans="1:5" ht="12.75">
      <c r="A328" t="s">
        <v>46</v>
      </c>
      <c r="E328" s="29" t="s">
        <v>41</v>
      </c>
    </row>
    <row r="329" spans="1:16" ht="12.75">
      <c r="A329" s="18" t="s">
        <v>39</v>
      </c>
      <c s="23" t="s">
        <v>831</v>
      </c>
      <c s="23" t="s">
        <v>832</v>
      </c>
      <c s="18" t="s">
        <v>41</v>
      </c>
      <c s="24" t="s">
        <v>833</v>
      </c>
      <c s="25" t="s">
        <v>116</v>
      </c>
      <c s="26">
        <v>80</v>
      </c>
      <c s="27">
        <v>0</v>
      </c>
      <c s="27">
        <f>ROUND(ROUND(H329,2)*ROUND(G329,6),2)</f>
      </c>
      <c r="O329">
        <f>(I329*21)/100</f>
      </c>
      <c t="s">
        <v>17</v>
      </c>
    </row>
    <row r="330" spans="1:5" ht="12.75">
      <c r="A330" s="28" t="s">
        <v>44</v>
      </c>
      <c r="E330" s="29" t="s">
        <v>41</v>
      </c>
    </row>
    <row r="331" spans="1:5" ht="12.75">
      <c r="A331" s="30" t="s">
        <v>45</v>
      </c>
      <c r="E331" s="31" t="s">
        <v>41</v>
      </c>
    </row>
    <row r="332" spans="1:5" ht="12.75">
      <c r="A332" t="s">
        <v>46</v>
      </c>
      <c r="E332" s="29" t="s">
        <v>41</v>
      </c>
    </row>
    <row r="333" spans="1:16" ht="12.75">
      <c r="A333" s="18" t="s">
        <v>39</v>
      </c>
      <c s="23" t="s">
        <v>834</v>
      </c>
      <c s="23" t="s">
        <v>30</v>
      </c>
      <c s="18" t="s">
        <v>41</v>
      </c>
      <c s="24" t="s">
        <v>835</v>
      </c>
      <c s="25" t="s">
        <v>43</v>
      </c>
      <c s="26">
        <v>1</v>
      </c>
      <c s="27">
        <v>0</v>
      </c>
      <c s="27">
        <f>ROUND(ROUND(H333,2)*ROUND(G333,6),2)</f>
      </c>
      <c r="O333">
        <f>(I333*21)/100</f>
      </c>
      <c t="s">
        <v>17</v>
      </c>
    </row>
    <row r="334" spans="1:5" ht="12.75">
      <c r="A334" s="28" t="s">
        <v>44</v>
      </c>
      <c r="E334" s="29" t="s">
        <v>41</v>
      </c>
    </row>
    <row r="335" spans="1:5" ht="12.75">
      <c r="A335" s="30" t="s">
        <v>45</v>
      </c>
      <c r="E335" s="31" t="s">
        <v>41</v>
      </c>
    </row>
    <row r="336" spans="1:5" ht="12.75">
      <c r="A336" t="s">
        <v>46</v>
      </c>
      <c r="E336" s="29" t="s">
        <v>836</v>
      </c>
    </row>
    <row r="337" spans="1:16" ht="12.75">
      <c r="A337" s="18" t="s">
        <v>39</v>
      </c>
      <c s="23" t="s">
        <v>240</v>
      </c>
      <c s="23" t="s">
        <v>837</v>
      </c>
      <c s="18" t="s">
        <v>41</v>
      </c>
      <c s="24" t="s">
        <v>838</v>
      </c>
      <c s="25" t="s">
        <v>86</v>
      </c>
      <c s="26">
        <v>58</v>
      </c>
      <c s="27">
        <v>0</v>
      </c>
      <c s="27">
        <f>ROUND(ROUND(H337,2)*ROUND(G337,6),2)</f>
      </c>
      <c r="O337">
        <f>(I337*21)/100</f>
      </c>
      <c t="s">
        <v>17</v>
      </c>
    </row>
    <row r="338" spans="1:5" ht="12.75">
      <c r="A338" s="28" t="s">
        <v>44</v>
      </c>
      <c r="E338" s="29" t="s">
        <v>41</v>
      </c>
    </row>
    <row r="339" spans="1:5" ht="12.75">
      <c r="A339" s="30" t="s">
        <v>45</v>
      </c>
      <c r="E339" s="31" t="s">
        <v>41</v>
      </c>
    </row>
    <row r="340" spans="1:5" ht="12.75">
      <c r="A340" t="s">
        <v>46</v>
      </c>
      <c r="E340" s="29" t="s">
        <v>41</v>
      </c>
    </row>
    <row r="341" spans="1:16" ht="12.75">
      <c r="A341" s="18" t="s">
        <v>39</v>
      </c>
      <c s="23" t="s">
        <v>227</v>
      </c>
      <c s="23" t="s">
        <v>839</v>
      </c>
      <c s="18" t="s">
        <v>41</v>
      </c>
      <c s="24" t="s">
        <v>840</v>
      </c>
      <c s="25" t="s">
        <v>86</v>
      </c>
      <c s="26">
        <v>25</v>
      </c>
      <c s="27">
        <v>0</v>
      </c>
      <c s="27">
        <f>ROUND(ROUND(H341,2)*ROUND(G341,6),2)</f>
      </c>
      <c r="O341">
        <f>(I341*21)/100</f>
      </c>
      <c t="s">
        <v>17</v>
      </c>
    </row>
    <row r="342" spans="1:5" ht="12.75">
      <c r="A342" s="28" t="s">
        <v>44</v>
      </c>
      <c r="E342" s="29" t="s">
        <v>41</v>
      </c>
    </row>
    <row r="343" spans="1:5" ht="12.75">
      <c r="A343" s="30" t="s">
        <v>45</v>
      </c>
      <c r="E343" s="31" t="s">
        <v>41</v>
      </c>
    </row>
    <row r="344" spans="1:5" ht="12.75">
      <c r="A344" t="s">
        <v>46</v>
      </c>
      <c r="E344" s="29" t="s">
        <v>41</v>
      </c>
    </row>
    <row r="345" spans="1:16" ht="12.75">
      <c r="A345" s="18" t="s">
        <v>39</v>
      </c>
      <c s="23" t="s">
        <v>234</v>
      </c>
      <c s="23" t="s">
        <v>841</v>
      </c>
      <c s="18" t="s">
        <v>41</v>
      </c>
      <c s="24" t="s">
        <v>842</v>
      </c>
      <c s="25" t="s">
        <v>86</v>
      </c>
      <c s="26">
        <v>25</v>
      </c>
      <c s="27">
        <v>0</v>
      </c>
      <c s="27">
        <f>ROUND(ROUND(H345,2)*ROUND(G345,6),2)</f>
      </c>
      <c r="O345">
        <f>(I345*21)/100</f>
      </c>
      <c t="s">
        <v>17</v>
      </c>
    </row>
    <row r="346" spans="1:5" ht="12.75">
      <c r="A346" s="28" t="s">
        <v>44</v>
      </c>
      <c r="E346" s="29" t="s">
        <v>41</v>
      </c>
    </row>
    <row r="347" spans="1:5" ht="12.75">
      <c r="A347" s="30" t="s">
        <v>45</v>
      </c>
      <c r="E347" s="31" t="s">
        <v>41</v>
      </c>
    </row>
    <row r="348" spans="1:5" ht="12.75">
      <c r="A348" t="s">
        <v>46</v>
      </c>
      <c r="E348" s="29" t="s">
        <v>41</v>
      </c>
    </row>
    <row r="349" spans="1:16" ht="12.75">
      <c r="A349" s="18" t="s">
        <v>39</v>
      </c>
      <c s="23" t="s">
        <v>843</v>
      </c>
      <c s="23" t="s">
        <v>844</v>
      </c>
      <c s="18" t="s">
        <v>41</v>
      </c>
      <c s="24" t="s">
        <v>845</v>
      </c>
      <c s="25" t="s">
        <v>103</v>
      </c>
      <c s="26">
        <v>50</v>
      </c>
      <c s="27">
        <v>0</v>
      </c>
      <c s="27">
        <f>ROUND(ROUND(H349,2)*ROUND(G349,6),2)</f>
      </c>
      <c r="O349">
        <f>(I349*21)/100</f>
      </c>
      <c t="s">
        <v>17</v>
      </c>
    </row>
    <row r="350" spans="1:5" ht="12.75">
      <c r="A350" s="28" t="s">
        <v>44</v>
      </c>
      <c r="E350" s="29" t="s">
        <v>41</v>
      </c>
    </row>
    <row r="351" spans="1:5" ht="12.75">
      <c r="A351" s="30" t="s">
        <v>45</v>
      </c>
      <c r="E351" s="31" t="s">
        <v>41</v>
      </c>
    </row>
    <row r="352" spans="1:5" ht="12.75">
      <c r="A352" t="s">
        <v>46</v>
      </c>
      <c r="E352" s="29" t="s">
        <v>41</v>
      </c>
    </row>
    <row r="353" spans="1:16" ht="25.5">
      <c r="A353" s="18" t="s">
        <v>39</v>
      </c>
      <c s="23" t="s">
        <v>846</v>
      </c>
      <c s="23" t="s">
        <v>847</v>
      </c>
      <c s="18" t="s">
        <v>41</v>
      </c>
      <c s="24" t="s">
        <v>848</v>
      </c>
      <c s="25" t="s">
        <v>174</v>
      </c>
      <c s="26">
        <v>10</v>
      </c>
      <c s="27">
        <v>0</v>
      </c>
      <c s="27">
        <f>ROUND(ROUND(H353,2)*ROUND(G353,6),2)</f>
      </c>
      <c r="O353">
        <f>(I353*21)/100</f>
      </c>
      <c t="s">
        <v>17</v>
      </c>
    </row>
    <row r="354" spans="1:5" ht="12.75">
      <c r="A354" s="28" t="s">
        <v>44</v>
      </c>
      <c r="E354" s="29" t="s">
        <v>41</v>
      </c>
    </row>
    <row r="355" spans="1:5" ht="12.75">
      <c r="A355" s="30" t="s">
        <v>45</v>
      </c>
      <c r="E355" s="31" t="s">
        <v>41</v>
      </c>
    </row>
    <row r="356" spans="1:5" ht="12.75">
      <c r="A356" t="s">
        <v>46</v>
      </c>
      <c r="E356" s="29" t="s">
        <v>41</v>
      </c>
    </row>
    <row r="357" spans="1:16" ht="12.75">
      <c r="A357" s="18" t="s">
        <v>39</v>
      </c>
      <c s="23" t="s">
        <v>849</v>
      </c>
      <c s="23" t="s">
        <v>16</v>
      </c>
      <c s="18" t="s">
        <v>41</v>
      </c>
      <c s="24" t="s">
        <v>850</v>
      </c>
      <c s="25" t="s">
        <v>43</v>
      </c>
      <c s="26">
        <v>1</v>
      </c>
      <c s="27">
        <v>0</v>
      </c>
      <c s="27">
        <f>ROUND(ROUND(H357,2)*ROUND(G357,6),2)</f>
      </c>
      <c r="O357">
        <f>(I357*21)/100</f>
      </c>
      <c t="s">
        <v>17</v>
      </c>
    </row>
    <row r="358" spans="1:5" ht="12.75">
      <c r="A358" s="28" t="s">
        <v>44</v>
      </c>
      <c r="E358" s="29" t="s">
        <v>41</v>
      </c>
    </row>
    <row r="359" spans="1:5" ht="12.75">
      <c r="A359" s="30" t="s">
        <v>45</v>
      </c>
      <c r="E359" s="31" t="s">
        <v>41</v>
      </c>
    </row>
    <row r="360" spans="1:5" ht="12.75">
      <c r="A360" t="s">
        <v>46</v>
      </c>
      <c r="E360" s="29" t="s">
        <v>851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4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f>
      </c>
      <c t="s">
        <v>16</v>
      </c>
    </row>
    <row r="3" spans="1:16" ht="15" customHeight="1">
      <c r="A3" t="s">
        <v>1</v>
      </c>
      <c s="8" t="s">
        <v>4</v>
      </c>
      <c s="9" t="s">
        <v>5</v>
      </c>
      <c s="1"/>
      <c s="10" t="s">
        <v>6</v>
      </c>
      <c s="1"/>
      <c s="4"/>
      <c s="3" t="s">
        <v>852</v>
      </c>
      <c s="32">
        <f>0+I8</f>
      </c>
      <c r="O3" t="s">
        <v>13</v>
      </c>
      <c t="s">
        <v>17</v>
      </c>
    </row>
    <row r="4" spans="1:16" ht="15" customHeight="1">
      <c r="A4" t="s">
        <v>7</v>
      </c>
      <c s="12" t="s">
        <v>12</v>
      </c>
      <c s="13" t="s">
        <v>852</v>
      </c>
      <c s="5"/>
      <c s="14" t="s">
        <v>853</v>
      </c>
      <c s="5"/>
      <c s="5"/>
      <c s="19"/>
      <c s="19"/>
      <c r="O4" t="s">
        <v>14</v>
      </c>
      <c t="s">
        <v>17</v>
      </c>
    </row>
    <row r="5" spans="1:16" ht="12.75" customHeight="1">
      <c r="A5" s="11" t="s">
        <v>20</v>
      </c>
      <c s="11" t="s">
        <v>22</v>
      </c>
      <c s="11" t="s">
        <v>24</v>
      </c>
      <c s="11" t="s">
        <v>25</v>
      </c>
      <c s="11" t="s">
        <v>27</v>
      </c>
      <c s="11" t="s">
        <v>29</v>
      </c>
      <c s="11" t="s">
        <v>31</v>
      </c>
      <c s="11" t="s">
        <v>32</v>
      </c>
      <c s="11"/>
      <c r="O5" t="s">
        <v>15</v>
      </c>
      <c t="s">
        <v>17</v>
      </c>
    </row>
    <row r="6" spans="1:9" ht="12.75" customHeight="1">
      <c r="A6" s="11"/>
      <c s="11"/>
      <c s="11"/>
      <c s="11"/>
      <c s="11"/>
      <c s="11"/>
      <c s="11"/>
      <c s="11" t="s">
        <v>33</v>
      </c>
      <c s="11" t="s">
        <v>35</v>
      </c>
    </row>
    <row r="7" spans="1:9" ht="12.75" customHeight="1">
      <c r="A7" s="11" t="s">
        <v>21</v>
      </c>
      <c s="11" t="s">
        <v>23</v>
      </c>
      <c s="11" t="s">
        <v>17</v>
      </c>
      <c s="11" t="s">
        <v>26</v>
      </c>
      <c s="11" t="s">
        <v>28</v>
      </c>
      <c s="11" t="s">
        <v>30</v>
      </c>
      <c s="11" t="s">
        <v>16</v>
      </c>
      <c s="11" t="s">
        <v>34</v>
      </c>
      <c s="11" t="s">
        <v>36</v>
      </c>
    </row>
    <row r="8" spans="1:18" ht="12.75" customHeight="1">
      <c r="A8" s="19" t="s">
        <v>37</v>
      </c>
      <c s="19"/>
      <c s="20" t="s">
        <v>600</v>
      </c>
      <c s="19"/>
      <c s="21" t="s">
        <v>601</v>
      </c>
      <c s="19"/>
      <c s="19"/>
      <c s="19"/>
      <c s="22">
        <f>0+Q8</f>
      </c>
      <c r="O8">
        <f>0+R8</f>
      </c>
      <c r="Q8">
        <f>0+I9+I13+I17+I21+I25+I29+I33+I37+I41+I45+I49+I53+I57+I61+I65+I69+I73+I77+I81+I85+I89+I93+I97+I101+I105+I109+I113+I117+I121+I125+I129+I133+I137+I141+I145+I149+I153+I157+I161+I165+I169+I173+I177+I181+I185+I189+I193+I197+I201+I205+I209+I213+I217+I221+I225+I229+I233+I237+I241+I245+I249+I253+I257+I261+I265+I269+I273+I277+I281+I285+I289+I293+I297+I301+I305+I309+I313+I317+I321+I325+I329+I333+I337+I341+I345+I349+I353+I357+I361+I365+I369+I373+I377+I381+I385+I389+I393+I397+I401+I405+I409+I413+I417+I421+I425</f>
      </c>
      <c>
        <f>0+O9+O13+O17+O21+O25+O29+O33+O37+O41+O45+O49+O53+O57+O61+O65+O69+O73+O77+O81+O85+O89+O93+O97+O101+O105+O109+O113+O117+O121+O125+O129+O133+O137+O141+O145+O149+O153+O157+O161+O165+O169+O173+O177+O181+O185+O189+O193+O197+O201+O205+O209+O213+O217+O221+O225+O229+O233+O237+O241+O245+O249+O253+O257+O261+O265+O269+O273+O277+O281+O285+O289+O293+O297+O301+O305+O309+O313+O317+O321+O325+O329+O333+O337+O341+O345+O349+O353+O357+O361+O365+O369+O373+O377+O381+O385+O389+O393+O397+O401+O405+O409+O413+O417+O421+O425</f>
      </c>
    </row>
    <row r="9" spans="1:16" ht="12.75">
      <c r="A9" s="18" t="s">
        <v>39</v>
      </c>
      <c s="23" t="s">
        <v>179</v>
      </c>
      <c s="23" t="s">
        <v>602</v>
      </c>
      <c s="18" t="s">
        <v>41</v>
      </c>
      <c s="24" t="s">
        <v>854</v>
      </c>
      <c s="25" t="s">
        <v>86</v>
      </c>
      <c s="26">
        <v>25</v>
      </c>
      <c s="27">
        <v>0</v>
      </c>
      <c s="27">
        <f>ROUND(ROUND(H9,2)*ROUND(G9,6),2)</f>
      </c>
      <c r="O9">
        <f>(I9*21)/100</f>
      </c>
      <c t="s">
        <v>17</v>
      </c>
    </row>
    <row r="10" spans="1:5" ht="12.75">
      <c r="A10" s="28" t="s">
        <v>44</v>
      </c>
      <c r="E10" s="29" t="s">
        <v>41</v>
      </c>
    </row>
    <row r="11" spans="1:5" ht="12.75">
      <c r="A11" s="30" t="s">
        <v>45</v>
      </c>
      <c r="E11" s="31" t="s">
        <v>41</v>
      </c>
    </row>
    <row r="12" spans="1:5" ht="12.75">
      <c r="A12" t="s">
        <v>46</v>
      </c>
      <c r="E12" s="29" t="s">
        <v>41</v>
      </c>
    </row>
    <row r="13" spans="1:16" ht="12.75">
      <c r="A13" s="18" t="s">
        <v>39</v>
      </c>
      <c s="23" t="s">
        <v>185</v>
      </c>
      <c s="23" t="s">
        <v>604</v>
      </c>
      <c s="18" t="s">
        <v>41</v>
      </c>
      <c s="24" t="s">
        <v>855</v>
      </c>
      <c s="25" t="s">
        <v>86</v>
      </c>
      <c s="26">
        <v>13</v>
      </c>
      <c s="27">
        <v>0</v>
      </c>
      <c s="27">
        <f>ROUND(ROUND(H13,2)*ROUND(G13,6),2)</f>
      </c>
      <c r="O13">
        <f>(I13*21)/100</f>
      </c>
      <c t="s">
        <v>17</v>
      </c>
    </row>
    <row r="14" spans="1:5" ht="12.75">
      <c r="A14" s="28" t="s">
        <v>44</v>
      </c>
      <c r="E14" s="29" t="s">
        <v>41</v>
      </c>
    </row>
    <row r="15" spans="1:5" ht="12.75">
      <c r="A15" s="30" t="s">
        <v>45</v>
      </c>
      <c r="E15" s="31" t="s">
        <v>41</v>
      </c>
    </row>
    <row r="16" spans="1:5" ht="12.75">
      <c r="A16" t="s">
        <v>46</v>
      </c>
      <c r="E16" s="29" t="s">
        <v>41</v>
      </c>
    </row>
    <row r="17" spans="1:16" ht="12.75">
      <c r="A17" s="18" t="s">
        <v>39</v>
      </c>
      <c s="23" t="s">
        <v>269</v>
      </c>
      <c s="23" t="s">
        <v>856</v>
      </c>
      <c s="18" t="s">
        <v>41</v>
      </c>
      <c s="24" t="s">
        <v>857</v>
      </c>
      <c s="25" t="s">
        <v>86</v>
      </c>
      <c s="26">
        <v>1</v>
      </c>
      <c s="27">
        <v>0</v>
      </c>
      <c s="27">
        <f>ROUND(ROUND(H17,2)*ROUND(G17,6),2)</f>
      </c>
      <c r="O17">
        <f>(I17*21)/100</f>
      </c>
      <c t="s">
        <v>17</v>
      </c>
    </row>
    <row r="18" spans="1:5" ht="12.75">
      <c r="A18" s="28" t="s">
        <v>44</v>
      </c>
      <c r="E18" s="29" t="s">
        <v>41</v>
      </c>
    </row>
    <row r="19" spans="1:5" ht="12.75">
      <c r="A19" s="30" t="s">
        <v>45</v>
      </c>
      <c r="E19" s="31" t="s">
        <v>41</v>
      </c>
    </row>
    <row r="20" spans="1:5" ht="25.5">
      <c r="A20" t="s">
        <v>46</v>
      </c>
      <c r="E20" s="29" t="s">
        <v>858</v>
      </c>
    </row>
    <row r="21" spans="1:16" ht="25.5">
      <c r="A21" s="18" t="s">
        <v>39</v>
      </c>
      <c s="23" t="s">
        <v>17</v>
      </c>
      <c s="23" t="s">
        <v>606</v>
      </c>
      <c s="18" t="s">
        <v>41</v>
      </c>
      <c s="24" t="s">
        <v>859</v>
      </c>
      <c s="25" t="s">
        <v>608</v>
      </c>
      <c s="26">
        <v>1</v>
      </c>
      <c s="27">
        <v>0</v>
      </c>
      <c s="27">
        <f>ROUND(ROUND(H21,2)*ROUND(G21,6),2)</f>
      </c>
      <c r="O21">
        <f>(I21*21)/100</f>
      </c>
      <c t="s">
        <v>17</v>
      </c>
    </row>
    <row r="22" spans="1:5" ht="12.75">
      <c r="A22" s="28" t="s">
        <v>44</v>
      </c>
      <c r="E22" s="29" t="s">
        <v>41</v>
      </c>
    </row>
    <row r="23" spans="1:5" ht="12.75">
      <c r="A23" s="30" t="s">
        <v>45</v>
      </c>
      <c r="E23" s="31" t="s">
        <v>41</v>
      </c>
    </row>
    <row r="24" spans="1:5" ht="12.75">
      <c r="A24" t="s">
        <v>46</v>
      </c>
      <c r="E24" s="29" t="s">
        <v>860</v>
      </c>
    </row>
    <row r="25" spans="1:16" ht="25.5">
      <c r="A25" s="18" t="s">
        <v>39</v>
      </c>
      <c s="23" t="s">
        <v>26</v>
      </c>
      <c s="23" t="s">
        <v>609</v>
      </c>
      <c s="18" t="s">
        <v>41</v>
      </c>
      <c s="24" t="s">
        <v>861</v>
      </c>
      <c s="25" t="s">
        <v>608</v>
      </c>
      <c s="26">
        <v>24</v>
      </c>
      <c s="27">
        <v>0</v>
      </c>
      <c s="27">
        <f>ROUND(ROUND(H25,2)*ROUND(G25,6),2)</f>
      </c>
      <c r="O25">
        <f>(I25*21)/100</f>
      </c>
      <c t="s">
        <v>17</v>
      </c>
    </row>
    <row r="26" spans="1:5" ht="12.75">
      <c r="A26" s="28" t="s">
        <v>44</v>
      </c>
      <c r="E26" s="29" t="s">
        <v>41</v>
      </c>
    </row>
    <row r="27" spans="1:5" ht="12.75">
      <c r="A27" s="30" t="s">
        <v>45</v>
      </c>
      <c r="E27" s="31" t="s">
        <v>41</v>
      </c>
    </row>
    <row r="28" spans="1:5" ht="12.75">
      <c r="A28" t="s">
        <v>46</v>
      </c>
      <c r="E28" s="29" t="s">
        <v>862</v>
      </c>
    </row>
    <row r="29" spans="1:16" ht="25.5">
      <c r="A29" s="18" t="s">
        <v>39</v>
      </c>
      <c s="23" t="s">
        <v>28</v>
      </c>
      <c s="23" t="s">
        <v>611</v>
      </c>
      <c s="18" t="s">
        <v>41</v>
      </c>
      <c s="24" t="s">
        <v>863</v>
      </c>
      <c s="25" t="s">
        <v>608</v>
      </c>
      <c s="26">
        <v>7</v>
      </c>
      <c s="27">
        <v>0</v>
      </c>
      <c s="27">
        <f>ROUND(ROUND(H29,2)*ROUND(G29,6),2)</f>
      </c>
      <c r="O29">
        <f>(I29*21)/100</f>
      </c>
      <c t="s">
        <v>17</v>
      </c>
    </row>
    <row r="30" spans="1:5" ht="12.75">
      <c r="A30" s="28" t="s">
        <v>44</v>
      </c>
      <c r="E30" s="29" t="s">
        <v>41</v>
      </c>
    </row>
    <row r="31" spans="1:5" ht="12.75">
      <c r="A31" s="30" t="s">
        <v>45</v>
      </c>
      <c r="E31" s="31" t="s">
        <v>41</v>
      </c>
    </row>
    <row r="32" spans="1:5" ht="12.75">
      <c r="A32" t="s">
        <v>46</v>
      </c>
      <c r="E32" s="29" t="s">
        <v>864</v>
      </c>
    </row>
    <row r="33" spans="1:16" ht="25.5">
      <c r="A33" s="18" t="s">
        <v>39</v>
      </c>
      <c s="23" t="s">
        <v>30</v>
      </c>
      <c s="23" t="s">
        <v>613</v>
      </c>
      <c s="18" t="s">
        <v>41</v>
      </c>
      <c s="24" t="s">
        <v>865</v>
      </c>
      <c s="25" t="s">
        <v>608</v>
      </c>
      <c s="26">
        <v>1</v>
      </c>
      <c s="27">
        <v>0</v>
      </c>
      <c s="27">
        <f>ROUND(ROUND(H33,2)*ROUND(G33,6),2)</f>
      </c>
      <c r="O33">
        <f>(I33*21)/100</f>
      </c>
      <c t="s">
        <v>17</v>
      </c>
    </row>
    <row r="34" spans="1:5" ht="12.75">
      <c r="A34" s="28" t="s">
        <v>44</v>
      </c>
      <c r="E34" s="29" t="s">
        <v>41</v>
      </c>
    </row>
    <row r="35" spans="1:5" ht="12.75">
      <c r="A35" s="30" t="s">
        <v>45</v>
      </c>
      <c r="E35" s="31" t="s">
        <v>41</v>
      </c>
    </row>
    <row r="36" spans="1:5" ht="12.75">
      <c r="A36" t="s">
        <v>46</v>
      </c>
      <c r="E36" s="29" t="s">
        <v>866</v>
      </c>
    </row>
    <row r="37" spans="1:16" ht="25.5">
      <c r="A37" s="18" t="s">
        <v>39</v>
      </c>
      <c s="23" t="s">
        <v>16</v>
      </c>
      <c s="23" t="s">
        <v>617</v>
      </c>
      <c s="18" t="s">
        <v>41</v>
      </c>
      <c s="24" t="s">
        <v>867</v>
      </c>
      <c s="25" t="s">
        <v>608</v>
      </c>
      <c s="26">
        <v>1</v>
      </c>
      <c s="27">
        <v>0</v>
      </c>
      <c s="27">
        <f>ROUND(ROUND(H37,2)*ROUND(G37,6),2)</f>
      </c>
      <c r="O37">
        <f>(I37*21)/100</f>
      </c>
      <c t="s">
        <v>17</v>
      </c>
    </row>
    <row r="38" spans="1:5" ht="12.75">
      <c r="A38" s="28" t="s">
        <v>44</v>
      </c>
      <c r="E38" s="29" t="s">
        <v>41</v>
      </c>
    </row>
    <row r="39" spans="1:5" ht="12.75">
      <c r="A39" s="30" t="s">
        <v>45</v>
      </c>
      <c r="E39" s="31" t="s">
        <v>41</v>
      </c>
    </row>
    <row r="40" spans="1:5" ht="12.75">
      <c r="A40" t="s">
        <v>46</v>
      </c>
      <c r="E40" s="29" t="s">
        <v>868</v>
      </c>
    </row>
    <row r="41" spans="1:16" ht="25.5">
      <c r="A41" s="18" t="s">
        <v>39</v>
      </c>
      <c s="23" t="s">
        <v>64</v>
      </c>
      <c s="23" t="s">
        <v>869</v>
      </c>
      <c s="18" t="s">
        <v>41</v>
      </c>
      <c s="24" t="s">
        <v>870</v>
      </c>
      <c s="25" t="s">
        <v>608</v>
      </c>
      <c s="26">
        <v>4</v>
      </c>
      <c s="27">
        <v>0</v>
      </c>
      <c s="27">
        <f>ROUND(ROUND(H41,2)*ROUND(G41,6),2)</f>
      </c>
      <c r="O41">
        <f>(I41*21)/100</f>
      </c>
      <c t="s">
        <v>17</v>
      </c>
    </row>
    <row r="42" spans="1:5" ht="12.75">
      <c r="A42" s="28" t="s">
        <v>44</v>
      </c>
      <c r="E42" s="29" t="s">
        <v>41</v>
      </c>
    </row>
    <row r="43" spans="1:5" ht="12.75">
      <c r="A43" s="30" t="s">
        <v>45</v>
      </c>
      <c r="E43" s="31" t="s">
        <v>41</v>
      </c>
    </row>
    <row r="44" spans="1:5" ht="12.75">
      <c r="A44" t="s">
        <v>46</v>
      </c>
      <c r="E44" s="29" t="s">
        <v>871</v>
      </c>
    </row>
    <row r="45" spans="1:16" ht="12.75">
      <c r="A45" s="18" t="s">
        <v>39</v>
      </c>
      <c s="23" t="s">
        <v>34</v>
      </c>
      <c s="23" t="s">
        <v>872</v>
      </c>
      <c s="18" t="s">
        <v>41</v>
      </c>
      <c s="24" t="s">
        <v>873</v>
      </c>
      <c s="25" t="s">
        <v>608</v>
      </c>
      <c s="26">
        <v>8</v>
      </c>
      <c s="27">
        <v>0</v>
      </c>
      <c s="27">
        <f>ROUND(ROUND(H45,2)*ROUND(G45,6),2)</f>
      </c>
      <c r="O45">
        <f>(I45*21)/100</f>
      </c>
      <c t="s">
        <v>17</v>
      </c>
    </row>
    <row r="46" spans="1:5" ht="12.75">
      <c r="A46" s="28" t="s">
        <v>44</v>
      </c>
      <c r="E46" s="29" t="s">
        <v>41</v>
      </c>
    </row>
    <row r="47" spans="1:5" ht="12.75">
      <c r="A47" s="30" t="s">
        <v>45</v>
      </c>
      <c r="E47" s="31" t="s">
        <v>41</v>
      </c>
    </row>
    <row r="48" spans="1:5" ht="12.75">
      <c r="A48" t="s">
        <v>46</v>
      </c>
      <c r="E48" s="29" t="s">
        <v>874</v>
      </c>
    </row>
    <row r="49" spans="1:16" ht="12.75">
      <c r="A49" s="18" t="s">
        <v>39</v>
      </c>
      <c s="23" t="s">
        <v>36</v>
      </c>
      <c s="23" t="s">
        <v>619</v>
      </c>
      <c s="18" t="s">
        <v>41</v>
      </c>
      <c s="24" t="s">
        <v>875</v>
      </c>
      <c s="25" t="s">
        <v>608</v>
      </c>
      <c s="26">
        <v>3</v>
      </c>
      <c s="27">
        <v>0</v>
      </c>
      <c s="27">
        <f>ROUND(ROUND(H49,2)*ROUND(G49,6),2)</f>
      </c>
      <c r="O49">
        <f>(I49*21)/100</f>
      </c>
      <c t="s">
        <v>17</v>
      </c>
    </row>
    <row r="50" spans="1:5" ht="12.75">
      <c r="A50" s="28" t="s">
        <v>44</v>
      </c>
      <c r="E50" s="29" t="s">
        <v>41</v>
      </c>
    </row>
    <row r="51" spans="1:5" ht="12.75">
      <c r="A51" s="30" t="s">
        <v>45</v>
      </c>
      <c r="E51" s="31" t="s">
        <v>41</v>
      </c>
    </row>
    <row r="52" spans="1:5" ht="12.75">
      <c r="A52" t="s">
        <v>46</v>
      </c>
      <c r="E52" s="29" t="s">
        <v>876</v>
      </c>
    </row>
    <row r="53" spans="1:16" ht="12.75">
      <c r="A53" s="18" t="s">
        <v>39</v>
      </c>
      <c s="23" t="s">
        <v>79</v>
      </c>
      <c s="23" t="s">
        <v>621</v>
      </c>
      <c s="18" t="s">
        <v>41</v>
      </c>
      <c s="24" t="s">
        <v>877</v>
      </c>
      <c s="25" t="s">
        <v>608</v>
      </c>
      <c s="26">
        <v>26</v>
      </c>
      <c s="27">
        <v>0</v>
      </c>
      <c s="27">
        <f>ROUND(ROUND(H53,2)*ROUND(G53,6),2)</f>
      </c>
      <c r="O53">
        <f>(I53*21)/100</f>
      </c>
      <c t="s">
        <v>17</v>
      </c>
    </row>
    <row r="54" spans="1:5" ht="12.75">
      <c r="A54" s="28" t="s">
        <v>44</v>
      </c>
      <c r="E54" s="29" t="s">
        <v>41</v>
      </c>
    </row>
    <row r="55" spans="1:5" ht="12.75">
      <c r="A55" s="30" t="s">
        <v>45</v>
      </c>
      <c r="E55" s="31" t="s">
        <v>41</v>
      </c>
    </row>
    <row r="56" spans="1:5" ht="12.75">
      <c r="A56" t="s">
        <v>46</v>
      </c>
      <c r="E56" s="29" t="s">
        <v>876</v>
      </c>
    </row>
    <row r="57" spans="1:16" ht="12.75">
      <c r="A57" s="18" t="s">
        <v>39</v>
      </c>
      <c s="23" t="s">
        <v>89</v>
      </c>
      <c s="23" t="s">
        <v>623</v>
      </c>
      <c s="18" t="s">
        <v>41</v>
      </c>
      <c s="24" t="s">
        <v>878</v>
      </c>
      <c s="25" t="s">
        <v>608</v>
      </c>
      <c s="26">
        <v>8</v>
      </c>
      <c s="27">
        <v>0</v>
      </c>
      <c s="27">
        <f>ROUND(ROUND(H57,2)*ROUND(G57,6),2)</f>
      </c>
      <c r="O57">
        <f>(I57*21)/100</f>
      </c>
      <c t="s">
        <v>17</v>
      </c>
    </row>
    <row r="58" spans="1:5" ht="12.75">
      <c r="A58" s="28" t="s">
        <v>44</v>
      </c>
      <c r="E58" s="29" t="s">
        <v>41</v>
      </c>
    </row>
    <row r="59" spans="1:5" ht="12.75">
      <c r="A59" s="30" t="s">
        <v>45</v>
      </c>
      <c r="E59" s="31" t="s">
        <v>41</v>
      </c>
    </row>
    <row r="60" spans="1:5" ht="25.5">
      <c r="A60" t="s">
        <v>46</v>
      </c>
      <c r="E60" s="29" t="s">
        <v>879</v>
      </c>
    </row>
    <row r="61" spans="1:16" ht="12.75">
      <c r="A61" s="18" t="s">
        <v>39</v>
      </c>
      <c s="23" t="s">
        <v>94</v>
      </c>
      <c s="23" t="s">
        <v>625</v>
      </c>
      <c s="18" t="s">
        <v>41</v>
      </c>
      <c s="24" t="s">
        <v>878</v>
      </c>
      <c s="25" t="s">
        <v>608</v>
      </c>
      <c s="26">
        <v>17</v>
      </c>
      <c s="27">
        <v>0</v>
      </c>
      <c s="27">
        <f>ROUND(ROUND(H61,2)*ROUND(G61,6),2)</f>
      </c>
      <c r="O61">
        <f>(I61*21)/100</f>
      </c>
      <c t="s">
        <v>17</v>
      </c>
    </row>
    <row r="62" spans="1:5" ht="12.75">
      <c r="A62" s="28" t="s">
        <v>44</v>
      </c>
      <c r="E62" s="29" t="s">
        <v>41</v>
      </c>
    </row>
    <row r="63" spans="1:5" ht="12.75">
      <c r="A63" s="30" t="s">
        <v>45</v>
      </c>
      <c r="E63" s="31" t="s">
        <v>41</v>
      </c>
    </row>
    <row r="64" spans="1:5" ht="12.75">
      <c r="A64" t="s">
        <v>46</v>
      </c>
      <c r="E64" s="29" t="s">
        <v>41</v>
      </c>
    </row>
    <row r="65" spans="1:16" ht="12.75">
      <c r="A65" s="18" t="s">
        <v>39</v>
      </c>
      <c s="23" t="s">
        <v>156</v>
      </c>
      <c s="23" t="s">
        <v>880</v>
      </c>
      <c s="18" t="s">
        <v>41</v>
      </c>
      <c s="24" t="s">
        <v>881</v>
      </c>
      <c s="25" t="s">
        <v>608</v>
      </c>
      <c s="26">
        <v>9</v>
      </c>
      <c s="27">
        <v>0</v>
      </c>
      <c s="27">
        <f>ROUND(ROUND(H65,2)*ROUND(G65,6),2)</f>
      </c>
      <c r="O65">
        <f>(I65*21)/100</f>
      </c>
      <c t="s">
        <v>17</v>
      </c>
    </row>
    <row r="66" spans="1:5" ht="12.75">
      <c r="A66" s="28" t="s">
        <v>44</v>
      </c>
      <c r="E66" s="29" t="s">
        <v>41</v>
      </c>
    </row>
    <row r="67" spans="1:5" ht="12.75">
      <c r="A67" s="30" t="s">
        <v>45</v>
      </c>
      <c r="E67" s="31" t="s">
        <v>41</v>
      </c>
    </row>
    <row r="68" spans="1:5" ht="12.75">
      <c r="A68" t="s">
        <v>46</v>
      </c>
      <c r="E68" s="29" t="s">
        <v>41</v>
      </c>
    </row>
    <row r="69" spans="1:16" ht="12.75">
      <c r="A69" s="18" t="s">
        <v>39</v>
      </c>
      <c s="23" t="s">
        <v>162</v>
      </c>
      <c s="23" t="s">
        <v>882</v>
      </c>
      <c s="18" t="s">
        <v>41</v>
      </c>
      <c s="24" t="s">
        <v>883</v>
      </c>
      <c s="25" t="s">
        <v>608</v>
      </c>
      <c s="26">
        <v>3</v>
      </c>
      <c s="27">
        <v>0</v>
      </c>
      <c s="27">
        <f>ROUND(ROUND(H69,2)*ROUND(G69,6),2)</f>
      </c>
      <c r="O69">
        <f>(I69*21)/100</f>
      </c>
      <c t="s">
        <v>17</v>
      </c>
    </row>
    <row r="70" spans="1:5" ht="12.75">
      <c r="A70" s="28" t="s">
        <v>44</v>
      </c>
      <c r="E70" s="29" t="s">
        <v>41</v>
      </c>
    </row>
    <row r="71" spans="1:5" ht="12.75">
      <c r="A71" s="30" t="s">
        <v>45</v>
      </c>
      <c r="E71" s="31" t="s">
        <v>41</v>
      </c>
    </row>
    <row r="72" spans="1:5" ht="12.75">
      <c r="A72" t="s">
        <v>46</v>
      </c>
      <c r="E72" s="29" t="s">
        <v>884</v>
      </c>
    </row>
    <row r="73" spans="1:16" ht="12.75">
      <c r="A73" s="18" t="s">
        <v>39</v>
      </c>
      <c s="23" t="s">
        <v>165</v>
      </c>
      <c s="23" t="s">
        <v>885</v>
      </c>
      <c s="18" t="s">
        <v>41</v>
      </c>
      <c s="24" t="s">
        <v>886</v>
      </c>
      <c s="25" t="s">
        <v>608</v>
      </c>
      <c s="26">
        <v>37</v>
      </c>
      <c s="27">
        <v>0</v>
      </c>
      <c s="27">
        <f>ROUND(ROUND(H73,2)*ROUND(G73,6),2)</f>
      </c>
      <c r="O73">
        <f>(I73*21)/100</f>
      </c>
      <c t="s">
        <v>17</v>
      </c>
    </row>
    <row r="74" spans="1:5" ht="12.75">
      <c r="A74" s="28" t="s">
        <v>44</v>
      </c>
      <c r="E74" s="29" t="s">
        <v>41</v>
      </c>
    </row>
    <row r="75" spans="1:5" ht="12.75">
      <c r="A75" s="30" t="s">
        <v>45</v>
      </c>
      <c r="E75" s="31" t="s">
        <v>41</v>
      </c>
    </row>
    <row r="76" spans="1:5" ht="12.75">
      <c r="A76" t="s">
        <v>46</v>
      </c>
      <c r="E76" s="29" t="s">
        <v>887</v>
      </c>
    </row>
    <row r="77" spans="1:16" ht="12.75">
      <c r="A77" s="18" t="s">
        <v>39</v>
      </c>
      <c s="23" t="s">
        <v>275</v>
      </c>
      <c s="23" t="s">
        <v>629</v>
      </c>
      <c s="18" t="s">
        <v>41</v>
      </c>
      <c s="24" t="s">
        <v>888</v>
      </c>
      <c s="25" t="s">
        <v>635</v>
      </c>
      <c s="26">
        <v>1</v>
      </c>
      <c s="27">
        <v>0</v>
      </c>
      <c s="27">
        <f>ROUND(ROUND(H77,2)*ROUND(G77,6),2)</f>
      </c>
      <c r="O77">
        <f>(I77*21)/100</f>
      </c>
      <c t="s">
        <v>17</v>
      </c>
    </row>
    <row r="78" spans="1:5" ht="12.75">
      <c r="A78" s="28" t="s">
        <v>44</v>
      </c>
      <c r="E78" s="29" t="s">
        <v>41</v>
      </c>
    </row>
    <row r="79" spans="1:5" ht="12.75">
      <c r="A79" s="30" t="s">
        <v>45</v>
      </c>
      <c r="E79" s="31" t="s">
        <v>41</v>
      </c>
    </row>
    <row r="80" spans="1:5" ht="38.25">
      <c r="A80" t="s">
        <v>46</v>
      </c>
      <c r="E80" s="29" t="s">
        <v>889</v>
      </c>
    </row>
    <row r="81" spans="1:16" ht="12.75">
      <c r="A81" s="18" t="s">
        <v>39</v>
      </c>
      <c s="23" t="s">
        <v>644</v>
      </c>
      <c s="23" t="s">
        <v>631</v>
      </c>
      <c s="18" t="s">
        <v>41</v>
      </c>
      <c s="24" t="s">
        <v>890</v>
      </c>
      <c s="25" t="s">
        <v>608</v>
      </c>
      <c s="26">
        <v>21</v>
      </c>
      <c s="27">
        <v>0</v>
      </c>
      <c s="27">
        <f>ROUND(ROUND(H81,2)*ROUND(G81,6),2)</f>
      </c>
      <c r="O81">
        <f>(I81*21)/100</f>
      </c>
      <c t="s">
        <v>17</v>
      </c>
    </row>
    <row r="82" spans="1:5" ht="12.75">
      <c r="A82" s="28" t="s">
        <v>44</v>
      </c>
      <c r="E82" s="29" t="s">
        <v>41</v>
      </c>
    </row>
    <row r="83" spans="1:5" ht="12.75">
      <c r="A83" s="30" t="s">
        <v>45</v>
      </c>
      <c r="E83" s="31" t="s">
        <v>41</v>
      </c>
    </row>
    <row r="84" spans="1:5" ht="51">
      <c r="A84" t="s">
        <v>46</v>
      </c>
      <c r="E84" s="29" t="s">
        <v>891</v>
      </c>
    </row>
    <row r="85" spans="1:16" ht="12.75">
      <c r="A85" s="18" t="s">
        <v>39</v>
      </c>
      <c s="23" t="s">
        <v>258</v>
      </c>
      <c s="23" t="s">
        <v>892</v>
      </c>
      <c s="18" t="s">
        <v>41</v>
      </c>
      <c s="24" t="s">
        <v>632</v>
      </c>
      <c s="25" t="s">
        <v>142</v>
      </c>
      <c s="26">
        <v>40</v>
      </c>
      <c s="27">
        <v>0</v>
      </c>
      <c s="27">
        <f>ROUND(ROUND(H85,2)*ROUND(G85,6),2)</f>
      </c>
      <c r="O85">
        <f>(I85*21)/100</f>
      </c>
      <c t="s">
        <v>17</v>
      </c>
    </row>
    <row r="86" spans="1:5" ht="12.75">
      <c r="A86" s="28" t="s">
        <v>44</v>
      </c>
      <c r="E86" s="29" t="s">
        <v>41</v>
      </c>
    </row>
    <row r="87" spans="1:5" ht="12.75">
      <c r="A87" s="30" t="s">
        <v>45</v>
      </c>
      <c r="E87" s="31" t="s">
        <v>41</v>
      </c>
    </row>
    <row r="88" spans="1:5" ht="12.75">
      <c r="A88" t="s">
        <v>46</v>
      </c>
      <c r="E88" s="29" t="s">
        <v>41</v>
      </c>
    </row>
    <row r="89" spans="1:16" ht="12.75">
      <c r="A89" s="18" t="s">
        <v>39</v>
      </c>
      <c s="23" t="s">
        <v>792</v>
      </c>
      <c s="23" t="s">
        <v>633</v>
      </c>
      <c s="18" t="s">
        <v>41</v>
      </c>
      <c s="24" t="s">
        <v>893</v>
      </c>
      <c s="25" t="s">
        <v>608</v>
      </c>
      <c s="26">
        <v>6</v>
      </c>
      <c s="27">
        <v>0</v>
      </c>
      <c s="27">
        <f>ROUND(ROUND(H89,2)*ROUND(G89,6),2)</f>
      </c>
      <c r="O89">
        <f>(I89*21)/100</f>
      </c>
      <c t="s">
        <v>17</v>
      </c>
    </row>
    <row r="90" spans="1:5" ht="12.75">
      <c r="A90" s="28" t="s">
        <v>44</v>
      </c>
      <c r="E90" s="29" t="s">
        <v>41</v>
      </c>
    </row>
    <row r="91" spans="1:5" ht="12.75">
      <c r="A91" s="30" t="s">
        <v>45</v>
      </c>
      <c r="E91" s="31" t="s">
        <v>41</v>
      </c>
    </row>
    <row r="92" spans="1:5" ht="25.5">
      <c r="A92" t="s">
        <v>46</v>
      </c>
      <c r="E92" s="29" t="s">
        <v>894</v>
      </c>
    </row>
    <row r="93" spans="1:16" ht="12.75">
      <c r="A93" s="18" t="s">
        <v>39</v>
      </c>
      <c s="23" t="s">
        <v>789</v>
      </c>
      <c s="23" t="s">
        <v>637</v>
      </c>
      <c s="18" t="s">
        <v>41</v>
      </c>
      <c s="24" t="s">
        <v>895</v>
      </c>
      <c s="25" t="s">
        <v>608</v>
      </c>
      <c s="26">
        <v>1</v>
      </c>
      <c s="27">
        <v>0</v>
      </c>
      <c s="27">
        <f>ROUND(ROUND(H93,2)*ROUND(G93,6),2)</f>
      </c>
      <c r="O93">
        <f>(I93*21)/100</f>
      </c>
      <c t="s">
        <v>17</v>
      </c>
    </row>
    <row r="94" spans="1:5" ht="12.75">
      <c r="A94" s="28" t="s">
        <v>44</v>
      </c>
      <c r="E94" s="29" t="s">
        <v>41</v>
      </c>
    </row>
    <row r="95" spans="1:5" ht="12.75">
      <c r="A95" s="30" t="s">
        <v>45</v>
      </c>
      <c r="E95" s="31" t="s">
        <v>41</v>
      </c>
    </row>
    <row r="96" spans="1:5" ht="38.25">
      <c r="A96" t="s">
        <v>46</v>
      </c>
      <c r="E96" s="29" t="s">
        <v>896</v>
      </c>
    </row>
    <row r="97" spans="1:16" ht="12.75">
      <c r="A97" s="18" t="s">
        <v>39</v>
      </c>
      <c s="23" t="s">
        <v>819</v>
      </c>
      <c s="23" t="s">
        <v>897</v>
      </c>
      <c s="18" t="s">
        <v>41</v>
      </c>
      <c s="24" t="s">
        <v>898</v>
      </c>
      <c s="25" t="s">
        <v>608</v>
      </c>
      <c s="26">
        <v>2</v>
      </c>
      <c s="27">
        <v>0</v>
      </c>
      <c s="27">
        <f>ROUND(ROUND(H97,2)*ROUND(G97,6),2)</f>
      </c>
      <c r="O97">
        <f>(I97*21)/100</f>
      </c>
      <c t="s">
        <v>17</v>
      </c>
    </row>
    <row r="98" spans="1:5" ht="12.75">
      <c r="A98" s="28" t="s">
        <v>44</v>
      </c>
      <c r="E98" s="29" t="s">
        <v>41</v>
      </c>
    </row>
    <row r="99" spans="1:5" ht="12.75">
      <c r="A99" s="30" t="s">
        <v>45</v>
      </c>
      <c r="E99" s="31" t="s">
        <v>41</v>
      </c>
    </row>
    <row r="100" spans="1:5" ht="89.25">
      <c r="A100" t="s">
        <v>46</v>
      </c>
      <c r="E100" s="29" t="s">
        <v>899</v>
      </c>
    </row>
    <row r="101" spans="1:16" ht="12.75">
      <c r="A101" s="18" t="s">
        <v>39</v>
      </c>
      <c s="23" t="s">
        <v>795</v>
      </c>
      <c s="23" t="s">
        <v>640</v>
      </c>
      <c s="18" t="s">
        <v>41</v>
      </c>
      <c s="24" t="s">
        <v>900</v>
      </c>
      <c s="25" t="s">
        <v>608</v>
      </c>
      <c s="26">
        <v>1</v>
      </c>
      <c s="27">
        <v>0</v>
      </c>
      <c s="27">
        <f>ROUND(ROUND(H101,2)*ROUND(G101,6),2)</f>
      </c>
      <c r="O101">
        <f>(I101*21)/100</f>
      </c>
      <c t="s">
        <v>17</v>
      </c>
    </row>
    <row r="102" spans="1:5" ht="12.75">
      <c r="A102" s="28" t="s">
        <v>44</v>
      </c>
      <c r="E102" s="29" t="s">
        <v>41</v>
      </c>
    </row>
    <row r="103" spans="1:5" ht="12.75">
      <c r="A103" s="30" t="s">
        <v>45</v>
      </c>
      <c r="E103" s="31" t="s">
        <v>41</v>
      </c>
    </row>
    <row r="104" spans="1:5" ht="38.25">
      <c r="A104" t="s">
        <v>46</v>
      </c>
      <c r="E104" s="29" t="s">
        <v>901</v>
      </c>
    </row>
    <row r="105" spans="1:16" ht="12.75">
      <c r="A105" s="18" t="s">
        <v>39</v>
      </c>
      <c s="23" t="s">
        <v>798</v>
      </c>
      <c s="23" t="s">
        <v>902</v>
      </c>
      <c s="18" t="s">
        <v>41</v>
      </c>
      <c s="24" t="s">
        <v>903</v>
      </c>
      <c s="25" t="s">
        <v>608</v>
      </c>
      <c s="26">
        <v>6</v>
      </c>
      <c s="27">
        <v>0</v>
      </c>
      <c s="27">
        <f>ROUND(ROUND(H105,2)*ROUND(G105,6),2)</f>
      </c>
      <c r="O105">
        <f>(I105*21)/100</f>
      </c>
      <c t="s">
        <v>17</v>
      </c>
    </row>
    <row r="106" spans="1:5" ht="12.75">
      <c r="A106" s="28" t="s">
        <v>44</v>
      </c>
      <c r="E106" s="29" t="s">
        <v>41</v>
      </c>
    </row>
    <row r="107" spans="1:5" ht="12.75">
      <c r="A107" s="30" t="s">
        <v>45</v>
      </c>
      <c r="E107" s="31" t="s">
        <v>41</v>
      </c>
    </row>
    <row r="108" spans="1:5" ht="12.75">
      <c r="A108" t="s">
        <v>46</v>
      </c>
      <c r="E108" s="29" t="s">
        <v>41</v>
      </c>
    </row>
    <row r="109" spans="1:16" ht="12.75">
      <c r="A109" s="18" t="s">
        <v>39</v>
      </c>
      <c s="23" t="s">
        <v>822</v>
      </c>
      <c s="23" t="s">
        <v>904</v>
      </c>
      <c s="18" t="s">
        <v>41</v>
      </c>
      <c s="24" t="s">
        <v>905</v>
      </c>
      <c s="25" t="s">
        <v>608</v>
      </c>
      <c s="26">
        <v>2</v>
      </c>
      <c s="27">
        <v>0</v>
      </c>
      <c s="27">
        <f>ROUND(ROUND(H109,2)*ROUND(G109,6),2)</f>
      </c>
      <c r="O109">
        <f>(I109*21)/100</f>
      </c>
      <c t="s">
        <v>17</v>
      </c>
    </row>
    <row r="110" spans="1:5" ht="12.75">
      <c r="A110" s="28" t="s">
        <v>44</v>
      </c>
      <c r="E110" s="29" t="s">
        <v>41</v>
      </c>
    </row>
    <row r="111" spans="1:5" ht="12.75">
      <c r="A111" s="30" t="s">
        <v>45</v>
      </c>
      <c r="E111" s="31" t="s">
        <v>41</v>
      </c>
    </row>
    <row r="112" spans="1:5" ht="25.5">
      <c r="A112" t="s">
        <v>46</v>
      </c>
      <c r="E112" s="29" t="s">
        <v>906</v>
      </c>
    </row>
    <row r="113" spans="1:16" ht="12.75">
      <c r="A113" s="18" t="s">
        <v>39</v>
      </c>
      <c s="23" t="s">
        <v>804</v>
      </c>
      <c s="23" t="s">
        <v>907</v>
      </c>
      <c s="18" t="s">
        <v>41</v>
      </c>
      <c s="24" t="s">
        <v>908</v>
      </c>
      <c s="25" t="s">
        <v>608</v>
      </c>
      <c s="26">
        <v>1</v>
      </c>
      <c s="27">
        <v>0</v>
      </c>
      <c s="27">
        <f>ROUND(ROUND(H113,2)*ROUND(G113,6),2)</f>
      </c>
      <c r="O113">
        <f>(I113*21)/100</f>
      </c>
      <c t="s">
        <v>17</v>
      </c>
    </row>
    <row r="114" spans="1:5" ht="12.75">
      <c r="A114" s="28" t="s">
        <v>44</v>
      </c>
      <c r="E114" s="29" t="s">
        <v>41</v>
      </c>
    </row>
    <row r="115" spans="1:5" ht="12.75">
      <c r="A115" s="30" t="s">
        <v>45</v>
      </c>
      <c r="E115" s="31" t="s">
        <v>41</v>
      </c>
    </row>
    <row r="116" spans="1:5" ht="38.25">
      <c r="A116" t="s">
        <v>46</v>
      </c>
      <c r="E116" s="29" t="s">
        <v>909</v>
      </c>
    </row>
    <row r="117" spans="1:16" ht="12.75">
      <c r="A117" s="18" t="s">
        <v>39</v>
      </c>
      <c s="23" t="s">
        <v>807</v>
      </c>
      <c s="23" t="s">
        <v>910</v>
      </c>
      <c s="18" t="s">
        <v>41</v>
      </c>
      <c s="24" t="s">
        <v>911</v>
      </c>
      <c s="25" t="s">
        <v>608</v>
      </c>
      <c s="26">
        <v>13</v>
      </c>
      <c s="27">
        <v>0</v>
      </c>
      <c s="27">
        <f>ROUND(ROUND(H117,2)*ROUND(G117,6),2)</f>
      </c>
      <c r="O117">
        <f>(I117*21)/100</f>
      </c>
      <c t="s">
        <v>17</v>
      </c>
    </row>
    <row r="118" spans="1:5" ht="12.75">
      <c r="A118" s="28" t="s">
        <v>44</v>
      </c>
      <c r="E118" s="29" t="s">
        <v>41</v>
      </c>
    </row>
    <row r="119" spans="1:5" ht="12.75">
      <c r="A119" s="30" t="s">
        <v>45</v>
      </c>
      <c r="E119" s="31" t="s">
        <v>41</v>
      </c>
    </row>
    <row r="120" spans="1:5" ht="25.5">
      <c r="A120" t="s">
        <v>46</v>
      </c>
      <c r="E120" s="29" t="s">
        <v>912</v>
      </c>
    </row>
    <row r="121" spans="1:16" ht="12.75">
      <c r="A121" s="18" t="s">
        <v>39</v>
      </c>
      <c s="23" t="s">
        <v>691</v>
      </c>
      <c s="23" t="s">
        <v>23</v>
      </c>
      <c s="18" t="s">
        <v>41</v>
      </c>
      <c s="24" t="s">
        <v>648</v>
      </c>
      <c s="25" t="s">
        <v>43</v>
      </c>
      <c s="26">
        <v>1</v>
      </c>
      <c s="27">
        <v>0</v>
      </c>
      <c s="27">
        <f>ROUND(ROUND(H121,2)*ROUND(G121,6),2)</f>
      </c>
      <c r="O121">
        <f>(I121*21)/100</f>
      </c>
      <c t="s">
        <v>17</v>
      </c>
    </row>
    <row r="122" spans="1:5" ht="12.75">
      <c r="A122" s="28" t="s">
        <v>44</v>
      </c>
      <c r="E122" s="29" t="s">
        <v>41</v>
      </c>
    </row>
    <row r="123" spans="1:5" ht="12.75">
      <c r="A123" s="30" t="s">
        <v>45</v>
      </c>
      <c r="E123" s="31" t="s">
        <v>41</v>
      </c>
    </row>
    <row r="124" spans="1:5" ht="12.75">
      <c r="A124" t="s">
        <v>46</v>
      </c>
      <c r="E124" s="29" t="s">
        <v>649</v>
      </c>
    </row>
    <row r="125" spans="1:16" ht="12.75">
      <c r="A125" s="18" t="s">
        <v>39</v>
      </c>
      <c s="23" t="s">
        <v>913</v>
      </c>
      <c s="23" t="s">
        <v>651</v>
      </c>
      <c s="18" t="s">
        <v>41</v>
      </c>
      <c s="24" t="s">
        <v>914</v>
      </c>
      <c s="25" t="s">
        <v>635</v>
      </c>
      <c s="26">
        <v>1</v>
      </c>
      <c s="27">
        <v>0</v>
      </c>
      <c s="27">
        <f>ROUND(ROUND(H125,2)*ROUND(G125,6),2)</f>
      </c>
      <c r="O125">
        <f>(I125*21)/100</f>
      </c>
      <c t="s">
        <v>17</v>
      </c>
    </row>
    <row r="126" spans="1:5" ht="12.75">
      <c r="A126" s="28" t="s">
        <v>44</v>
      </c>
      <c r="E126" s="29" t="s">
        <v>41</v>
      </c>
    </row>
    <row r="127" spans="1:5" ht="12.75">
      <c r="A127" s="30" t="s">
        <v>45</v>
      </c>
      <c r="E127" s="31" t="s">
        <v>41</v>
      </c>
    </row>
    <row r="128" spans="1:5" ht="12.75">
      <c r="A128" t="s">
        <v>46</v>
      </c>
      <c r="E128" s="29" t="s">
        <v>41</v>
      </c>
    </row>
    <row r="129" spans="1:16" ht="12.75">
      <c r="A129" s="18" t="s">
        <v>39</v>
      </c>
      <c s="23" t="s">
        <v>915</v>
      </c>
      <c s="23" t="s">
        <v>655</v>
      </c>
      <c s="18" t="s">
        <v>41</v>
      </c>
      <c s="24" t="s">
        <v>656</v>
      </c>
      <c s="25" t="s">
        <v>657</v>
      </c>
      <c s="26">
        <v>120</v>
      </c>
      <c s="27">
        <v>0</v>
      </c>
      <c s="27">
        <f>ROUND(ROUND(H129,2)*ROUND(G129,6),2)</f>
      </c>
      <c r="O129">
        <f>(I129*21)/100</f>
      </c>
      <c t="s">
        <v>17</v>
      </c>
    </row>
    <row r="130" spans="1:5" ht="12.75">
      <c r="A130" s="28" t="s">
        <v>44</v>
      </c>
      <c r="E130" s="29" t="s">
        <v>41</v>
      </c>
    </row>
    <row r="131" spans="1:5" ht="12.75">
      <c r="A131" s="30" t="s">
        <v>45</v>
      </c>
      <c r="E131" s="31" t="s">
        <v>41</v>
      </c>
    </row>
    <row r="132" spans="1:5" ht="25.5">
      <c r="A132" t="s">
        <v>46</v>
      </c>
      <c r="E132" s="29" t="s">
        <v>658</v>
      </c>
    </row>
    <row r="133" spans="1:16" ht="12.75">
      <c r="A133" s="18" t="s">
        <v>39</v>
      </c>
      <c s="23" t="s">
        <v>916</v>
      </c>
      <c s="23" t="s">
        <v>660</v>
      </c>
      <c s="18" t="s">
        <v>41</v>
      </c>
      <c s="24" t="s">
        <v>661</v>
      </c>
      <c s="25" t="s">
        <v>657</v>
      </c>
      <c s="26">
        <v>160</v>
      </c>
      <c s="27">
        <v>0</v>
      </c>
      <c s="27">
        <f>ROUND(ROUND(H133,2)*ROUND(G133,6),2)</f>
      </c>
      <c r="O133">
        <f>(I133*21)/100</f>
      </c>
      <c t="s">
        <v>17</v>
      </c>
    </row>
    <row r="134" spans="1:5" ht="12.75">
      <c r="A134" s="28" t="s">
        <v>44</v>
      </c>
      <c r="E134" s="29" t="s">
        <v>41</v>
      </c>
    </row>
    <row r="135" spans="1:5" ht="12.75">
      <c r="A135" s="30" t="s">
        <v>45</v>
      </c>
      <c r="E135" s="31" t="s">
        <v>41</v>
      </c>
    </row>
    <row r="136" spans="1:5" ht="25.5">
      <c r="A136" t="s">
        <v>46</v>
      </c>
      <c r="E136" s="29" t="s">
        <v>662</v>
      </c>
    </row>
    <row r="137" spans="1:16" ht="12.75">
      <c r="A137" s="18" t="s">
        <v>39</v>
      </c>
      <c s="23" t="s">
        <v>917</v>
      </c>
      <c s="23" t="s">
        <v>664</v>
      </c>
      <c s="18" t="s">
        <v>41</v>
      </c>
      <c s="24" t="s">
        <v>665</v>
      </c>
      <c s="25" t="s">
        <v>657</v>
      </c>
      <c s="26">
        <v>24</v>
      </c>
      <c s="27">
        <v>0</v>
      </c>
      <c s="27">
        <f>ROUND(ROUND(H137,2)*ROUND(G137,6),2)</f>
      </c>
      <c r="O137">
        <f>(I137*21)/100</f>
      </c>
      <c t="s">
        <v>17</v>
      </c>
    </row>
    <row r="138" spans="1:5" ht="12.75">
      <c r="A138" s="28" t="s">
        <v>44</v>
      </c>
      <c r="E138" s="29" t="s">
        <v>41</v>
      </c>
    </row>
    <row r="139" spans="1:5" ht="12.75">
      <c r="A139" s="30" t="s">
        <v>45</v>
      </c>
      <c r="E139" s="31" t="s">
        <v>41</v>
      </c>
    </row>
    <row r="140" spans="1:5" ht="25.5">
      <c r="A140" t="s">
        <v>46</v>
      </c>
      <c r="E140" s="29" t="s">
        <v>918</v>
      </c>
    </row>
    <row r="141" spans="1:16" ht="12.75">
      <c r="A141" s="18" t="s">
        <v>39</v>
      </c>
      <c s="23" t="s">
        <v>919</v>
      </c>
      <c s="23" t="s">
        <v>668</v>
      </c>
      <c s="18" t="s">
        <v>41</v>
      </c>
      <c s="24" t="s">
        <v>669</v>
      </c>
      <c s="25" t="s">
        <v>608</v>
      </c>
      <c s="26">
        <v>37</v>
      </c>
      <c s="27">
        <v>0</v>
      </c>
      <c s="27">
        <f>ROUND(ROUND(H141,2)*ROUND(G141,6),2)</f>
      </c>
      <c r="O141">
        <f>(I141*21)/100</f>
      </c>
      <c t="s">
        <v>17</v>
      </c>
    </row>
    <row r="142" spans="1:5" ht="12.75">
      <c r="A142" s="28" t="s">
        <v>44</v>
      </c>
      <c r="E142" s="29" t="s">
        <v>41</v>
      </c>
    </row>
    <row r="143" spans="1:5" ht="12.75">
      <c r="A143" s="30" t="s">
        <v>45</v>
      </c>
      <c r="E143" s="31" t="s">
        <v>41</v>
      </c>
    </row>
    <row r="144" spans="1:5" ht="12.75">
      <c r="A144" t="s">
        <v>46</v>
      </c>
      <c r="E144" s="29" t="s">
        <v>670</v>
      </c>
    </row>
    <row r="145" spans="1:16" ht="12.75">
      <c r="A145" s="18" t="s">
        <v>39</v>
      </c>
      <c s="23" t="s">
        <v>920</v>
      </c>
      <c s="23" t="s">
        <v>672</v>
      </c>
      <c s="18" t="s">
        <v>41</v>
      </c>
      <c s="24" t="s">
        <v>673</v>
      </c>
      <c s="25" t="s">
        <v>657</v>
      </c>
      <c s="26">
        <v>6</v>
      </c>
      <c s="27">
        <v>0</v>
      </c>
      <c s="27">
        <f>ROUND(ROUND(H145,2)*ROUND(G145,6),2)</f>
      </c>
      <c r="O145">
        <f>(I145*21)/100</f>
      </c>
      <c t="s">
        <v>17</v>
      </c>
    </row>
    <row r="146" spans="1:5" ht="12.75">
      <c r="A146" s="28" t="s">
        <v>44</v>
      </c>
      <c r="E146" s="29" t="s">
        <v>41</v>
      </c>
    </row>
    <row r="147" spans="1:5" ht="12.75">
      <c r="A147" s="30" t="s">
        <v>45</v>
      </c>
      <c r="E147" s="31" t="s">
        <v>41</v>
      </c>
    </row>
    <row r="148" spans="1:5" ht="25.5">
      <c r="A148" t="s">
        <v>46</v>
      </c>
      <c r="E148" s="29" t="s">
        <v>674</v>
      </c>
    </row>
    <row r="149" spans="1:16" ht="12.75">
      <c r="A149" s="18" t="s">
        <v>39</v>
      </c>
      <c s="23" t="s">
        <v>921</v>
      </c>
      <c s="23" t="s">
        <v>676</v>
      </c>
      <c s="18" t="s">
        <v>41</v>
      </c>
      <c s="24" t="s">
        <v>677</v>
      </c>
      <c s="25" t="s">
        <v>657</v>
      </c>
      <c s="26">
        <v>32</v>
      </c>
      <c s="27">
        <v>0</v>
      </c>
      <c s="27">
        <f>ROUND(ROUND(H149,2)*ROUND(G149,6),2)</f>
      </c>
      <c r="O149">
        <f>(I149*21)/100</f>
      </c>
      <c t="s">
        <v>17</v>
      </c>
    </row>
    <row r="150" spans="1:5" ht="12.75">
      <c r="A150" s="28" t="s">
        <v>44</v>
      </c>
      <c r="E150" s="29" t="s">
        <v>41</v>
      </c>
    </row>
    <row r="151" spans="1:5" ht="12.75">
      <c r="A151" s="30" t="s">
        <v>45</v>
      </c>
      <c r="E151" s="31" t="s">
        <v>41</v>
      </c>
    </row>
    <row r="152" spans="1:5" ht="25.5">
      <c r="A152" t="s">
        <v>46</v>
      </c>
      <c r="E152" s="29" t="s">
        <v>922</v>
      </c>
    </row>
    <row r="153" spans="1:16" ht="12.75">
      <c r="A153" s="18" t="s">
        <v>39</v>
      </c>
      <c s="23" t="s">
        <v>923</v>
      </c>
      <c s="23" t="s">
        <v>680</v>
      </c>
      <c s="18" t="s">
        <v>41</v>
      </c>
      <c s="24" t="s">
        <v>681</v>
      </c>
      <c s="25" t="s">
        <v>657</v>
      </c>
      <c s="26">
        <v>32</v>
      </c>
      <c s="27">
        <v>0</v>
      </c>
      <c s="27">
        <f>ROUND(ROUND(H153,2)*ROUND(G153,6),2)</f>
      </c>
      <c r="O153">
        <f>(I153*21)/100</f>
      </c>
      <c t="s">
        <v>17</v>
      </c>
    </row>
    <row r="154" spans="1:5" ht="12.75">
      <c r="A154" s="28" t="s">
        <v>44</v>
      </c>
      <c r="E154" s="29" t="s">
        <v>41</v>
      </c>
    </row>
    <row r="155" spans="1:5" ht="12.75">
      <c r="A155" s="30" t="s">
        <v>45</v>
      </c>
      <c r="E155" s="31" t="s">
        <v>41</v>
      </c>
    </row>
    <row r="156" spans="1:5" ht="12.75">
      <c r="A156" t="s">
        <v>46</v>
      </c>
      <c r="E156" s="29" t="s">
        <v>682</v>
      </c>
    </row>
    <row r="157" spans="1:16" ht="12.75">
      <c r="A157" s="18" t="s">
        <v>39</v>
      </c>
      <c s="23" t="s">
        <v>924</v>
      </c>
      <c s="23" t="s">
        <v>684</v>
      </c>
      <c s="18" t="s">
        <v>41</v>
      </c>
      <c s="24" t="s">
        <v>685</v>
      </c>
      <c s="25" t="s">
        <v>657</v>
      </c>
      <c s="26">
        <v>16</v>
      </c>
      <c s="27">
        <v>0</v>
      </c>
      <c s="27">
        <f>ROUND(ROUND(H157,2)*ROUND(G157,6),2)</f>
      </c>
      <c r="O157">
        <f>(I157*21)/100</f>
      </c>
      <c t="s">
        <v>17</v>
      </c>
    </row>
    <row r="158" spans="1:5" ht="12.75">
      <c r="A158" s="28" t="s">
        <v>44</v>
      </c>
      <c r="E158" s="29" t="s">
        <v>41</v>
      </c>
    </row>
    <row r="159" spans="1:5" ht="12.75">
      <c r="A159" s="30" t="s">
        <v>45</v>
      </c>
      <c r="E159" s="31" t="s">
        <v>41</v>
      </c>
    </row>
    <row r="160" spans="1:5" ht="12.75">
      <c r="A160" t="s">
        <v>46</v>
      </c>
      <c r="E160" s="29" t="s">
        <v>686</v>
      </c>
    </row>
    <row r="161" spans="1:16" ht="12.75">
      <c r="A161" s="18" t="s">
        <v>39</v>
      </c>
      <c s="23" t="s">
        <v>925</v>
      </c>
      <c s="23" t="s">
        <v>688</v>
      </c>
      <c s="18" t="s">
        <v>41</v>
      </c>
      <c s="24" t="s">
        <v>689</v>
      </c>
      <c s="25" t="s">
        <v>657</v>
      </c>
      <c s="26">
        <v>8</v>
      </c>
      <c s="27">
        <v>0</v>
      </c>
      <c s="27">
        <f>ROUND(ROUND(H161,2)*ROUND(G161,6),2)</f>
      </c>
      <c r="O161">
        <f>(I161*21)/100</f>
      </c>
      <c t="s">
        <v>17</v>
      </c>
    </row>
    <row r="162" spans="1:5" ht="12.75">
      <c r="A162" s="28" t="s">
        <v>44</v>
      </c>
      <c r="E162" s="29" t="s">
        <v>41</v>
      </c>
    </row>
    <row r="163" spans="1:5" ht="12.75">
      <c r="A163" s="30" t="s">
        <v>45</v>
      </c>
      <c r="E163" s="31" t="s">
        <v>41</v>
      </c>
    </row>
    <row r="164" spans="1:5" ht="12.75">
      <c r="A164" t="s">
        <v>46</v>
      </c>
      <c r="E164" s="29" t="s">
        <v>690</v>
      </c>
    </row>
    <row r="165" spans="1:16" ht="12.75">
      <c r="A165" s="18" t="s">
        <v>39</v>
      </c>
      <c s="23" t="s">
        <v>926</v>
      </c>
      <c s="23" t="s">
        <v>692</v>
      </c>
      <c s="18" t="s">
        <v>41</v>
      </c>
      <c s="24" t="s">
        <v>693</v>
      </c>
      <c s="25" t="s">
        <v>657</v>
      </c>
      <c s="26">
        <v>16</v>
      </c>
      <c s="27">
        <v>0</v>
      </c>
      <c s="27">
        <f>ROUND(ROUND(H165,2)*ROUND(G165,6),2)</f>
      </c>
      <c r="O165">
        <f>(I165*21)/100</f>
      </c>
      <c t="s">
        <v>17</v>
      </c>
    </row>
    <row r="166" spans="1:5" ht="12.75">
      <c r="A166" s="28" t="s">
        <v>44</v>
      </c>
      <c r="E166" s="29" t="s">
        <v>41</v>
      </c>
    </row>
    <row r="167" spans="1:5" ht="12.75">
      <c r="A167" s="30" t="s">
        <v>45</v>
      </c>
      <c r="E167" s="31" t="s">
        <v>41</v>
      </c>
    </row>
    <row r="168" spans="1:5" ht="12.75">
      <c r="A168" t="s">
        <v>46</v>
      </c>
      <c r="E168" s="29" t="s">
        <v>694</v>
      </c>
    </row>
    <row r="169" spans="1:16" ht="12.75">
      <c r="A169" s="18" t="s">
        <v>39</v>
      </c>
      <c s="23" t="s">
        <v>927</v>
      </c>
      <c s="23" t="s">
        <v>696</v>
      </c>
      <c s="18" t="s">
        <v>41</v>
      </c>
      <c s="24" t="s">
        <v>697</v>
      </c>
      <c s="25" t="s">
        <v>657</v>
      </c>
      <c s="26">
        <v>8</v>
      </c>
      <c s="27">
        <v>0</v>
      </c>
      <c s="27">
        <f>ROUND(ROUND(H169,2)*ROUND(G169,6),2)</f>
      </c>
      <c r="O169">
        <f>(I169*21)/100</f>
      </c>
      <c t="s">
        <v>17</v>
      </c>
    </row>
    <row r="170" spans="1:5" ht="12.75">
      <c r="A170" s="28" t="s">
        <v>44</v>
      </c>
      <c r="E170" s="29" t="s">
        <v>41</v>
      </c>
    </row>
    <row r="171" spans="1:5" ht="12.75">
      <c r="A171" s="30" t="s">
        <v>45</v>
      </c>
      <c r="E171" s="31" t="s">
        <v>41</v>
      </c>
    </row>
    <row r="172" spans="1:5" ht="12.75">
      <c r="A172" t="s">
        <v>46</v>
      </c>
      <c r="E172" s="29" t="s">
        <v>698</v>
      </c>
    </row>
    <row r="173" spans="1:16" ht="12.75">
      <c r="A173" s="18" t="s">
        <v>39</v>
      </c>
      <c s="23" t="s">
        <v>683</v>
      </c>
      <c s="23" t="s">
        <v>928</v>
      </c>
      <c s="18" t="s">
        <v>41</v>
      </c>
      <c s="24" t="s">
        <v>929</v>
      </c>
      <c s="25" t="s">
        <v>116</v>
      </c>
      <c s="26">
        <v>5</v>
      </c>
      <c s="27">
        <v>0</v>
      </c>
      <c s="27">
        <f>ROUND(ROUND(H173,2)*ROUND(G173,6),2)</f>
      </c>
      <c r="O173">
        <f>(I173*21)/100</f>
      </c>
      <c t="s">
        <v>17</v>
      </c>
    </row>
    <row r="174" spans="1:5" ht="12.75">
      <c r="A174" s="28" t="s">
        <v>44</v>
      </c>
      <c r="E174" s="29" t="s">
        <v>41</v>
      </c>
    </row>
    <row r="175" spans="1:5" ht="12.75">
      <c r="A175" s="30" t="s">
        <v>45</v>
      </c>
      <c r="E175" s="31" t="s">
        <v>41</v>
      </c>
    </row>
    <row r="176" spans="1:5" ht="12.75">
      <c r="A176" t="s">
        <v>46</v>
      </c>
      <c r="E176" s="29" t="s">
        <v>41</v>
      </c>
    </row>
    <row r="177" spans="1:16" ht="12.75">
      <c r="A177" s="18" t="s">
        <v>39</v>
      </c>
      <c s="23" t="s">
        <v>930</v>
      </c>
      <c s="23" t="s">
        <v>700</v>
      </c>
      <c s="18" t="s">
        <v>41</v>
      </c>
      <c s="24" t="s">
        <v>701</v>
      </c>
      <c s="25" t="s">
        <v>657</v>
      </c>
      <c s="26">
        <v>50</v>
      </c>
      <c s="27">
        <v>0</v>
      </c>
      <c s="27">
        <f>ROUND(ROUND(H177,2)*ROUND(G177,6),2)</f>
      </c>
      <c r="O177">
        <f>(I177*21)/100</f>
      </c>
      <c t="s">
        <v>17</v>
      </c>
    </row>
    <row r="178" spans="1:5" ht="12.75">
      <c r="A178" s="28" t="s">
        <v>44</v>
      </c>
      <c r="E178" s="29" t="s">
        <v>41</v>
      </c>
    </row>
    <row r="179" spans="1:5" ht="12.75">
      <c r="A179" s="30" t="s">
        <v>45</v>
      </c>
      <c r="E179" s="31" t="s">
        <v>41</v>
      </c>
    </row>
    <row r="180" spans="1:5" ht="25.5">
      <c r="A180" t="s">
        <v>46</v>
      </c>
      <c r="E180" s="29" t="s">
        <v>931</v>
      </c>
    </row>
    <row r="181" spans="1:16" ht="12.75">
      <c r="A181" s="18" t="s">
        <v>39</v>
      </c>
      <c s="23" t="s">
        <v>932</v>
      </c>
      <c s="23" t="s">
        <v>700</v>
      </c>
      <c s="18" t="s">
        <v>23</v>
      </c>
      <c s="24" t="s">
        <v>933</v>
      </c>
      <c s="25" t="s">
        <v>43</v>
      </c>
      <c s="26">
        <v>1</v>
      </c>
      <c s="27">
        <v>0</v>
      </c>
      <c s="27">
        <f>ROUND(ROUND(H181,2)*ROUND(G181,6),2)</f>
      </c>
      <c r="O181">
        <f>(I181*21)/100</f>
      </c>
      <c t="s">
        <v>17</v>
      </c>
    </row>
    <row r="182" spans="1:5" ht="12.75">
      <c r="A182" s="28" t="s">
        <v>44</v>
      </c>
      <c r="E182" s="29" t="s">
        <v>41</v>
      </c>
    </row>
    <row r="183" spans="1:5" ht="12.75">
      <c r="A183" s="30" t="s">
        <v>45</v>
      </c>
      <c r="E183" s="31" t="s">
        <v>41</v>
      </c>
    </row>
    <row r="184" spans="1:5" ht="12.75">
      <c r="A184" t="s">
        <v>46</v>
      </c>
      <c r="E184" s="29" t="s">
        <v>934</v>
      </c>
    </row>
    <row r="185" spans="1:16" ht="12.75">
      <c r="A185" s="18" t="s">
        <v>39</v>
      </c>
      <c s="23" t="s">
        <v>846</v>
      </c>
      <c s="23" t="s">
        <v>704</v>
      </c>
      <c s="18" t="s">
        <v>41</v>
      </c>
      <c s="24" t="s">
        <v>705</v>
      </c>
      <c s="25" t="s">
        <v>142</v>
      </c>
      <c s="26">
        <v>306.5</v>
      </c>
      <c s="27">
        <v>0</v>
      </c>
      <c s="27">
        <f>ROUND(ROUND(H185,2)*ROUND(G185,6),2)</f>
      </c>
      <c r="O185">
        <f>(I185*21)/100</f>
      </c>
      <c t="s">
        <v>17</v>
      </c>
    </row>
    <row r="186" spans="1:5" ht="12.75">
      <c r="A186" s="28" t="s">
        <v>44</v>
      </c>
      <c r="E186" s="29" t="s">
        <v>41</v>
      </c>
    </row>
    <row r="187" spans="1:5" ht="12.75">
      <c r="A187" s="30" t="s">
        <v>45</v>
      </c>
      <c r="E187" s="31" t="s">
        <v>41</v>
      </c>
    </row>
    <row r="188" spans="1:5" ht="25.5">
      <c r="A188" t="s">
        <v>46</v>
      </c>
      <c r="E188" s="29" t="s">
        <v>935</v>
      </c>
    </row>
    <row r="189" spans="1:16" ht="12.75">
      <c r="A189" s="18" t="s">
        <v>39</v>
      </c>
      <c s="23" t="s">
        <v>695</v>
      </c>
      <c s="23" t="s">
        <v>17</v>
      </c>
      <c s="18" t="s">
        <v>41</v>
      </c>
      <c s="24" t="s">
        <v>708</v>
      </c>
      <c s="25" t="s">
        <v>43</v>
      </c>
      <c s="26">
        <v>1</v>
      </c>
      <c s="27">
        <v>0</v>
      </c>
      <c s="27">
        <f>ROUND(ROUND(H189,2)*ROUND(G189,6),2)</f>
      </c>
      <c r="O189">
        <f>(I189*21)/100</f>
      </c>
      <c t="s">
        <v>17</v>
      </c>
    </row>
    <row r="190" spans="1:5" ht="12.75">
      <c r="A190" s="28" t="s">
        <v>44</v>
      </c>
      <c r="E190" s="29" t="s">
        <v>41</v>
      </c>
    </row>
    <row r="191" spans="1:5" ht="12.75">
      <c r="A191" s="30" t="s">
        <v>45</v>
      </c>
      <c r="E191" s="31" t="s">
        <v>41</v>
      </c>
    </row>
    <row r="192" spans="1:5" ht="38.25">
      <c r="A192" t="s">
        <v>46</v>
      </c>
      <c r="E192" s="29" t="s">
        <v>709</v>
      </c>
    </row>
    <row r="193" spans="1:16" ht="12.75">
      <c r="A193" s="18" t="s">
        <v>39</v>
      </c>
      <c s="23" t="s">
        <v>245</v>
      </c>
      <c s="23" t="s">
        <v>710</v>
      </c>
      <c s="18" t="s">
        <v>41</v>
      </c>
      <c s="24" t="s">
        <v>711</v>
      </c>
      <c s="25" t="s">
        <v>86</v>
      </c>
      <c s="26">
        <v>230</v>
      </c>
      <c s="27">
        <v>0</v>
      </c>
      <c s="27">
        <f>ROUND(ROUND(H193,2)*ROUND(G193,6),2)</f>
      </c>
      <c r="O193">
        <f>(I193*21)/100</f>
      </c>
      <c t="s">
        <v>17</v>
      </c>
    </row>
    <row r="194" spans="1:5" ht="12.75">
      <c r="A194" s="28" t="s">
        <v>44</v>
      </c>
      <c r="E194" s="29" t="s">
        <v>41</v>
      </c>
    </row>
    <row r="195" spans="1:5" ht="12.75">
      <c r="A195" s="30" t="s">
        <v>45</v>
      </c>
      <c r="E195" s="31" t="s">
        <v>41</v>
      </c>
    </row>
    <row r="196" spans="1:5" ht="12.75">
      <c r="A196" t="s">
        <v>46</v>
      </c>
      <c r="E196" s="29" t="s">
        <v>41</v>
      </c>
    </row>
    <row r="197" spans="1:16" ht="12.75">
      <c r="A197" s="18" t="s">
        <v>39</v>
      </c>
      <c s="23" t="s">
        <v>251</v>
      </c>
      <c s="23" t="s">
        <v>712</v>
      </c>
      <c s="18" t="s">
        <v>41</v>
      </c>
      <c s="24" t="s">
        <v>713</v>
      </c>
      <c s="25" t="s">
        <v>86</v>
      </c>
      <c s="26">
        <v>340</v>
      </c>
      <c s="27">
        <v>0</v>
      </c>
      <c s="27">
        <f>ROUND(ROUND(H197,2)*ROUND(G197,6),2)</f>
      </c>
      <c r="O197">
        <f>(I197*21)/100</f>
      </c>
      <c t="s">
        <v>17</v>
      </c>
    </row>
    <row r="198" spans="1:5" ht="12.75">
      <c r="A198" s="28" t="s">
        <v>44</v>
      </c>
      <c r="E198" s="29" t="s">
        <v>41</v>
      </c>
    </row>
    <row r="199" spans="1:5" ht="12.75">
      <c r="A199" s="30" t="s">
        <v>45</v>
      </c>
      <c r="E199" s="31" t="s">
        <v>41</v>
      </c>
    </row>
    <row r="200" spans="1:5" ht="12.75">
      <c r="A200" t="s">
        <v>46</v>
      </c>
      <c r="E200" s="29" t="s">
        <v>41</v>
      </c>
    </row>
    <row r="201" spans="1:16" ht="12.75">
      <c r="A201" s="18" t="s">
        <v>39</v>
      </c>
      <c s="23" t="s">
        <v>280</v>
      </c>
      <c s="23" t="s">
        <v>936</v>
      </c>
      <c s="18" t="s">
        <v>41</v>
      </c>
      <c s="24" t="s">
        <v>937</v>
      </c>
      <c s="25" t="s">
        <v>86</v>
      </c>
      <c s="26">
        <v>7</v>
      </c>
      <c s="27">
        <v>0</v>
      </c>
      <c s="27">
        <f>ROUND(ROUND(H201,2)*ROUND(G201,6),2)</f>
      </c>
      <c r="O201">
        <f>(I201*21)/100</f>
      </c>
      <c t="s">
        <v>17</v>
      </c>
    </row>
    <row r="202" spans="1:5" ht="12.75">
      <c r="A202" s="28" t="s">
        <v>44</v>
      </c>
      <c r="E202" s="29" t="s">
        <v>41</v>
      </c>
    </row>
    <row r="203" spans="1:5" ht="12.75">
      <c r="A203" s="30" t="s">
        <v>45</v>
      </c>
      <c r="E203" s="31" t="s">
        <v>41</v>
      </c>
    </row>
    <row r="204" spans="1:5" ht="12.75">
      <c r="A204" t="s">
        <v>46</v>
      </c>
      <c r="E204" s="29" t="s">
        <v>41</v>
      </c>
    </row>
    <row r="205" spans="1:16" ht="12.75">
      <c r="A205" s="18" t="s">
        <v>39</v>
      </c>
      <c s="23" t="s">
        <v>264</v>
      </c>
      <c s="23" t="s">
        <v>938</v>
      </c>
      <c s="18" t="s">
        <v>41</v>
      </c>
      <c s="24" t="s">
        <v>939</v>
      </c>
      <c s="25" t="s">
        <v>86</v>
      </c>
      <c s="26">
        <v>1</v>
      </c>
      <c s="27">
        <v>0</v>
      </c>
      <c s="27">
        <f>ROUND(ROUND(H205,2)*ROUND(G205,6),2)</f>
      </c>
      <c r="O205">
        <f>(I205*21)/100</f>
      </c>
      <c t="s">
        <v>17</v>
      </c>
    </row>
    <row r="206" spans="1:5" ht="12.75">
      <c r="A206" s="28" t="s">
        <v>44</v>
      </c>
      <c r="E206" s="29" t="s">
        <v>41</v>
      </c>
    </row>
    <row r="207" spans="1:5" ht="12.75">
      <c r="A207" s="30" t="s">
        <v>45</v>
      </c>
      <c r="E207" s="31" t="s">
        <v>41</v>
      </c>
    </row>
    <row r="208" spans="1:5" ht="12.75">
      <c r="A208" t="s">
        <v>46</v>
      </c>
      <c r="E208" s="29" t="s">
        <v>940</v>
      </c>
    </row>
    <row r="209" spans="1:16" ht="12.75">
      <c r="A209" s="18" t="s">
        <v>39</v>
      </c>
      <c s="23" t="s">
        <v>23</v>
      </c>
      <c s="23" t="s">
        <v>716</v>
      </c>
      <c s="18" t="s">
        <v>41</v>
      </c>
      <c s="24" t="s">
        <v>941</v>
      </c>
      <c s="25" t="s">
        <v>86</v>
      </c>
      <c s="26">
        <v>38</v>
      </c>
      <c s="27">
        <v>0</v>
      </c>
      <c s="27">
        <f>ROUND(ROUND(H209,2)*ROUND(G209,6),2)</f>
      </c>
      <c r="O209">
        <f>(I209*21)/100</f>
      </c>
      <c t="s">
        <v>17</v>
      </c>
    </row>
    <row r="210" spans="1:5" ht="12.75">
      <c r="A210" s="28" t="s">
        <v>44</v>
      </c>
      <c r="E210" s="29" t="s">
        <v>41</v>
      </c>
    </row>
    <row r="211" spans="1:5" ht="12.75">
      <c r="A211" s="30" t="s">
        <v>45</v>
      </c>
      <c r="E211" s="31" t="s">
        <v>41</v>
      </c>
    </row>
    <row r="212" spans="1:5" ht="12.75">
      <c r="A212" t="s">
        <v>46</v>
      </c>
      <c r="E212" s="29" t="s">
        <v>41</v>
      </c>
    </row>
    <row r="213" spans="1:16" ht="12.75">
      <c r="A213" s="18" t="s">
        <v>39</v>
      </c>
      <c s="23" t="s">
        <v>68</v>
      </c>
      <c s="23" t="s">
        <v>719</v>
      </c>
      <c s="18" t="s">
        <v>41</v>
      </c>
      <c s="24" t="s">
        <v>942</v>
      </c>
      <c s="25" t="s">
        <v>86</v>
      </c>
      <c s="26">
        <v>37</v>
      </c>
      <c s="27">
        <v>0</v>
      </c>
      <c s="27">
        <f>ROUND(ROUND(H213,2)*ROUND(G213,6),2)</f>
      </c>
      <c r="O213">
        <f>(I213*21)/100</f>
      </c>
      <c t="s">
        <v>17</v>
      </c>
    </row>
    <row r="214" spans="1:5" ht="12.75">
      <c r="A214" s="28" t="s">
        <v>44</v>
      </c>
      <c r="E214" s="29" t="s">
        <v>41</v>
      </c>
    </row>
    <row r="215" spans="1:5" ht="12.75">
      <c r="A215" s="30" t="s">
        <v>45</v>
      </c>
      <c r="E215" s="31" t="s">
        <v>41</v>
      </c>
    </row>
    <row r="216" spans="1:5" ht="12.75">
      <c r="A216" t="s">
        <v>46</v>
      </c>
      <c r="E216" s="29" t="s">
        <v>41</v>
      </c>
    </row>
    <row r="217" spans="1:16" ht="12.75">
      <c r="A217" s="18" t="s">
        <v>39</v>
      </c>
      <c s="23" t="s">
        <v>83</v>
      </c>
      <c s="23" t="s">
        <v>943</v>
      </c>
      <c s="18" t="s">
        <v>41</v>
      </c>
      <c s="24" t="s">
        <v>944</v>
      </c>
      <c s="25" t="s">
        <v>86</v>
      </c>
      <c s="26">
        <v>37</v>
      </c>
      <c s="27">
        <v>0</v>
      </c>
      <c s="27">
        <f>ROUND(ROUND(H217,2)*ROUND(G217,6),2)</f>
      </c>
      <c r="O217">
        <f>(I217*21)/100</f>
      </c>
      <c t="s">
        <v>17</v>
      </c>
    </row>
    <row r="218" spans="1:5" ht="12.75">
      <c r="A218" s="28" t="s">
        <v>44</v>
      </c>
      <c r="E218" s="29" t="s">
        <v>41</v>
      </c>
    </row>
    <row r="219" spans="1:5" ht="12.75">
      <c r="A219" s="30" t="s">
        <v>45</v>
      </c>
      <c r="E219" s="31" t="s">
        <v>41</v>
      </c>
    </row>
    <row r="220" spans="1:5" ht="12.75">
      <c r="A220" t="s">
        <v>46</v>
      </c>
      <c r="E220" s="29" t="s">
        <v>41</v>
      </c>
    </row>
    <row r="221" spans="1:16" ht="12.75">
      <c r="A221" s="18" t="s">
        <v>39</v>
      </c>
      <c s="23" t="s">
        <v>171</v>
      </c>
      <c s="23" t="s">
        <v>725</v>
      </c>
      <c s="18" t="s">
        <v>41</v>
      </c>
      <c s="24" t="s">
        <v>945</v>
      </c>
      <c s="25" t="s">
        <v>86</v>
      </c>
      <c s="26">
        <v>38</v>
      </c>
      <c s="27">
        <v>0</v>
      </c>
      <c s="27">
        <f>ROUND(ROUND(H221,2)*ROUND(G221,6),2)</f>
      </c>
      <c r="O221">
        <f>(I221*21)/100</f>
      </c>
      <c t="s">
        <v>17</v>
      </c>
    </row>
    <row r="222" spans="1:5" ht="12.75">
      <c r="A222" s="28" t="s">
        <v>44</v>
      </c>
      <c r="E222" s="29" t="s">
        <v>41</v>
      </c>
    </row>
    <row r="223" spans="1:5" ht="12.75">
      <c r="A223" s="30" t="s">
        <v>45</v>
      </c>
      <c r="E223" s="31" t="s">
        <v>41</v>
      </c>
    </row>
    <row r="224" spans="1:5" ht="12.75">
      <c r="A224" t="s">
        <v>46</v>
      </c>
      <c r="E224" s="29" t="s">
        <v>41</v>
      </c>
    </row>
    <row r="225" spans="1:16" ht="12.75">
      <c r="A225" s="18" t="s">
        <v>39</v>
      </c>
      <c s="23" t="s">
        <v>208</v>
      </c>
      <c s="23" t="s">
        <v>731</v>
      </c>
      <c s="18" t="s">
        <v>41</v>
      </c>
      <c s="24" t="s">
        <v>732</v>
      </c>
      <c s="25" t="s">
        <v>142</v>
      </c>
      <c s="26">
        <v>1800</v>
      </c>
      <c s="27">
        <v>0</v>
      </c>
      <c s="27">
        <f>ROUND(ROUND(H225,2)*ROUND(G225,6),2)</f>
      </c>
      <c r="O225">
        <f>(I225*21)/100</f>
      </c>
      <c t="s">
        <v>17</v>
      </c>
    </row>
    <row r="226" spans="1:5" ht="12.75">
      <c r="A226" s="28" t="s">
        <v>44</v>
      </c>
      <c r="E226" s="29" t="s">
        <v>41</v>
      </c>
    </row>
    <row r="227" spans="1:5" ht="12.75">
      <c r="A227" s="30" t="s">
        <v>45</v>
      </c>
      <c r="E227" s="31" t="s">
        <v>41</v>
      </c>
    </row>
    <row r="228" spans="1:5" ht="12.75">
      <c r="A228" t="s">
        <v>46</v>
      </c>
      <c r="E228" s="29" t="s">
        <v>41</v>
      </c>
    </row>
    <row r="229" spans="1:16" ht="12.75">
      <c r="A229" s="18" t="s">
        <v>39</v>
      </c>
      <c s="23" t="s">
        <v>211</v>
      </c>
      <c s="23" t="s">
        <v>733</v>
      </c>
      <c s="18" t="s">
        <v>41</v>
      </c>
      <c s="24" t="s">
        <v>734</v>
      </c>
      <c s="25" t="s">
        <v>86</v>
      </c>
      <c s="26">
        <v>40</v>
      </c>
      <c s="27">
        <v>0</v>
      </c>
      <c s="27">
        <f>ROUND(ROUND(H229,2)*ROUND(G229,6),2)</f>
      </c>
      <c r="O229">
        <f>(I229*21)/100</f>
      </c>
      <c t="s">
        <v>17</v>
      </c>
    </row>
    <row r="230" spans="1:5" ht="12.75">
      <c r="A230" s="28" t="s">
        <v>44</v>
      </c>
      <c r="E230" s="29" t="s">
        <v>41</v>
      </c>
    </row>
    <row r="231" spans="1:5" ht="12.75">
      <c r="A231" s="30" t="s">
        <v>45</v>
      </c>
      <c r="E231" s="31" t="s">
        <v>41</v>
      </c>
    </row>
    <row r="232" spans="1:5" ht="12.75">
      <c r="A232" t="s">
        <v>46</v>
      </c>
      <c r="E232" s="29" t="s">
        <v>41</v>
      </c>
    </row>
    <row r="233" spans="1:16" ht="12.75">
      <c r="A233" s="18" t="s">
        <v>39</v>
      </c>
      <c s="23" t="s">
        <v>217</v>
      </c>
      <c s="23" t="s">
        <v>735</v>
      </c>
      <c s="18" t="s">
        <v>41</v>
      </c>
      <c s="24" t="s">
        <v>736</v>
      </c>
      <c s="25" t="s">
        <v>86</v>
      </c>
      <c s="26">
        <v>240</v>
      </c>
      <c s="27">
        <v>0</v>
      </c>
      <c s="27">
        <f>ROUND(ROUND(H233,2)*ROUND(G233,6),2)</f>
      </c>
      <c r="O233">
        <f>(I233*21)/100</f>
      </c>
      <c t="s">
        <v>17</v>
      </c>
    </row>
    <row r="234" spans="1:5" ht="12.75">
      <c r="A234" s="28" t="s">
        <v>44</v>
      </c>
      <c r="E234" s="29" t="s">
        <v>41</v>
      </c>
    </row>
    <row r="235" spans="1:5" ht="12.75">
      <c r="A235" s="30" t="s">
        <v>45</v>
      </c>
      <c r="E235" s="31" t="s">
        <v>41</v>
      </c>
    </row>
    <row r="236" spans="1:5" ht="12.75">
      <c r="A236" t="s">
        <v>46</v>
      </c>
      <c r="E236" s="29" t="s">
        <v>41</v>
      </c>
    </row>
    <row r="237" spans="1:16" ht="12.75">
      <c r="A237" s="18" t="s">
        <v>39</v>
      </c>
      <c s="23" t="s">
        <v>195</v>
      </c>
      <c s="23" t="s">
        <v>739</v>
      </c>
      <c s="18" t="s">
        <v>41</v>
      </c>
      <c s="24" t="s">
        <v>740</v>
      </c>
      <c s="25" t="s">
        <v>142</v>
      </c>
      <c s="26">
        <v>120</v>
      </c>
      <c s="27">
        <v>0</v>
      </c>
      <c s="27">
        <f>ROUND(ROUND(H237,2)*ROUND(G237,6),2)</f>
      </c>
      <c r="O237">
        <f>(I237*21)/100</f>
      </c>
      <c t="s">
        <v>17</v>
      </c>
    </row>
    <row r="238" spans="1:5" ht="12.75">
      <c r="A238" s="28" t="s">
        <v>44</v>
      </c>
      <c r="E238" s="29" t="s">
        <v>41</v>
      </c>
    </row>
    <row r="239" spans="1:5" ht="12.75">
      <c r="A239" s="30" t="s">
        <v>45</v>
      </c>
      <c r="E239" s="31" t="s">
        <v>41</v>
      </c>
    </row>
    <row r="240" spans="1:5" ht="12.75">
      <c r="A240" t="s">
        <v>46</v>
      </c>
      <c r="E240" s="29" t="s">
        <v>41</v>
      </c>
    </row>
    <row r="241" spans="1:16" ht="12.75">
      <c r="A241" s="18" t="s">
        <v>39</v>
      </c>
      <c s="23" t="s">
        <v>202</v>
      </c>
      <c s="23" t="s">
        <v>741</v>
      </c>
      <c s="18" t="s">
        <v>41</v>
      </c>
      <c s="24" t="s">
        <v>946</v>
      </c>
      <c s="25" t="s">
        <v>142</v>
      </c>
      <c s="26">
        <v>2000</v>
      </c>
      <c s="27">
        <v>0</v>
      </c>
      <c s="27">
        <f>ROUND(ROUND(H241,2)*ROUND(G241,6),2)</f>
      </c>
      <c r="O241">
        <f>(I241*21)/100</f>
      </c>
      <c t="s">
        <v>17</v>
      </c>
    </row>
    <row r="242" spans="1:5" ht="12.75">
      <c r="A242" s="28" t="s">
        <v>44</v>
      </c>
      <c r="E242" s="29" t="s">
        <v>41</v>
      </c>
    </row>
    <row r="243" spans="1:5" ht="12.75">
      <c r="A243" s="30" t="s">
        <v>45</v>
      </c>
      <c r="E243" s="31" t="s">
        <v>41</v>
      </c>
    </row>
    <row r="244" spans="1:5" ht="12.75">
      <c r="A244" t="s">
        <v>46</v>
      </c>
      <c r="E244" s="29" t="s">
        <v>41</v>
      </c>
    </row>
    <row r="245" spans="1:16" ht="12.75">
      <c r="A245" s="18" t="s">
        <v>39</v>
      </c>
      <c s="23" t="s">
        <v>191</v>
      </c>
      <c s="23" t="s">
        <v>947</v>
      </c>
      <c s="18" t="s">
        <v>41</v>
      </c>
      <c s="24" t="s">
        <v>948</v>
      </c>
      <c s="25" t="s">
        <v>142</v>
      </c>
      <c s="26">
        <v>400</v>
      </c>
      <c s="27">
        <v>0</v>
      </c>
      <c s="27">
        <f>ROUND(ROUND(H245,2)*ROUND(G245,6),2)</f>
      </c>
      <c r="O245">
        <f>(I245*21)/100</f>
      </c>
      <c t="s">
        <v>17</v>
      </c>
    </row>
    <row r="246" spans="1:5" ht="12.75">
      <c r="A246" s="28" t="s">
        <v>44</v>
      </c>
      <c r="E246" s="29" t="s">
        <v>41</v>
      </c>
    </row>
    <row r="247" spans="1:5" ht="12.75">
      <c r="A247" s="30" t="s">
        <v>45</v>
      </c>
      <c r="E247" s="31" t="s">
        <v>41</v>
      </c>
    </row>
    <row r="248" spans="1:5" ht="12.75">
      <c r="A248" t="s">
        <v>46</v>
      </c>
      <c r="E248" s="29" t="s">
        <v>41</v>
      </c>
    </row>
    <row r="249" spans="1:16" ht="12.75">
      <c r="A249" s="18" t="s">
        <v>39</v>
      </c>
      <c s="23" t="s">
        <v>230</v>
      </c>
      <c s="23" t="s">
        <v>745</v>
      </c>
      <c s="18" t="s">
        <v>41</v>
      </c>
      <c s="24" t="s">
        <v>746</v>
      </c>
      <c s="25" t="s">
        <v>142</v>
      </c>
      <c s="26">
        <v>37</v>
      </c>
      <c s="27">
        <v>0</v>
      </c>
      <c s="27">
        <f>ROUND(ROUND(H249,2)*ROUND(G249,6),2)</f>
      </c>
      <c r="O249">
        <f>(I249*21)/100</f>
      </c>
      <c t="s">
        <v>17</v>
      </c>
    </row>
    <row r="250" spans="1:5" ht="12.75">
      <c r="A250" s="28" t="s">
        <v>44</v>
      </c>
      <c r="E250" s="29" t="s">
        <v>41</v>
      </c>
    </row>
    <row r="251" spans="1:5" ht="12.75">
      <c r="A251" s="30" t="s">
        <v>45</v>
      </c>
      <c r="E251" s="31" t="s">
        <v>41</v>
      </c>
    </row>
    <row r="252" spans="1:5" ht="12.75">
      <c r="A252" t="s">
        <v>46</v>
      </c>
      <c r="E252" s="29" t="s">
        <v>41</v>
      </c>
    </row>
    <row r="253" spans="1:16" ht="12.75">
      <c r="A253" s="18" t="s">
        <v>39</v>
      </c>
      <c s="23" t="s">
        <v>222</v>
      </c>
      <c s="23" t="s">
        <v>747</v>
      </c>
      <c s="18" t="s">
        <v>41</v>
      </c>
      <c s="24" t="s">
        <v>748</v>
      </c>
      <c s="25" t="s">
        <v>86</v>
      </c>
      <c s="26">
        <v>240</v>
      </c>
      <c s="27">
        <v>0</v>
      </c>
      <c s="27">
        <f>ROUND(ROUND(H253,2)*ROUND(G253,6),2)</f>
      </c>
      <c r="O253">
        <f>(I253*21)/100</f>
      </c>
      <c t="s">
        <v>17</v>
      </c>
    </row>
    <row r="254" spans="1:5" ht="12.75">
      <c r="A254" s="28" t="s">
        <v>44</v>
      </c>
      <c r="E254" s="29" t="s">
        <v>41</v>
      </c>
    </row>
    <row r="255" spans="1:5" ht="12.75">
      <c r="A255" s="30" t="s">
        <v>45</v>
      </c>
      <c r="E255" s="31" t="s">
        <v>41</v>
      </c>
    </row>
    <row r="256" spans="1:5" ht="12.75">
      <c r="A256" t="s">
        <v>46</v>
      </c>
      <c r="E256" s="29" t="s">
        <v>41</v>
      </c>
    </row>
    <row r="257" spans="1:16" ht="12.75">
      <c r="A257" s="18" t="s">
        <v>39</v>
      </c>
      <c s="23" t="s">
        <v>801</v>
      </c>
      <c s="23" t="s">
        <v>949</v>
      </c>
      <c s="18" t="s">
        <v>41</v>
      </c>
      <c s="24" t="s">
        <v>950</v>
      </c>
      <c s="25" t="s">
        <v>142</v>
      </c>
      <c s="26">
        <v>700</v>
      </c>
      <c s="27">
        <v>0</v>
      </c>
      <c s="27">
        <f>ROUND(ROUND(H257,2)*ROUND(G257,6),2)</f>
      </c>
      <c r="O257">
        <f>(I257*21)/100</f>
      </c>
      <c t="s">
        <v>17</v>
      </c>
    </row>
    <row r="258" spans="1:5" ht="12.75">
      <c r="A258" s="28" t="s">
        <v>44</v>
      </c>
      <c r="E258" s="29" t="s">
        <v>41</v>
      </c>
    </row>
    <row r="259" spans="1:5" ht="12.75">
      <c r="A259" s="30" t="s">
        <v>45</v>
      </c>
      <c r="E259" s="31" t="s">
        <v>41</v>
      </c>
    </row>
    <row r="260" spans="1:5" ht="38.25">
      <c r="A260" t="s">
        <v>46</v>
      </c>
      <c r="E260" s="29" t="s">
        <v>951</v>
      </c>
    </row>
    <row r="261" spans="1:16" ht="12.75">
      <c r="A261" s="18" t="s">
        <v>39</v>
      </c>
      <c s="23" t="s">
        <v>663</v>
      </c>
      <c s="23" t="s">
        <v>952</v>
      </c>
      <c s="18" t="s">
        <v>41</v>
      </c>
      <c s="24" t="s">
        <v>953</v>
      </c>
      <c s="25" t="s">
        <v>142</v>
      </c>
      <c s="26">
        <v>1000</v>
      </c>
      <c s="27">
        <v>0</v>
      </c>
      <c s="27">
        <f>ROUND(ROUND(H261,2)*ROUND(G261,6),2)</f>
      </c>
      <c r="O261">
        <f>(I261*21)/100</f>
      </c>
      <c t="s">
        <v>17</v>
      </c>
    </row>
    <row r="262" spans="1:5" ht="12.75">
      <c r="A262" s="28" t="s">
        <v>44</v>
      </c>
      <c r="E262" s="29" t="s">
        <v>41</v>
      </c>
    </row>
    <row r="263" spans="1:5" ht="12.75">
      <c r="A263" s="30" t="s">
        <v>45</v>
      </c>
      <c r="E263" s="31" t="s">
        <v>41</v>
      </c>
    </row>
    <row r="264" spans="1:5" ht="12.75">
      <c r="A264" t="s">
        <v>46</v>
      </c>
      <c r="E264" s="29" t="s">
        <v>41</v>
      </c>
    </row>
    <row r="265" spans="1:16" ht="12.75">
      <c r="A265" s="18" t="s">
        <v>39</v>
      </c>
      <c s="23" t="s">
        <v>810</v>
      </c>
      <c s="23" t="s">
        <v>753</v>
      </c>
      <c s="18" t="s">
        <v>41</v>
      </c>
      <c s="24" t="s">
        <v>754</v>
      </c>
      <c s="25" t="s">
        <v>142</v>
      </c>
      <c s="26">
        <v>2800</v>
      </c>
      <c s="27">
        <v>0</v>
      </c>
      <c s="27">
        <f>ROUND(ROUND(H265,2)*ROUND(G265,6),2)</f>
      </c>
      <c r="O265">
        <f>(I265*21)/100</f>
      </c>
      <c t="s">
        <v>17</v>
      </c>
    </row>
    <row r="266" spans="1:5" ht="12.75">
      <c r="A266" s="28" t="s">
        <v>44</v>
      </c>
      <c r="E266" s="29" t="s">
        <v>41</v>
      </c>
    </row>
    <row r="267" spans="1:5" ht="12.75">
      <c r="A267" s="30" t="s">
        <v>45</v>
      </c>
      <c r="E267" s="31" t="s">
        <v>41</v>
      </c>
    </row>
    <row r="268" spans="1:5" ht="12.75">
      <c r="A268" t="s">
        <v>46</v>
      </c>
      <c r="E268" s="29" t="s">
        <v>41</v>
      </c>
    </row>
    <row r="269" spans="1:16" ht="12.75">
      <c r="A269" s="18" t="s">
        <v>39</v>
      </c>
      <c s="23" t="s">
        <v>654</v>
      </c>
      <c s="23" t="s">
        <v>753</v>
      </c>
      <c s="18" t="s">
        <v>23</v>
      </c>
      <c s="24" t="s">
        <v>754</v>
      </c>
      <c s="25" t="s">
        <v>142</v>
      </c>
      <c s="26">
        <v>350</v>
      </c>
      <c s="27">
        <v>0</v>
      </c>
      <c s="27">
        <f>ROUND(ROUND(H269,2)*ROUND(G269,6),2)</f>
      </c>
      <c r="O269">
        <f>(I269*21)/100</f>
      </c>
      <c t="s">
        <v>17</v>
      </c>
    </row>
    <row r="270" spans="1:5" ht="12.75">
      <c r="A270" s="28" t="s">
        <v>44</v>
      </c>
      <c r="E270" s="29" t="s">
        <v>41</v>
      </c>
    </row>
    <row r="271" spans="1:5" ht="12.75">
      <c r="A271" s="30" t="s">
        <v>45</v>
      </c>
      <c r="E271" s="31" t="s">
        <v>41</v>
      </c>
    </row>
    <row r="272" spans="1:5" ht="12.75">
      <c r="A272" t="s">
        <v>46</v>
      </c>
      <c r="E272" s="29" t="s">
        <v>41</v>
      </c>
    </row>
    <row r="273" spans="1:16" ht="12.75">
      <c r="A273" s="18" t="s">
        <v>39</v>
      </c>
      <c s="23" t="s">
        <v>699</v>
      </c>
      <c s="23" t="s">
        <v>26</v>
      </c>
      <c s="18" t="s">
        <v>41</v>
      </c>
      <c s="24" t="s">
        <v>756</v>
      </c>
      <c s="25" t="s">
        <v>43</v>
      </c>
      <c s="26">
        <v>1</v>
      </c>
      <c s="27">
        <v>0</v>
      </c>
      <c s="27">
        <f>ROUND(ROUND(H273,2)*ROUND(G273,6),2)</f>
      </c>
      <c r="O273">
        <f>(I273*21)/100</f>
      </c>
      <c t="s">
        <v>17</v>
      </c>
    </row>
    <row r="274" spans="1:5" ht="12.75">
      <c r="A274" s="28" t="s">
        <v>44</v>
      </c>
      <c r="E274" s="29" t="s">
        <v>41</v>
      </c>
    </row>
    <row r="275" spans="1:5" ht="12.75">
      <c r="A275" s="30" t="s">
        <v>45</v>
      </c>
      <c r="E275" s="31" t="s">
        <v>41</v>
      </c>
    </row>
    <row r="276" spans="1:5" ht="38.25">
      <c r="A276" t="s">
        <v>46</v>
      </c>
      <c r="E276" s="29" t="s">
        <v>709</v>
      </c>
    </row>
    <row r="277" spans="1:16" ht="12.75">
      <c r="A277" s="18" t="s">
        <v>39</v>
      </c>
      <c s="23" t="s">
        <v>659</v>
      </c>
      <c s="23" t="s">
        <v>954</v>
      </c>
      <c s="18" t="s">
        <v>41</v>
      </c>
      <c s="24" t="s">
        <v>955</v>
      </c>
      <c s="25" t="s">
        <v>142</v>
      </c>
      <c s="26">
        <v>1000</v>
      </c>
      <c s="27">
        <v>0</v>
      </c>
      <c s="27">
        <f>ROUND(ROUND(H277,2)*ROUND(G277,6),2)</f>
      </c>
      <c r="O277">
        <f>(I277*21)/100</f>
      </c>
      <c t="s">
        <v>17</v>
      </c>
    </row>
    <row r="278" spans="1:5" ht="12.75">
      <c r="A278" s="28" t="s">
        <v>44</v>
      </c>
      <c r="E278" s="29" t="s">
        <v>41</v>
      </c>
    </row>
    <row r="279" spans="1:5" ht="12.75">
      <c r="A279" s="30" t="s">
        <v>45</v>
      </c>
      <c r="E279" s="31" t="s">
        <v>41</v>
      </c>
    </row>
    <row r="280" spans="1:5" ht="12.75">
      <c r="A280" t="s">
        <v>46</v>
      </c>
      <c r="E280" s="29" t="s">
        <v>41</v>
      </c>
    </row>
    <row r="281" spans="1:16" ht="12.75">
      <c r="A281" s="18" t="s">
        <v>39</v>
      </c>
      <c s="23" t="s">
        <v>849</v>
      </c>
      <c s="23" t="s">
        <v>761</v>
      </c>
      <c s="18" t="s">
        <v>41</v>
      </c>
      <c s="24" t="s">
        <v>956</v>
      </c>
      <c s="25" t="s">
        <v>142</v>
      </c>
      <c s="26">
        <v>300</v>
      </c>
      <c s="27">
        <v>0</v>
      </c>
      <c s="27">
        <f>ROUND(ROUND(H281,2)*ROUND(G281,6),2)</f>
      </c>
      <c r="O281">
        <f>(I281*21)/100</f>
      </c>
      <c t="s">
        <v>17</v>
      </c>
    </row>
    <row r="282" spans="1:5" ht="12.75">
      <c r="A282" s="28" t="s">
        <v>44</v>
      </c>
      <c r="E282" s="29" t="s">
        <v>41</v>
      </c>
    </row>
    <row r="283" spans="1:5" ht="12.75">
      <c r="A283" s="30" t="s">
        <v>45</v>
      </c>
      <c r="E283" s="31" t="s">
        <v>41</v>
      </c>
    </row>
    <row r="284" spans="1:5" ht="12.75">
      <c r="A284" t="s">
        <v>46</v>
      </c>
      <c r="E284" s="29" t="s">
        <v>41</v>
      </c>
    </row>
    <row r="285" spans="1:16" ht="12.75">
      <c r="A285" s="18" t="s">
        <v>39</v>
      </c>
      <c s="23" t="s">
        <v>825</v>
      </c>
      <c s="23" t="s">
        <v>761</v>
      </c>
      <c s="18" t="s">
        <v>23</v>
      </c>
      <c s="24" t="s">
        <v>762</v>
      </c>
      <c s="25" t="s">
        <v>142</v>
      </c>
      <c s="26">
        <v>2800</v>
      </c>
      <c s="27">
        <v>0</v>
      </c>
      <c s="27">
        <f>ROUND(ROUND(H285,2)*ROUND(G285,6),2)</f>
      </c>
      <c r="O285">
        <f>(I285*21)/100</f>
      </c>
      <c t="s">
        <v>17</v>
      </c>
    </row>
    <row r="286" spans="1:5" ht="12.75">
      <c r="A286" s="28" t="s">
        <v>44</v>
      </c>
      <c r="E286" s="29" t="s">
        <v>41</v>
      </c>
    </row>
    <row r="287" spans="1:5" ht="12.75">
      <c r="A287" s="30" t="s">
        <v>45</v>
      </c>
      <c r="E287" s="31" t="s">
        <v>41</v>
      </c>
    </row>
    <row r="288" spans="1:5" ht="12.75">
      <c r="A288" t="s">
        <v>46</v>
      </c>
      <c r="E288" s="29" t="s">
        <v>41</v>
      </c>
    </row>
    <row r="289" spans="1:16" ht="12.75">
      <c r="A289" s="18" t="s">
        <v>39</v>
      </c>
      <c s="23" t="s">
        <v>650</v>
      </c>
      <c s="23" t="s">
        <v>957</v>
      </c>
      <c s="18" t="s">
        <v>41</v>
      </c>
      <c s="24" t="s">
        <v>958</v>
      </c>
      <c s="25" t="s">
        <v>142</v>
      </c>
      <c s="26">
        <v>50</v>
      </c>
      <c s="27">
        <v>0</v>
      </c>
      <c s="27">
        <f>ROUND(ROUND(H289,2)*ROUND(G289,6),2)</f>
      </c>
      <c r="O289">
        <f>(I289*21)/100</f>
      </c>
      <c t="s">
        <v>17</v>
      </c>
    </row>
    <row r="290" spans="1:5" ht="12.75">
      <c r="A290" s="28" t="s">
        <v>44</v>
      </c>
      <c r="E290" s="29" t="s">
        <v>41</v>
      </c>
    </row>
    <row r="291" spans="1:5" ht="12.75">
      <c r="A291" s="30" t="s">
        <v>45</v>
      </c>
      <c r="E291" s="31" t="s">
        <v>41</v>
      </c>
    </row>
    <row r="292" spans="1:5" ht="25.5">
      <c r="A292" t="s">
        <v>46</v>
      </c>
      <c r="E292" s="29" t="s">
        <v>959</v>
      </c>
    </row>
    <row r="293" spans="1:16" ht="12.75">
      <c r="A293" s="18" t="s">
        <v>39</v>
      </c>
      <c s="23" t="s">
        <v>286</v>
      </c>
      <c s="23" t="s">
        <v>960</v>
      </c>
      <c s="18" t="s">
        <v>41</v>
      </c>
      <c s="24" t="s">
        <v>961</v>
      </c>
      <c s="25" t="s">
        <v>86</v>
      </c>
      <c s="26">
        <v>7</v>
      </c>
      <c s="27">
        <v>0</v>
      </c>
      <c s="27">
        <f>ROUND(ROUND(H293,2)*ROUND(G293,6),2)</f>
      </c>
      <c r="O293">
        <f>(I293*21)/100</f>
      </c>
      <c t="s">
        <v>17</v>
      </c>
    </row>
    <row r="294" spans="1:5" ht="12.75">
      <c r="A294" s="28" t="s">
        <v>44</v>
      </c>
      <c r="E294" s="29" t="s">
        <v>41</v>
      </c>
    </row>
    <row r="295" spans="1:5" ht="12.75">
      <c r="A295" s="30" t="s">
        <v>45</v>
      </c>
      <c r="E295" s="31" t="s">
        <v>41</v>
      </c>
    </row>
    <row r="296" spans="1:5" ht="12.75">
      <c r="A296" t="s">
        <v>46</v>
      </c>
      <c r="E296" s="29" t="s">
        <v>41</v>
      </c>
    </row>
    <row r="297" spans="1:16" ht="12.75">
      <c r="A297" s="18" t="s">
        <v>39</v>
      </c>
      <c s="23" t="s">
        <v>962</v>
      </c>
      <c s="23" t="s">
        <v>28</v>
      </c>
      <c s="18" t="s">
        <v>41</v>
      </c>
      <c s="24" t="s">
        <v>764</v>
      </c>
      <c s="25" t="s">
        <v>43</v>
      </c>
      <c s="26">
        <v>1</v>
      </c>
      <c s="27">
        <v>0</v>
      </c>
      <c s="27">
        <f>ROUND(ROUND(H297,2)*ROUND(G297,6),2)</f>
      </c>
      <c r="O297">
        <f>(I297*21)/100</f>
      </c>
      <c t="s">
        <v>17</v>
      </c>
    </row>
    <row r="298" spans="1:5" ht="12.75">
      <c r="A298" s="28" t="s">
        <v>44</v>
      </c>
      <c r="E298" s="29" t="s">
        <v>41</v>
      </c>
    </row>
    <row r="299" spans="1:5" ht="12.75">
      <c r="A299" s="30" t="s">
        <v>45</v>
      </c>
      <c r="E299" s="31" t="s">
        <v>41</v>
      </c>
    </row>
    <row r="300" spans="1:5" ht="25.5">
      <c r="A300" t="s">
        <v>46</v>
      </c>
      <c r="E300" s="29" t="s">
        <v>765</v>
      </c>
    </row>
    <row r="301" spans="1:16" ht="12.75">
      <c r="A301" s="18" t="s">
        <v>39</v>
      </c>
      <c s="23" t="s">
        <v>749</v>
      </c>
      <c s="23" t="s">
        <v>767</v>
      </c>
      <c s="18" t="s">
        <v>41</v>
      </c>
      <c s="24" t="s">
        <v>768</v>
      </c>
      <c s="25" t="s">
        <v>116</v>
      </c>
      <c s="26">
        <v>10</v>
      </c>
      <c s="27">
        <v>0</v>
      </c>
      <c s="27">
        <f>ROUND(ROUND(H301,2)*ROUND(G301,6),2)</f>
      </c>
      <c r="O301">
        <f>(I301*21)/100</f>
      </c>
      <c t="s">
        <v>17</v>
      </c>
    </row>
    <row r="302" spans="1:5" ht="12.75">
      <c r="A302" s="28" t="s">
        <v>44</v>
      </c>
      <c r="E302" s="29" t="s">
        <v>41</v>
      </c>
    </row>
    <row r="303" spans="1:5" ht="12.75">
      <c r="A303" s="30" t="s">
        <v>45</v>
      </c>
      <c r="E303" s="31" t="s">
        <v>41</v>
      </c>
    </row>
    <row r="304" spans="1:5" ht="12.75">
      <c r="A304" t="s">
        <v>46</v>
      </c>
      <c r="E304" s="29" t="s">
        <v>963</v>
      </c>
    </row>
    <row r="305" spans="1:16" ht="12.75">
      <c r="A305" s="18" t="s">
        <v>39</v>
      </c>
      <c s="23" t="s">
        <v>687</v>
      </c>
      <c s="23" t="s">
        <v>770</v>
      </c>
      <c s="18" t="s">
        <v>41</v>
      </c>
      <c s="24" t="s">
        <v>771</v>
      </c>
      <c s="25" t="s">
        <v>772</v>
      </c>
      <c s="26">
        <v>1.3</v>
      </c>
      <c s="27">
        <v>0</v>
      </c>
      <c s="27">
        <f>ROUND(ROUND(H305,2)*ROUND(G305,6),2)</f>
      </c>
      <c r="O305">
        <f>(I305*21)/100</f>
      </c>
      <c t="s">
        <v>17</v>
      </c>
    </row>
    <row r="306" spans="1:5" ht="12.75">
      <c r="A306" s="28" t="s">
        <v>44</v>
      </c>
      <c r="E306" s="29" t="s">
        <v>41</v>
      </c>
    </row>
    <row r="307" spans="1:5" ht="12.75">
      <c r="A307" s="30" t="s">
        <v>45</v>
      </c>
      <c r="E307" s="31" t="s">
        <v>41</v>
      </c>
    </row>
    <row r="308" spans="1:5" ht="12.75">
      <c r="A308" t="s">
        <v>46</v>
      </c>
      <c r="E308" s="29" t="s">
        <v>41</v>
      </c>
    </row>
    <row r="309" spans="1:16" ht="12.75">
      <c r="A309" s="18" t="s">
        <v>39</v>
      </c>
      <c s="23" t="s">
        <v>675</v>
      </c>
      <c s="23" t="s">
        <v>964</v>
      </c>
      <c s="18" t="s">
        <v>41</v>
      </c>
      <c s="24" t="s">
        <v>965</v>
      </c>
      <c s="25" t="s">
        <v>174</v>
      </c>
      <c s="26">
        <v>70</v>
      </c>
      <c s="27">
        <v>0</v>
      </c>
      <c s="27">
        <f>ROUND(ROUND(H309,2)*ROUND(G309,6),2)</f>
      </c>
      <c r="O309">
        <f>(I309*21)/100</f>
      </c>
      <c t="s">
        <v>17</v>
      </c>
    </row>
    <row r="310" spans="1:5" ht="12.75">
      <c r="A310" s="28" t="s">
        <v>44</v>
      </c>
      <c r="E310" s="29" t="s">
        <v>41</v>
      </c>
    </row>
    <row r="311" spans="1:5" ht="12.75">
      <c r="A311" s="30" t="s">
        <v>45</v>
      </c>
      <c r="E311" s="31" t="s">
        <v>41</v>
      </c>
    </row>
    <row r="312" spans="1:5" ht="12.75">
      <c r="A312" t="s">
        <v>46</v>
      </c>
      <c r="E312" s="29" t="s">
        <v>41</v>
      </c>
    </row>
    <row r="313" spans="1:16" ht="12.75">
      <c r="A313" s="18" t="s">
        <v>39</v>
      </c>
      <c s="23" t="s">
        <v>679</v>
      </c>
      <c s="23" t="s">
        <v>966</v>
      </c>
      <c s="18" t="s">
        <v>41</v>
      </c>
      <c s="24" t="s">
        <v>967</v>
      </c>
      <c s="25" t="s">
        <v>174</v>
      </c>
      <c s="26">
        <v>70</v>
      </c>
      <c s="27">
        <v>0</v>
      </c>
      <c s="27">
        <f>ROUND(ROUND(H313,2)*ROUND(G313,6),2)</f>
      </c>
      <c r="O313">
        <f>(I313*21)/100</f>
      </c>
      <c t="s">
        <v>17</v>
      </c>
    </row>
    <row r="314" spans="1:5" ht="12.75">
      <c r="A314" s="28" t="s">
        <v>44</v>
      </c>
      <c r="E314" s="29" t="s">
        <v>41</v>
      </c>
    </row>
    <row r="315" spans="1:5" ht="12.75">
      <c r="A315" s="30" t="s">
        <v>45</v>
      </c>
      <c r="E315" s="31" t="s">
        <v>41</v>
      </c>
    </row>
    <row r="316" spans="1:5" ht="12.75">
      <c r="A316" t="s">
        <v>46</v>
      </c>
      <c r="E316" s="29" t="s">
        <v>41</v>
      </c>
    </row>
    <row r="317" spans="1:16" ht="12.75">
      <c r="A317" s="18" t="s">
        <v>39</v>
      </c>
      <c s="23" t="s">
        <v>671</v>
      </c>
      <c s="23" t="s">
        <v>968</v>
      </c>
      <c s="18" t="s">
        <v>41</v>
      </c>
      <c s="24" t="s">
        <v>969</v>
      </c>
      <c s="25" t="s">
        <v>142</v>
      </c>
      <c s="26">
        <v>10</v>
      </c>
      <c s="27">
        <v>0</v>
      </c>
      <c s="27">
        <f>ROUND(ROUND(H317,2)*ROUND(G317,6),2)</f>
      </c>
      <c r="O317">
        <f>(I317*21)/100</f>
      </c>
      <c t="s">
        <v>17</v>
      </c>
    </row>
    <row r="318" spans="1:5" ht="12.75">
      <c r="A318" s="28" t="s">
        <v>44</v>
      </c>
      <c r="E318" s="29" t="s">
        <v>41</v>
      </c>
    </row>
    <row r="319" spans="1:5" ht="12.75">
      <c r="A319" s="30" t="s">
        <v>45</v>
      </c>
      <c r="E319" s="31" t="s">
        <v>41</v>
      </c>
    </row>
    <row r="320" spans="1:5" ht="12.75">
      <c r="A320" t="s">
        <v>46</v>
      </c>
      <c r="E320" s="29" t="s">
        <v>41</v>
      </c>
    </row>
    <row r="321" spans="1:16" ht="12.75">
      <c r="A321" s="18" t="s">
        <v>39</v>
      </c>
      <c s="23" t="s">
        <v>647</v>
      </c>
      <c s="23" t="s">
        <v>970</v>
      </c>
      <c s="18" t="s">
        <v>41</v>
      </c>
      <c s="24" t="s">
        <v>971</v>
      </c>
      <c s="25" t="s">
        <v>116</v>
      </c>
      <c s="26">
        <v>45</v>
      </c>
      <c s="27">
        <v>0</v>
      </c>
      <c s="27">
        <f>ROUND(ROUND(H321,2)*ROUND(G321,6),2)</f>
      </c>
      <c r="O321">
        <f>(I321*21)/100</f>
      </c>
      <c t="s">
        <v>17</v>
      </c>
    </row>
    <row r="322" spans="1:5" ht="12.75">
      <c r="A322" s="28" t="s">
        <v>44</v>
      </c>
      <c r="E322" s="29" t="s">
        <v>41</v>
      </c>
    </row>
    <row r="323" spans="1:5" ht="12.75">
      <c r="A323" s="30" t="s">
        <v>45</v>
      </c>
      <c r="E323" s="31" t="s">
        <v>41</v>
      </c>
    </row>
    <row r="324" spans="1:5" ht="38.25">
      <c r="A324" t="s">
        <v>46</v>
      </c>
      <c r="E324" s="29" t="s">
        <v>972</v>
      </c>
    </row>
    <row r="325" spans="1:16" ht="12.75">
      <c r="A325" s="18" t="s">
        <v>39</v>
      </c>
      <c s="23" t="s">
        <v>760</v>
      </c>
      <c s="23" t="s">
        <v>774</v>
      </c>
      <c s="18" t="s">
        <v>41</v>
      </c>
      <c s="24" t="s">
        <v>973</v>
      </c>
      <c s="25" t="s">
        <v>116</v>
      </c>
      <c s="26">
        <v>48</v>
      </c>
      <c s="27">
        <v>0</v>
      </c>
      <c s="27">
        <f>ROUND(ROUND(H325,2)*ROUND(G325,6),2)</f>
      </c>
      <c r="O325">
        <f>(I325*21)/100</f>
      </c>
      <c t="s">
        <v>17</v>
      </c>
    </row>
    <row r="326" spans="1:5" ht="12.75">
      <c r="A326" s="28" t="s">
        <v>44</v>
      </c>
      <c r="E326" s="29" t="s">
        <v>41</v>
      </c>
    </row>
    <row r="327" spans="1:5" ht="12.75">
      <c r="A327" s="30" t="s">
        <v>45</v>
      </c>
      <c r="E327" s="31" t="s">
        <v>41</v>
      </c>
    </row>
    <row r="328" spans="1:5" ht="25.5">
      <c r="A328" t="s">
        <v>46</v>
      </c>
      <c r="E328" s="29" t="s">
        <v>974</v>
      </c>
    </row>
    <row r="329" spans="1:16" ht="12.75">
      <c r="A329" s="18" t="s">
        <v>39</v>
      </c>
      <c s="23" t="s">
        <v>834</v>
      </c>
      <c s="23" t="s">
        <v>781</v>
      </c>
      <c s="18" t="s">
        <v>41</v>
      </c>
      <c s="24" t="s">
        <v>782</v>
      </c>
      <c s="25" t="s">
        <v>116</v>
      </c>
      <c s="26">
        <v>25</v>
      </c>
      <c s="27">
        <v>0</v>
      </c>
      <c s="27">
        <f>ROUND(ROUND(H329,2)*ROUND(G329,6),2)</f>
      </c>
      <c r="O329">
        <f>(I329*21)/100</f>
      </c>
      <c t="s">
        <v>17</v>
      </c>
    </row>
    <row r="330" spans="1:5" ht="12.75">
      <c r="A330" s="28" t="s">
        <v>44</v>
      </c>
      <c r="E330" s="29" t="s">
        <v>41</v>
      </c>
    </row>
    <row r="331" spans="1:5" ht="12.75">
      <c r="A331" s="30" t="s">
        <v>45</v>
      </c>
      <c r="E331" s="31" t="s">
        <v>41</v>
      </c>
    </row>
    <row r="332" spans="1:5" ht="25.5">
      <c r="A332" t="s">
        <v>46</v>
      </c>
      <c r="E332" s="29" t="s">
        <v>975</v>
      </c>
    </row>
    <row r="333" spans="1:16" ht="12.75">
      <c r="A333" s="18" t="s">
        <v>39</v>
      </c>
      <c s="23" t="s">
        <v>755</v>
      </c>
      <c s="23" t="s">
        <v>976</v>
      </c>
      <c s="18" t="s">
        <v>41</v>
      </c>
      <c s="24" t="s">
        <v>977</v>
      </c>
      <c s="25" t="s">
        <v>86</v>
      </c>
      <c s="26">
        <v>37</v>
      </c>
      <c s="27">
        <v>0</v>
      </c>
      <c s="27">
        <f>ROUND(ROUND(H333,2)*ROUND(G333,6),2)</f>
      </c>
      <c r="O333">
        <f>(I333*21)/100</f>
      </c>
      <c t="s">
        <v>17</v>
      </c>
    </row>
    <row r="334" spans="1:5" ht="12.75">
      <c r="A334" s="28" t="s">
        <v>44</v>
      </c>
      <c r="E334" s="29" t="s">
        <v>41</v>
      </c>
    </row>
    <row r="335" spans="1:5" ht="12.75">
      <c r="A335" s="30" t="s">
        <v>45</v>
      </c>
      <c r="E335" s="31" t="s">
        <v>41</v>
      </c>
    </row>
    <row r="336" spans="1:5" ht="25.5">
      <c r="A336" t="s">
        <v>46</v>
      </c>
      <c r="E336" s="29" t="s">
        <v>978</v>
      </c>
    </row>
    <row r="337" spans="1:16" ht="12.75">
      <c r="A337" s="18" t="s">
        <v>39</v>
      </c>
      <c s="23" t="s">
        <v>707</v>
      </c>
      <c s="23" t="s">
        <v>787</v>
      </c>
      <c s="18" t="s">
        <v>41</v>
      </c>
      <c s="24" t="s">
        <v>788</v>
      </c>
      <c s="25" t="s">
        <v>86</v>
      </c>
      <c s="26">
        <v>50</v>
      </c>
      <c s="27">
        <v>0</v>
      </c>
      <c s="27">
        <f>ROUND(ROUND(H337,2)*ROUND(G337,6),2)</f>
      </c>
      <c r="O337">
        <f>(I337*21)/100</f>
      </c>
      <c t="s">
        <v>17</v>
      </c>
    </row>
    <row r="338" spans="1:5" ht="12.75">
      <c r="A338" s="28" t="s">
        <v>44</v>
      </c>
      <c r="E338" s="29" t="s">
        <v>41</v>
      </c>
    </row>
    <row r="339" spans="1:5" ht="12.75">
      <c r="A339" s="30" t="s">
        <v>45</v>
      </c>
      <c r="E339" s="31" t="s">
        <v>41</v>
      </c>
    </row>
    <row r="340" spans="1:5" ht="12.75">
      <c r="A340" t="s">
        <v>46</v>
      </c>
      <c r="E340" s="29" t="s">
        <v>41</v>
      </c>
    </row>
    <row r="341" spans="1:16" ht="12.75">
      <c r="A341" s="18" t="s">
        <v>39</v>
      </c>
      <c s="23" t="s">
        <v>828</v>
      </c>
      <c s="23" t="s">
        <v>790</v>
      </c>
      <c s="18" t="s">
        <v>41</v>
      </c>
      <c s="24" t="s">
        <v>791</v>
      </c>
      <c s="25" t="s">
        <v>142</v>
      </c>
      <c s="26">
        <v>200</v>
      </c>
      <c s="27">
        <v>0</v>
      </c>
      <c s="27">
        <f>ROUND(ROUND(H341,2)*ROUND(G341,6),2)</f>
      </c>
      <c r="O341">
        <f>(I341*21)/100</f>
      </c>
      <c t="s">
        <v>17</v>
      </c>
    </row>
    <row r="342" spans="1:5" ht="12.75">
      <c r="A342" s="28" t="s">
        <v>44</v>
      </c>
      <c r="E342" s="29" t="s">
        <v>41</v>
      </c>
    </row>
    <row r="343" spans="1:5" ht="12.75">
      <c r="A343" s="30" t="s">
        <v>45</v>
      </c>
      <c r="E343" s="31" t="s">
        <v>41</v>
      </c>
    </row>
    <row r="344" spans="1:5" ht="12.75">
      <c r="A344" t="s">
        <v>46</v>
      </c>
      <c r="E344" s="29" t="s">
        <v>41</v>
      </c>
    </row>
    <row r="345" spans="1:16" ht="12.75">
      <c r="A345" s="18" t="s">
        <v>39</v>
      </c>
      <c s="23" t="s">
        <v>813</v>
      </c>
      <c s="23" t="s">
        <v>793</v>
      </c>
      <c s="18" t="s">
        <v>41</v>
      </c>
      <c s="24" t="s">
        <v>794</v>
      </c>
      <c s="25" t="s">
        <v>142</v>
      </c>
      <c s="26">
        <v>240</v>
      </c>
      <c s="27">
        <v>0</v>
      </c>
      <c s="27">
        <f>ROUND(ROUND(H345,2)*ROUND(G345,6),2)</f>
      </c>
      <c r="O345">
        <f>(I345*21)/100</f>
      </c>
      <c t="s">
        <v>17</v>
      </c>
    </row>
    <row r="346" spans="1:5" ht="12.75">
      <c r="A346" s="28" t="s">
        <v>44</v>
      </c>
      <c r="E346" s="29" t="s">
        <v>41</v>
      </c>
    </row>
    <row r="347" spans="1:5" ht="12.75">
      <c r="A347" s="30" t="s">
        <v>45</v>
      </c>
      <c r="E347" s="31" t="s">
        <v>41</v>
      </c>
    </row>
    <row r="348" spans="1:5" ht="12.75">
      <c r="A348" t="s">
        <v>46</v>
      </c>
      <c r="E348" s="29" t="s">
        <v>41</v>
      </c>
    </row>
    <row r="349" spans="1:16" ht="12.75">
      <c r="A349" s="18" t="s">
        <v>39</v>
      </c>
      <c s="23" t="s">
        <v>843</v>
      </c>
      <c s="23" t="s">
        <v>979</v>
      </c>
      <c s="18" t="s">
        <v>41</v>
      </c>
      <c s="24" t="s">
        <v>980</v>
      </c>
      <c s="25" t="s">
        <v>142</v>
      </c>
      <c s="26">
        <v>100</v>
      </c>
      <c s="27">
        <v>0</v>
      </c>
      <c s="27">
        <f>ROUND(ROUND(H349,2)*ROUND(G349,6),2)</f>
      </c>
      <c r="O349">
        <f>(I349*21)/100</f>
      </c>
      <c t="s">
        <v>17</v>
      </c>
    </row>
    <row r="350" spans="1:5" ht="12.75">
      <c r="A350" s="28" t="s">
        <v>44</v>
      </c>
      <c r="E350" s="29" t="s">
        <v>41</v>
      </c>
    </row>
    <row r="351" spans="1:5" ht="12.75">
      <c r="A351" s="30" t="s">
        <v>45</v>
      </c>
      <c r="E351" s="31" t="s">
        <v>41</v>
      </c>
    </row>
    <row r="352" spans="1:5" ht="12.75">
      <c r="A352" t="s">
        <v>46</v>
      </c>
      <c r="E352" s="29" t="s">
        <v>41</v>
      </c>
    </row>
    <row r="353" spans="1:16" ht="12.75">
      <c r="A353" s="18" t="s">
        <v>39</v>
      </c>
      <c s="23" t="s">
        <v>816</v>
      </c>
      <c s="23" t="s">
        <v>799</v>
      </c>
      <c s="18" t="s">
        <v>41</v>
      </c>
      <c s="24" t="s">
        <v>800</v>
      </c>
      <c s="25" t="s">
        <v>142</v>
      </c>
      <c s="26">
        <v>110</v>
      </c>
      <c s="27">
        <v>0</v>
      </c>
      <c s="27">
        <f>ROUND(ROUND(H353,2)*ROUND(G353,6),2)</f>
      </c>
      <c r="O353">
        <f>(I353*21)/100</f>
      </c>
      <c t="s">
        <v>17</v>
      </c>
    </row>
    <row r="354" spans="1:5" ht="12.75">
      <c r="A354" s="28" t="s">
        <v>44</v>
      </c>
      <c r="E354" s="29" t="s">
        <v>41</v>
      </c>
    </row>
    <row r="355" spans="1:5" ht="12.75">
      <c r="A355" s="30" t="s">
        <v>45</v>
      </c>
      <c r="E355" s="31" t="s">
        <v>41</v>
      </c>
    </row>
    <row r="356" spans="1:5" ht="12.75">
      <c r="A356" t="s">
        <v>46</v>
      </c>
      <c r="E356" s="29" t="s">
        <v>41</v>
      </c>
    </row>
    <row r="357" spans="1:16" ht="12.75">
      <c r="A357" s="18" t="s">
        <v>39</v>
      </c>
      <c s="23" t="s">
        <v>786</v>
      </c>
      <c s="23" t="s">
        <v>802</v>
      </c>
      <c s="18" t="s">
        <v>41</v>
      </c>
      <c s="24" t="s">
        <v>803</v>
      </c>
      <c s="25" t="s">
        <v>142</v>
      </c>
      <c s="26">
        <v>230</v>
      </c>
      <c s="27">
        <v>0</v>
      </c>
      <c s="27">
        <f>ROUND(ROUND(H357,2)*ROUND(G357,6),2)</f>
      </c>
      <c r="O357">
        <f>(I357*21)/100</f>
      </c>
      <c t="s">
        <v>17</v>
      </c>
    </row>
    <row r="358" spans="1:5" ht="12.75">
      <c r="A358" s="28" t="s">
        <v>44</v>
      </c>
      <c r="E358" s="29" t="s">
        <v>41</v>
      </c>
    </row>
    <row r="359" spans="1:5" ht="12.75">
      <c r="A359" s="30" t="s">
        <v>45</v>
      </c>
      <c r="E359" s="31" t="s">
        <v>41</v>
      </c>
    </row>
    <row r="360" spans="1:5" ht="12.75">
      <c r="A360" t="s">
        <v>46</v>
      </c>
      <c r="E360" s="29" t="s">
        <v>41</v>
      </c>
    </row>
    <row r="361" spans="1:16" ht="12.75">
      <c r="A361" s="18" t="s">
        <v>39</v>
      </c>
      <c s="23" t="s">
        <v>783</v>
      </c>
      <c s="23" t="s">
        <v>805</v>
      </c>
      <c s="18" t="s">
        <v>41</v>
      </c>
      <c s="24" t="s">
        <v>806</v>
      </c>
      <c s="25" t="s">
        <v>142</v>
      </c>
      <c s="26">
        <v>300</v>
      </c>
      <c s="27">
        <v>0</v>
      </c>
      <c s="27">
        <f>ROUND(ROUND(H361,2)*ROUND(G361,6),2)</f>
      </c>
      <c r="O361">
        <f>(I361*21)/100</f>
      </c>
      <c t="s">
        <v>17</v>
      </c>
    </row>
    <row r="362" spans="1:5" ht="12.75">
      <c r="A362" s="28" t="s">
        <v>44</v>
      </c>
      <c r="E362" s="29" t="s">
        <v>41</v>
      </c>
    </row>
    <row r="363" spans="1:5" ht="12.75">
      <c r="A363" s="30" t="s">
        <v>45</v>
      </c>
      <c r="E363" s="31" t="s">
        <v>41</v>
      </c>
    </row>
    <row r="364" spans="1:5" ht="12.75">
      <c r="A364" t="s">
        <v>46</v>
      </c>
      <c r="E364" s="29" t="s">
        <v>41</v>
      </c>
    </row>
    <row r="365" spans="1:16" ht="12.75">
      <c r="A365" s="18" t="s">
        <v>39</v>
      </c>
      <c s="23" t="s">
        <v>780</v>
      </c>
      <c s="23" t="s">
        <v>808</v>
      </c>
      <c s="18" t="s">
        <v>41</v>
      </c>
      <c s="24" t="s">
        <v>809</v>
      </c>
      <c s="25" t="s">
        <v>142</v>
      </c>
      <c s="26">
        <v>0</v>
      </c>
      <c s="27">
        <v>0</v>
      </c>
      <c s="27">
        <f>ROUND(ROUND(H365,2)*ROUND(G365,6),2)</f>
      </c>
      <c r="O365">
        <f>(I365*21)/100</f>
      </c>
      <c t="s">
        <v>17</v>
      </c>
    </row>
    <row r="366" spans="1:5" ht="12.75">
      <c r="A366" s="28" t="s">
        <v>44</v>
      </c>
      <c r="E366" s="29" t="s">
        <v>41</v>
      </c>
    </row>
    <row r="367" spans="1:5" ht="12.75">
      <c r="A367" s="30" t="s">
        <v>45</v>
      </c>
      <c r="E367" s="31" t="s">
        <v>41</v>
      </c>
    </row>
    <row r="368" spans="1:5" ht="12.75">
      <c r="A368" t="s">
        <v>46</v>
      </c>
      <c r="E368" s="29" t="s">
        <v>41</v>
      </c>
    </row>
    <row r="369" spans="1:16" ht="12.75">
      <c r="A369" s="18" t="s">
        <v>39</v>
      </c>
      <c s="23" t="s">
        <v>703</v>
      </c>
      <c s="23" t="s">
        <v>811</v>
      </c>
      <c s="18" t="s">
        <v>41</v>
      </c>
      <c s="24" t="s">
        <v>812</v>
      </c>
      <c s="25" t="s">
        <v>142</v>
      </c>
      <c s="26">
        <v>0</v>
      </c>
      <c s="27">
        <v>0</v>
      </c>
      <c s="27">
        <f>ROUND(ROUND(H369,2)*ROUND(G369,6),2)</f>
      </c>
      <c r="O369">
        <f>(I369*21)/100</f>
      </c>
      <c t="s">
        <v>17</v>
      </c>
    </row>
    <row r="370" spans="1:5" ht="12.75">
      <c r="A370" s="28" t="s">
        <v>44</v>
      </c>
      <c r="E370" s="29" t="s">
        <v>41</v>
      </c>
    </row>
    <row r="371" spans="1:5" ht="12.75">
      <c r="A371" s="30" t="s">
        <v>45</v>
      </c>
      <c r="E371" s="31" t="s">
        <v>41</v>
      </c>
    </row>
    <row r="372" spans="1:5" ht="12.75">
      <c r="A372" t="s">
        <v>46</v>
      </c>
      <c r="E372" s="29" t="s">
        <v>41</v>
      </c>
    </row>
    <row r="373" spans="1:16" ht="12.75">
      <c r="A373" s="18" t="s">
        <v>39</v>
      </c>
      <c s="23" t="s">
        <v>757</v>
      </c>
      <c s="23" t="s">
        <v>814</v>
      </c>
      <c s="18" t="s">
        <v>41</v>
      </c>
      <c s="24" t="s">
        <v>815</v>
      </c>
      <c s="25" t="s">
        <v>142</v>
      </c>
      <c s="26">
        <v>1300</v>
      </c>
      <c s="27">
        <v>0</v>
      </c>
      <c s="27">
        <f>ROUND(ROUND(H373,2)*ROUND(G373,6),2)</f>
      </c>
      <c r="O373">
        <f>(I373*21)/100</f>
      </c>
      <c t="s">
        <v>17</v>
      </c>
    </row>
    <row r="374" spans="1:5" ht="12.75">
      <c r="A374" s="28" t="s">
        <v>44</v>
      </c>
      <c r="E374" s="29" t="s">
        <v>41</v>
      </c>
    </row>
    <row r="375" spans="1:5" ht="12.75">
      <c r="A375" s="30" t="s">
        <v>45</v>
      </c>
      <c r="E375" s="31" t="s">
        <v>41</v>
      </c>
    </row>
    <row r="376" spans="1:5" ht="12.75">
      <c r="A376" t="s">
        <v>46</v>
      </c>
      <c r="E376" s="29" t="s">
        <v>41</v>
      </c>
    </row>
    <row r="377" spans="1:16" ht="12.75">
      <c r="A377" s="18" t="s">
        <v>39</v>
      </c>
      <c s="23" t="s">
        <v>769</v>
      </c>
      <c s="23" t="s">
        <v>817</v>
      </c>
      <c s="18" t="s">
        <v>41</v>
      </c>
      <c s="24" t="s">
        <v>981</v>
      </c>
      <c s="25" t="s">
        <v>142</v>
      </c>
      <c s="26">
        <v>1300</v>
      </c>
      <c s="27">
        <v>0</v>
      </c>
      <c s="27">
        <f>ROUND(ROUND(H377,2)*ROUND(G377,6),2)</f>
      </c>
      <c r="O377">
        <f>(I377*21)/100</f>
      </c>
      <c t="s">
        <v>17</v>
      </c>
    </row>
    <row r="378" spans="1:5" ht="12.75">
      <c r="A378" s="28" t="s">
        <v>44</v>
      </c>
      <c r="E378" s="29" t="s">
        <v>41</v>
      </c>
    </row>
    <row r="379" spans="1:5" ht="12.75">
      <c r="A379" s="30" t="s">
        <v>45</v>
      </c>
      <c r="E379" s="31" t="s">
        <v>41</v>
      </c>
    </row>
    <row r="380" spans="1:5" ht="12.75">
      <c r="A380" t="s">
        <v>46</v>
      </c>
      <c r="E380" s="29" t="s">
        <v>41</v>
      </c>
    </row>
    <row r="381" spans="1:16" ht="12.75">
      <c r="A381" s="18" t="s">
        <v>39</v>
      </c>
      <c s="23" t="s">
        <v>766</v>
      </c>
      <c s="23" t="s">
        <v>820</v>
      </c>
      <c s="18" t="s">
        <v>41</v>
      </c>
      <c s="24" t="s">
        <v>821</v>
      </c>
      <c s="25" t="s">
        <v>142</v>
      </c>
      <c s="26">
        <v>440</v>
      </c>
      <c s="27">
        <v>0</v>
      </c>
      <c s="27">
        <f>ROUND(ROUND(H381,2)*ROUND(G381,6),2)</f>
      </c>
      <c r="O381">
        <f>(I381*21)/100</f>
      </c>
      <c t="s">
        <v>17</v>
      </c>
    </row>
    <row r="382" spans="1:5" ht="12.75">
      <c r="A382" s="28" t="s">
        <v>44</v>
      </c>
      <c r="E382" s="29" t="s">
        <v>41</v>
      </c>
    </row>
    <row r="383" spans="1:5" ht="12.75">
      <c r="A383" s="30" t="s">
        <v>45</v>
      </c>
      <c r="E383" s="31" t="s">
        <v>41</v>
      </c>
    </row>
    <row r="384" spans="1:5" ht="12.75">
      <c r="A384" t="s">
        <v>46</v>
      </c>
      <c r="E384" s="29" t="s">
        <v>41</v>
      </c>
    </row>
    <row r="385" spans="1:16" ht="12.75">
      <c r="A385" s="18" t="s">
        <v>39</v>
      </c>
      <c s="23" t="s">
        <v>773</v>
      </c>
      <c s="23" t="s">
        <v>823</v>
      </c>
      <c s="18" t="s">
        <v>41</v>
      </c>
      <c s="24" t="s">
        <v>824</v>
      </c>
      <c s="25" t="s">
        <v>142</v>
      </c>
      <c s="26">
        <v>210</v>
      </c>
      <c s="27">
        <v>0</v>
      </c>
      <c s="27">
        <f>ROUND(ROUND(H385,2)*ROUND(G385,6),2)</f>
      </c>
      <c r="O385">
        <f>(I385*21)/100</f>
      </c>
      <c t="s">
        <v>17</v>
      </c>
    </row>
    <row r="386" spans="1:5" ht="12.75">
      <c r="A386" s="28" t="s">
        <v>44</v>
      </c>
      <c r="E386" s="29" t="s">
        <v>41</v>
      </c>
    </row>
    <row r="387" spans="1:5" ht="12.75">
      <c r="A387" s="30" t="s">
        <v>45</v>
      </c>
      <c r="E387" s="31" t="s">
        <v>41</v>
      </c>
    </row>
    <row r="388" spans="1:5" ht="12.75">
      <c r="A388" t="s">
        <v>46</v>
      </c>
      <c r="E388" s="29" t="s">
        <v>41</v>
      </c>
    </row>
    <row r="389" spans="1:16" ht="12.75">
      <c r="A389" s="18" t="s">
        <v>39</v>
      </c>
      <c s="23" t="s">
        <v>831</v>
      </c>
      <c s="23" t="s">
        <v>826</v>
      </c>
      <c s="18" t="s">
        <v>41</v>
      </c>
      <c s="24" t="s">
        <v>827</v>
      </c>
      <c s="25" t="s">
        <v>142</v>
      </c>
      <c s="26">
        <v>530</v>
      </c>
      <c s="27">
        <v>0</v>
      </c>
      <c s="27">
        <f>ROUND(ROUND(H389,2)*ROUND(G389,6),2)</f>
      </c>
      <c r="O389">
        <f>(I389*21)/100</f>
      </c>
      <c t="s">
        <v>17</v>
      </c>
    </row>
    <row r="390" spans="1:5" ht="12.75">
      <c r="A390" s="28" t="s">
        <v>44</v>
      </c>
      <c r="E390" s="29" t="s">
        <v>41</v>
      </c>
    </row>
    <row r="391" spans="1:5" ht="12.75">
      <c r="A391" s="30" t="s">
        <v>45</v>
      </c>
      <c r="E391" s="31" t="s">
        <v>41</v>
      </c>
    </row>
    <row r="392" spans="1:5" ht="12.75">
      <c r="A392" t="s">
        <v>46</v>
      </c>
      <c r="E392" s="29" t="s">
        <v>41</v>
      </c>
    </row>
    <row r="393" spans="1:16" ht="12.75">
      <c r="A393" s="18" t="s">
        <v>39</v>
      </c>
      <c s="23" t="s">
        <v>777</v>
      </c>
      <c s="23" t="s">
        <v>829</v>
      </c>
      <c s="18" t="s">
        <v>41</v>
      </c>
      <c s="24" t="s">
        <v>830</v>
      </c>
      <c s="25" t="s">
        <v>142</v>
      </c>
      <c s="26">
        <v>0</v>
      </c>
      <c s="27">
        <v>0</v>
      </c>
      <c s="27">
        <f>ROUND(ROUND(H393,2)*ROUND(G393,6),2)</f>
      </c>
      <c r="O393">
        <f>(I393*21)/100</f>
      </c>
      <c t="s">
        <v>17</v>
      </c>
    </row>
    <row r="394" spans="1:5" ht="12.75">
      <c r="A394" s="28" t="s">
        <v>44</v>
      </c>
      <c r="E394" s="29" t="s">
        <v>41</v>
      </c>
    </row>
    <row r="395" spans="1:5" ht="12.75">
      <c r="A395" s="30" t="s">
        <v>45</v>
      </c>
      <c r="E395" s="31" t="s">
        <v>41</v>
      </c>
    </row>
    <row r="396" spans="1:5" ht="12.75">
      <c r="A396" t="s">
        <v>46</v>
      </c>
      <c r="E396" s="29" t="s">
        <v>41</v>
      </c>
    </row>
    <row r="397" spans="1:16" ht="12.75">
      <c r="A397" s="18" t="s">
        <v>39</v>
      </c>
      <c s="23" t="s">
        <v>763</v>
      </c>
      <c s="23" t="s">
        <v>832</v>
      </c>
      <c s="18" t="s">
        <v>41</v>
      </c>
      <c s="24" t="s">
        <v>833</v>
      </c>
      <c s="25" t="s">
        <v>116</v>
      </c>
      <c s="26">
        <v>140</v>
      </c>
      <c s="27">
        <v>0</v>
      </c>
      <c s="27">
        <f>ROUND(ROUND(H397,2)*ROUND(G397,6),2)</f>
      </c>
      <c r="O397">
        <f>(I397*21)/100</f>
      </c>
      <c t="s">
        <v>17</v>
      </c>
    </row>
    <row r="398" spans="1:5" ht="12.75">
      <c r="A398" s="28" t="s">
        <v>44</v>
      </c>
      <c r="E398" s="29" t="s">
        <v>41</v>
      </c>
    </row>
    <row r="399" spans="1:5" ht="12.75">
      <c r="A399" s="30" t="s">
        <v>45</v>
      </c>
      <c r="E399" s="31" t="s">
        <v>41</v>
      </c>
    </row>
    <row r="400" spans="1:5" ht="12.75">
      <c r="A400" t="s">
        <v>46</v>
      </c>
      <c r="E400" s="29" t="s">
        <v>41</v>
      </c>
    </row>
    <row r="401" spans="1:16" ht="12.75">
      <c r="A401" s="18" t="s">
        <v>39</v>
      </c>
      <c s="23" t="s">
        <v>982</v>
      </c>
      <c s="23" t="s">
        <v>30</v>
      </c>
      <c s="18" t="s">
        <v>41</v>
      </c>
      <c s="24" t="s">
        <v>835</v>
      </c>
      <c s="25" t="s">
        <v>43</v>
      </c>
      <c s="26">
        <v>1</v>
      </c>
      <c s="27">
        <v>0</v>
      </c>
      <c s="27">
        <f>ROUND(ROUND(H401,2)*ROUND(G401,6),2)</f>
      </c>
      <c r="O401">
        <f>(I401*21)/100</f>
      </c>
      <c t="s">
        <v>17</v>
      </c>
    </row>
    <row r="402" spans="1:5" ht="12.75">
      <c r="A402" s="28" t="s">
        <v>44</v>
      </c>
      <c r="E402" s="29" t="s">
        <v>41</v>
      </c>
    </row>
    <row r="403" spans="1:5" ht="12.75">
      <c r="A403" s="30" t="s">
        <v>45</v>
      </c>
      <c r="E403" s="31" t="s">
        <v>41</v>
      </c>
    </row>
    <row r="404" spans="1:5" ht="12.75">
      <c r="A404" t="s">
        <v>46</v>
      </c>
      <c r="E404" s="29" t="s">
        <v>836</v>
      </c>
    </row>
    <row r="405" spans="1:16" ht="12.75">
      <c r="A405" s="18" t="s">
        <v>39</v>
      </c>
      <c s="23" t="s">
        <v>240</v>
      </c>
      <c s="23" t="s">
        <v>837</v>
      </c>
      <c s="18" t="s">
        <v>41</v>
      </c>
      <c s="24" t="s">
        <v>838</v>
      </c>
      <c s="25" t="s">
        <v>86</v>
      </c>
      <c s="26">
        <v>80</v>
      </c>
      <c s="27">
        <v>0</v>
      </c>
      <c s="27">
        <f>ROUND(ROUND(H405,2)*ROUND(G405,6),2)</f>
      </c>
      <c r="O405">
        <f>(I405*21)/100</f>
      </c>
      <c t="s">
        <v>17</v>
      </c>
    </row>
    <row r="406" spans="1:5" ht="12.75">
      <c r="A406" s="28" t="s">
        <v>44</v>
      </c>
      <c r="E406" s="29" t="s">
        <v>41</v>
      </c>
    </row>
    <row r="407" spans="1:5" ht="12.75">
      <c r="A407" s="30" t="s">
        <v>45</v>
      </c>
      <c r="E407" s="31" t="s">
        <v>41</v>
      </c>
    </row>
    <row r="408" spans="1:5" ht="12.75">
      <c r="A408" t="s">
        <v>46</v>
      </c>
      <c r="E408" s="29" t="s">
        <v>41</v>
      </c>
    </row>
    <row r="409" spans="1:16" ht="12.75">
      <c r="A409" s="18" t="s">
        <v>39</v>
      </c>
      <c s="23" t="s">
        <v>227</v>
      </c>
      <c s="23" t="s">
        <v>839</v>
      </c>
      <c s="18" t="s">
        <v>41</v>
      </c>
      <c s="24" t="s">
        <v>840</v>
      </c>
      <c s="25" t="s">
        <v>86</v>
      </c>
      <c s="26">
        <v>37</v>
      </c>
      <c s="27">
        <v>0</v>
      </c>
      <c s="27">
        <f>ROUND(ROUND(H409,2)*ROUND(G409,6),2)</f>
      </c>
      <c r="O409">
        <f>(I409*21)/100</f>
      </c>
      <c t="s">
        <v>17</v>
      </c>
    </row>
    <row r="410" spans="1:5" ht="12.75">
      <c r="A410" s="28" t="s">
        <v>44</v>
      </c>
      <c r="E410" s="29" t="s">
        <v>41</v>
      </c>
    </row>
    <row r="411" spans="1:5" ht="12.75">
      <c r="A411" s="30" t="s">
        <v>45</v>
      </c>
      <c r="E411" s="31" t="s">
        <v>41</v>
      </c>
    </row>
    <row r="412" spans="1:5" ht="12.75">
      <c r="A412" t="s">
        <v>46</v>
      </c>
      <c r="E412" s="29" t="s">
        <v>41</v>
      </c>
    </row>
    <row r="413" spans="1:16" ht="12.75">
      <c r="A413" s="18" t="s">
        <v>39</v>
      </c>
      <c s="23" t="s">
        <v>234</v>
      </c>
      <c s="23" t="s">
        <v>841</v>
      </c>
      <c s="18" t="s">
        <v>41</v>
      </c>
      <c s="24" t="s">
        <v>842</v>
      </c>
      <c s="25" t="s">
        <v>86</v>
      </c>
      <c s="26">
        <v>37</v>
      </c>
      <c s="27">
        <v>0</v>
      </c>
      <c s="27">
        <f>ROUND(ROUND(H413,2)*ROUND(G413,6),2)</f>
      </c>
      <c r="O413">
        <f>(I413*21)/100</f>
      </c>
      <c t="s">
        <v>17</v>
      </c>
    </row>
    <row r="414" spans="1:5" ht="12.75">
      <c r="A414" s="28" t="s">
        <v>44</v>
      </c>
      <c r="E414" s="29" t="s">
        <v>41</v>
      </c>
    </row>
    <row r="415" spans="1:5" ht="12.75">
      <c r="A415" s="30" t="s">
        <v>45</v>
      </c>
      <c r="E415" s="31" t="s">
        <v>41</v>
      </c>
    </row>
    <row r="416" spans="1:5" ht="12.75">
      <c r="A416" t="s">
        <v>46</v>
      </c>
      <c r="E416" s="29" t="s">
        <v>41</v>
      </c>
    </row>
    <row r="417" spans="1:16" ht="12.75">
      <c r="A417" s="18" t="s">
        <v>39</v>
      </c>
      <c s="23" t="s">
        <v>752</v>
      </c>
      <c s="23" t="s">
        <v>844</v>
      </c>
      <c s="18" t="s">
        <v>41</v>
      </c>
      <c s="24" t="s">
        <v>845</v>
      </c>
      <c s="25" t="s">
        <v>103</v>
      </c>
      <c s="26">
        <v>100</v>
      </c>
      <c s="27">
        <v>0</v>
      </c>
      <c s="27">
        <f>ROUND(ROUND(H417,2)*ROUND(G417,6),2)</f>
      </c>
      <c r="O417">
        <f>(I417*21)/100</f>
      </c>
      <c t="s">
        <v>17</v>
      </c>
    </row>
    <row r="418" spans="1:5" ht="12.75">
      <c r="A418" s="28" t="s">
        <v>44</v>
      </c>
      <c r="E418" s="29" t="s">
        <v>41</v>
      </c>
    </row>
    <row r="419" spans="1:5" ht="12.75">
      <c r="A419" s="30" t="s">
        <v>45</v>
      </c>
      <c r="E419" s="31" t="s">
        <v>41</v>
      </c>
    </row>
    <row r="420" spans="1:5" ht="12.75">
      <c r="A420" t="s">
        <v>46</v>
      </c>
      <c r="E420" s="29" t="s">
        <v>41</v>
      </c>
    </row>
    <row r="421" spans="1:16" ht="12.75">
      <c r="A421" s="18" t="s">
        <v>39</v>
      </c>
      <c s="23" t="s">
        <v>983</v>
      </c>
      <c s="23" t="s">
        <v>16</v>
      </c>
      <c s="18" t="s">
        <v>41</v>
      </c>
      <c s="24" t="s">
        <v>850</v>
      </c>
      <c s="25" t="s">
        <v>43</v>
      </c>
      <c s="26">
        <v>1</v>
      </c>
      <c s="27">
        <v>0</v>
      </c>
      <c s="27">
        <f>ROUND(ROUND(H421,2)*ROUND(G421,6),2)</f>
      </c>
      <c r="O421">
        <f>(I421*21)/100</f>
      </c>
      <c t="s">
        <v>17</v>
      </c>
    </row>
    <row r="422" spans="1:5" ht="12.75">
      <c r="A422" s="28" t="s">
        <v>44</v>
      </c>
      <c r="E422" s="29" t="s">
        <v>41</v>
      </c>
    </row>
    <row r="423" spans="1:5" ht="12.75">
      <c r="A423" s="30" t="s">
        <v>45</v>
      </c>
      <c r="E423" s="31" t="s">
        <v>41</v>
      </c>
    </row>
    <row r="424" spans="1:5" ht="12.75">
      <c r="A424" t="s">
        <v>46</v>
      </c>
      <c r="E424" s="29" t="s">
        <v>851</v>
      </c>
    </row>
    <row r="425" spans="1:16" ht="12.75">
      <c r="A425" s="18" t="s">
        <v>39</v>
      </c>
      <c s="23" t="s">
        <v>667</v>
      </c>
      <c s="23" t="s">
        <v>984</v>
      </c>
      <c s="18" t="s">
        <v>41</v>
      </c>
      <c s="24" t="s">
        <v>985</v>
      </c>
      <c s="25" t="s">
        <v>142</v>
      </c>
      <c s="26">
        <v>10</v>
      </c>
      <c s="27">
        <v>0</v>
      </c>
      <c s="27">
        <f>ROUND(ROUND(H425,2)*ROUND(G425,6),2)</f>
      </c>
      <c r="O425">
        <f>(I425*21)/100</f>
      </c>
      <c t="s">
        <v>17</v>
      </c>
    </row>
    <row r="426" spans="1:5" ht="12.75">
      <c r="A426" s="28" t="s">
        <v>44</v>
      </c>
      <c r="E426" s="29" t="s">
        <v>41</v>
      </c>
    </row>
    <row r="427" spans="1:5" ht="12.75">
      <c r="A427" s="30" t="s">
        <v>45</v>
      </c>
      <c r="E427" s="31" t="s">
        <v>41</v>
      </c>
    </row>
    <row r="428" spans="1:5" ht="12.75">
      <c r="A428" t="s">
        <v>46</v>
      </c>
      <c r="E428" s="29" t="s">
        <v>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0+O9+O26+O83+O96+O101+O142+O147</f>
      </c>
      <c t="s">
        <v>16</v>
      </c>
    </row>
    <row r="3" spans="1:16" ht="15" customHeight="1">
      <c r="A3" t="s">
        <v>1</v>
      </c>
      <c s="8" t="s">
        <v>4</v>
      </c>
      <c s="9" t="s">
        <v>5</v>
      </c>
      <c s="1"/>
      <c s="10" t="s">
        <v>6</v>
      </c>
      <c s="1"/>
      <c s="4"/>
      <c s="3" t="s">
        <v>99</v>
      </c>
      <c s="32">
        <f>0+I9+I26+I83+I96+I101+I142+I147</f>
      </c>
      <c r="O3" t="s">
        <v>13</v>
      </c>
      <c t="s">
        <v>17</v>
      </c>
    </row>
    <row r="4" spans="1:16" ht="15" customHeight="1">
      <c r="A4" t="s">
        <v>7</v>
      </c>
      <c s="8" t="s">
        <v>8</v>
      </c>
      <c s="9" t="s">
        <v>9</v>
      </c>
      <c s="1"/>
      <c s="10" t="s">
        <v>10</v>
      </c>
      <c s="1"/>
      <c s="1"/>
      <c s="7"/>
      <c s="7"/>
      <c r="O4" t="s">
        <v>14</v>
      </c>
      <c t="s">
        <v>17</v>
      </c>
    </row>
    <row r="5" spans="1:16" ht="12.75" customHeight="1">
      <c r="A5" t="s">
        <v>11</v>
      </c>
      <c s="12" t="s">
        <v>12</v>
      </c>
      <c s="13" t="s">
        <v>99</v>
      </c>
      <c s="5"/>
      <c s="14" t="s">
        <v>100</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f>
      </c>
      <c>
        <f>0+O10+O14+O18+O22</f>
      </c>
    </row>
    <row r="10" spans="1:16" ht="12.75">
      <c r="A10" s="18" t="s">
        <v>39</v>
      </c>
      <c s="23" t="s">
        <v>23</v>
      </c>
      <c s="23" t="s">
        <v>101</v>
      </c>
      <c s="18" t="s">
        <v>23</v>
      </c>
      <c s="24" t="s">
        <v>102</v>
      </c>
      <c s="25" t="s">
        <v>103</v>
      </c>
      <c s="26">
        <v>1863.56</v>
      </c>
      <c s="27">
        <v>0</v>
      </c>
      <c s="27">
        <f>ROUND(ROUND(H10,2)*ROUND(G10,6),2)</f>
      </c>
      <c r="O10">
        <f>(I10*21)/100</f>
      </c>
      <c t="s">
        <v>17</v>
      </c>
    </row>
    <row r="11" spans="1:5" ht="12.75">
      <c r="A11" s="28" t="s">
        <v>44</v>
      </c>
      <c r="E11" s="29" t="s">
        <v>104</v>
      </c>
    </row>
    <row r="12" spans="1:5" ht="12.75">
      <c r="A12" s="30" t="s">
        <v>45</v>
      </c>
      <c r="E12" s="31" t="s">
        <v>105</v>
      </c>
    </row>
    <row r="13" spans="1:5" ht="25.5">
      <c r="A13" t="s">
        <v>46</v>
      </c>
      <c r="E13" s="29" t="s">
        <v>106</v>
      </c>
    </row>
    <row r="14" spans="1:16" ht="12.75">
      <c r="A14" s="18" t="s">
        <v>39</v>
      </c>
      <c s="23" t="s">
        <v>17</v>
      </c>
      <c s="23" t="s">
        <v>101</v>
      </c>
      <c s="18" t="s">
        <v>17</v>
      </c>
      <c s="24" t="s">
        <v>102</v>
      </c>
      <c s="25" t="s">
        <v>103</v>
      </c>
      <c s="26">
        <v>8.575</v>
      </c>
      <c s="27">
        <v>0</v>
      </c>
      <c s="27">
        <f>ROUND(ROUND(H14,2)*ROUND(G14,6),2)</f>
      </c>
      <c r="O14">
        <f>(I14*21)/100</f>
      </c>
      <c t="s">
        <v>17</v>
      </c>
    </row>
    <row r="15" spans="1:5" ht="12.75">
      <c r="A15" s="28" t="s">
        <v>44</v>
      </c>
      <c r="E15" s="29" t="s">
        <v>107</v>
      </c>
    </row>
    <row r="16" spans="1:5" ht="12.75">
      <c r="A16" s="30" t="s">
        <v>45</v>
      </c>
      <c r="E16" s="31" t="s">
        <v>108</v>
      </c>
    </row>
    <row r="17" spans="1:5" ht="25.5">
      <c r="A17" t="s">
        <v>46</v>
      </c>
      <c r="E17" s="29" t="s">
        <v>106</v>
      </c>
    </row>
    <row r="18" spans="1:16" ht="12.75">
      <c r="A18" s="18" t="s">
        <v>39</v>
      </c>
      <c s="23" t="s">
        <v>26</v>
      </c>
      <c s="23" t="s">
        <v>101</v>
      </c>
      <c s="18" t="s">
        <v>26</v>
      </c>
      <c s="24" t="s">
        <v>102</v>
      </c>
      <c s="25" t="s">
        <v>103</v>
      </c>
      <c s="26">
        <v>402.376</v>
      </c>
      <c s="27">
        <v>0</v>
      </c>
      <c s="27">
        <f>ROUND(ROUND(H18,2)*ROUND(G18,6),2)</f>
      </c>
      <c r="O18">
        <f>(I18*21)/100</f>
      </c>
      <c t="s">
        <v>17</v>
      </c>
    </row>
    <row r="19" spans="1:5" ht="12.75">
      <c r="A19" s="28" t="s">
        <v>44</v>
      </c>
      <c r="E19" s="29" t="s">
        <v>109</v>
      </c>
    </row>
    <row r="20" spans="1:5" ht="63.75">
      <c r="A20" s="30" t="s">
        <v>45</v>
      </c>
      <c r="E20" s="31" t="s">
        <v>110</v>
      </c>
    </row>
    <row r="21" spans="1:5" ht="25.5">
      <c r="A21" t="s">
        <v>46</v>
      </c>
      <c r="E21" s="29" t="s">
        <v>106</v>
      </c>
    </row>
    <row r="22" spans="1:16" ht="12.75">
      <c r="A22" s="18" t="s">
        <v>39</v>
      </c>
      <c s="23" t="s">
        <v>28</v>
      </c>
      <c s="23" t="s">
        <v>101</v>
      </c>
      <c s="18" t="s">
        <v>28</v>
      </c>
      <c s="24" t="s">
        <v>102</v>
      </c>
      <c s="25" t="s">
        <v>103</v>
      </c>
      <c s="26">
        <v>7.546</v>
      </c>
      <c s="27">
        <v>0</v>
      </c>
      <c s="27">
        <f>ROUND(ROUND(H22,2)*ROUND(G22,6),2)</f>
      </c>
      <c r="O22">
        <f>(I22*21)/100</f>
      </c>
      <c t="s">
        <v>17</v>
      </c>
    </row>
    <row r="23" spans="1:5" ht="12.75">
      <c r="A23" s="28" t="s">
        <v>44</v>
      </c>
      <c r="E23" s="29" t="s">
        <v>111</v>
      </c>
    </row>
    <row r="24" spans="1:5" ht="12.75">
      <c r="A24" s="30" t="s">
        <v>45</v>
      </c>
      <c r="E24" s="31" t="s">
        <v>112</v>
      </c>
    </row>
    <row r="25" spans="1:5" ht="25.5">
      <c r="A25" t="s">
        <v>46</v>
      </c>
      <c r="E25" s="29" t="s">
        <v>106</v>
      </c>
    </row>
    <row r="26" spans="1:18" ht="12.75" customHeight="1">
      <c r="A26" s="5" t="s">
        <v>37</v>
      </c>
      <c s="5"/>
      <c s="35" t="s">
        <v>23</v>
      </c>
      <c s="5"/>
      <c s="21" t="s">
        <v>113</v>
      </c>
      <c s="5"/>
      <c s="5"/>
      <c s="5"/>
      <c s="36">
        <f>0+Q26</f>
      </c>
      <c r="O26">
        <f>0+R26</f>
      </c>
      <c r="Q26">
        <f>0+I27+I31+I35+I39+I43+I47+I51+I55+I59+I63+I67+I71+I75+I79</f>
      </c>
      <c>
        <f>0+O27+O31+O35+O39+O43+O47+O51+O55+O59+O63+O67+O71+O75+O79</f>
      </c>
    </row>
    <row r="27" spans="1:16" ht="12.75">
      <c r="A27" s="18" t="s">
        <v>39</v>
      </c>
      <c s="23" t="s">
        <v>30</v>
      </c>
      <c s="23" t="s">
        <v>114</v>
      </c>
      <c s="18" t="s">
        <v>41</v>
      </c>
      <c s="24" t="s">
        <v>115</v>
      </c>
      <c s="25" t="s">
        <v>116</v>
      </c>
      <c s="26">
        <v>27.96</v>
      </c>
      <c s="27">
        <v>0</v>
      </c>
      <c s="27">
        <f>ROUND(ROUND(H27,2)*ROUND(G27,6),2)</f>
      </c>
      <c r="O27">
        <f>(I27*21)/100</f>
      </c>
      <c t="s">
        <v>17</v>
      </c>
    </row>
    <row r="28" spans="1:5" ht="25.5">
      <c r="A28" s="28" t="s">
        <v>44</v>
      </c>
      <c r="E28" s="29" t="s">
        <v>117</v>
      </c>
    </row>
    <row r="29" spans="1:5" ht="12.75">
      <c r="A29" s="30" t="s">
        <v>45</v>
      </c>
      <c r="E29" s="31" t="s">
        <v>118</v>
      </c>
    </row>
    <row r="30" spans="1:5" ht="63.75">
      <c r="A30" t="s">
        <v>46</v>
      </c>
      <c r="E30" s="29" t="s">
        <v>119</v>
      </c>
    </row>
    <row r="31" spans="1:16" ht="12.75">
      <c r="A31" s="18" t="s">
        <v>39</v>
      </c>
      <c s="23" t="s">
        <v>16</v>
      </c>
      <c s="23" t="s">
        <v>120</v>
      </c>
      <c s="18" t="s">
        <v>41</v>
      </c>
      <c s="24" t="s">
        <v>121</v>
      </c>
      <c s="25" t="s">
        <v>116</v>
      </c>
      <c s="26">
        <v>2.92</v>
      </c>
      <c s="27">
        <v>0</v>
      </c>
      <c s="27">
        <f>ROUND(ROUND(H31,2)*ROUND(G31,6),2)</f>
      </c>
      <c r="O31">
        <f>(I31*21)/100</f>
      </c>
      <c t="s">
        <v>17</v>
      </c>
    </row>
    <row r="32" spans="1:5" ht="25.5">
      <c r="A32" s="28" t="s">
        <v>44</v>
      </c>
      <c r="E32" s="29" t="s">
        <v>122</v>
      </c>
    </row>
    <row r="33" spans="1:5" ht="12.75">
      <c r="A33" s="30" t="s">
        <v>45</v>
      </c>
      <c r="E33" s="31" t="s">
        <v>123</v>
      </c>
    </row>
    <row r="34" spans="1:5" ht="63.75">
      <c r="A34" t="s">
        <v>46</v>
      </c>
      <c r="E34" s="29" t="s">
        <v>119</v>
      </c>
    </row>
    <row r="35" spans="1:16" ht="12.75">
      <c r="A35" s="18" t="s">
        <v>39</v>
      </c>
      <c s="23" t="s">
        <v>64</v>
      </c>
      <c s="23" t="s">
        <v>124</v>
      </c>
      <c s="18" t="s">
        <v>41</v>
      </c>
      <c s="24" t="s">
        <v>125</v>
      </c>
      <c s="25" t="s">
        <v>116</v>
      </c>
      <c s="26">
        <v>31.794</v>
      </c>
      <c s="27">
        <v>0</v>
      </c>
      <c s="27">
        <f>ROUND(ROUND(H35,2)*ROUND(G35,6),2)</f>
      </c>
      <c r="O35">
        <f>(I35*21)/100</f>
      </c>
      <c t="s">
        <v>17</v>
      </c>
    </row>
    <row r="36" spans="1:5" ht="51">
      <c r="A36" s="28" t="s">
        <v>44</v>
      </c>
      <c r="E36" s="29" t="s">
        <v>126</v>
      </c>
    </row>
    <row r="37" spans="1:5" ht="12.75">
      <c r="A37" s="30" t="s">
        <v>45</v>
      </c>
      <c r="E37" s="31" t="s">
        <v>127</v>
      </c>
    </row>
    <row r="38" spans="1:5" ht="63.75">
      <c r="A38" t="s">
        <v>46</v>
      </c>
      <c r="E38" s="29" t="s">
        <v>119</v>
      </c>
    </row>
    <row r="39" spans="1:16" ht="25.5">
      <c r="A39" s="18" t="s">
        <v>39</v>
      </c>
      <c s="23" t="s">
        <v>68</v>
      </c>
      <c s="23" t="s">
        <v>128</v>
      </c>
      <c s="18" t="s">
        <v>41</v>
      </c>
      <c s="24" t="s">
        <v>129</v>
      </c>
      <c s="25" t="s">
        <v>116</v>
      </c>
      <c s="26">
        <v>3.432</v>
      </c>
      <c s="27">
        <v>0</v>
      </c>
      <c s="27">
        <f>ROUND(ROUND(H39,2)*ROUND(G39,6),2)</f>
      </c>
      <c r="O39">
        <f>(I39*21)/100</f>
      </c>
      <c t="s">
        <v>17</v>
      </c>
    </row>
    <row r="40" spans="1:5" ht="51">
      <c r="A40" s="28" t="s">
        <v>44</v>
      </c>
      <c r="E40" s="29" t="s">
        <v>130</v>
      </c>
    </row>
    <row r="41" spans="1:5" ht="38.25">
      <c r="A41" s="30" t="s">
        <v>45</v>
      </c>
      <c r="E41" s="31" t="s">
        <v>131</v>
      </c>
    </row>
    <row r="42" spans="1:5" ht="63.75">
      <c r="A42" t="s">
        <v>46</v>
      </c>
      <c r="E42" s="29" t="s">
        <v>119</v>
      </c>
    </row>
    <row r="43" spans="1:16" ht="12.75">
      <c r="A43" s="18" t="s">
        <v>39</v>
      </c>
      <c s="23" t="s">
        <v>34</v>
      </c>
      <c s="23" t="s">
        <v>132</v>
      </c>
      <c s="18" t="s">
        <v>41</v>
      </c>
      <c s="24" t="s">
        <v>133</v>
      </c>
      <c s="25" t="s">
        <v>116</v>
      </c>
      <c s="26">
        <v>1.43</v>
      </c>
      <c s="27">
        <v>0</v>
      </c>
      <c s="27">
        <f>ROUND(ROUND(H43,2)*ROUND(G43,6),2)</f>
      </c>
      <c r="O43">
        <f>(I43*21)/100</f>
      </c>
      <c t="s">
        <v>17</v>
      </c>
    </row>
    <row r="44" spans="1:5" ht="25.5">
      <c r="A44" s="28" t="s">
        <v>44</v>
      </c>
      <c r="E44" s="29" t="s">
        <v>134</v>
      </c>
    </row>
    <row r="45" spans="1:5" ht="38.25">
      <c r="A45" s="30" t="s">
        <v>45</v>
      </c>
      <c r="E45" s="31" t="s">
        <v>135</v>
      </c>
    </row>
    <row r="46" spans="1:5" ht="63.75">
      <c r="A46" t="s">
        <v>46</v>
      </c>
      <c r="E46" s="29" t="s">
        <v>119</v>
      </c>
    </row>
    <row r="47" spans="1:16" ht="25.5">
      <c r="A47" s="18" t="s">
        <v>39</v>
      </c>
      <c s="23" t="s">
        <v>36</v>
      </c>
      <c s="23" t="s">
        <v>136</v>
      </c>
      <c s="18" t="s">
        <v>41</v>
      </c>
      <c s="24" t="s">
        <v>137</v>
      </c>
      <c s="25" t="s">
        <v>116</v>
      </c>
      <c s="26">
        <v>100.8</v>
      </c>
      <c s="27">
        <v>0</v>
      </c>
      <c s="27">
        <f>ROUND(ROUND(H47,2)*ROUND(G47,6),2)</f>
      </c>
      <c r="O47">
        <f>(I47*21)/100</f>
      </c>
      <c t="s">
        <v>17</v>
      </c>
    </row>
    <row r="48" spans="1:5" ht="25.5">
      <c r="A48" s="28" t="s">
        <v>44</v>
      </c>
      <c r="E48" s="29" t="s">
        <v>138</v>
      </c>
    </row>
    <row r="49" spans="1:5" ht="12.75">
      <c r="A49" s="30" t="s">
        <v>45</v>
      </c>
      <c r="E49" s="31" t="s">
        <v>139</v>
      </c>
    </row>
    <row r="50" spans="1:5" ht="63.75">
      <c r="A50" t="s">
        <v>46</v>
      </c>
      <c r="E50" s="29" t="s">
        <v>119</v>
      </c>
    </row>
    <row r="51" spans="1:16" ht="12.75">
      <c r="A51" s="18" t="s">
        <v>39</v>
      </c>
      <c s="23" t="s">
        <v>79</v>
      </c>
      <c s="23" t="s">
        <v>140</v>
      </c>
      <c s="18" t="s">
        <v>41</v>
      </c>
      <c s="24" t="s">
        <v>141</v>
      </c>
      <c s="25" t="s">
        <v>142</v>
      </c>
      <c s="26">
        <v>213.2</v>
      </c>
      <c s="27">
        <v>0</v>
      </c>
      <c s="27">
        <f>ROUND(ROUND(H51,2)*ROUND(G51,6),2)</f>
      </c>
      <c r="O51">
        <f>(I51*21)/100</f>
      </c>
      <c t="s">
        <v>17</v>
      </c>
    </row>
    <row r="52" spans="1:5" ht="51">
      <c r="A52" s="28" t="s">
        <v>44</v>
      </c>
      <c r="E52" s="29" t="s">
        <v>143</v>
      </c>
    </row>
    <row r="53" spans="1:5" ht="12.75">
      <c r="A53" s="30" t="s">
        <v>45</v>
      </c>
      <c r="E53" s="31" t="s">
        <v>144</v>
      </c>
    </row>
    <row r="54" spans="1:5" ht="63.75">
      <c r="A54" t="s">
        <v>46</v>
      </c>
      <c r="E54" s="29" t="s">
        <v>119</v>
      </c>
    </row>
    <row r="55" spans="1:16" ht="12.75">
      <c r="A55" s="18" t="s">
        <v>39</v>
      </c>
      <c s="23" t="s">
        <v>83</v>
      </c>
      <c s="23" t="s">
        <v>145</v>
      </c>
      <c s="18" t="s">
        <v>41</v>
      </c>
      <c s="24" t="s">
        <v>146</v>
      </c>
      <c s="25" t="s">
        <v>116</v>
      </c>
      <c s="26">
        <v>4.565</v>
      </c>
      <c s="27">
        <v>0</v>
      </c>
      <c s="27">
        <f>ROUND(ROUND(H55,2)*ROUND(G55,6),2)</f>
      </c>
      <c r="O55">
        <f>(I55*21)/100</f>
      </c>
      <c t="s">
        <v>17</v>
      </c>
    </row>
    <row r="56" spans="1:5" ht="25.5">
      <c r="A56" s="28" t="s">
        <v>44</v>
      </c>
      <c r="E56" s="29" t="s">
        <v>147</v>
      </c>
    </row>
    <row r="57" spans="1:5" ht="51">
      <c r="A57" s="30" t="s">
        <v>45</v>
      </c>
      <c r="E57" s="31" t="s">
        <v>148</v>
      </c>
    </row>
    <row r="58" spans="1:5" ht="63.75">
      <c r="A58" t="s">
        <v>46</v>
      </c>
      <c r="E58" s="29" t="s">
        <v>119</v>
      </c>
    </row>
    <row r="59" spans="1:16" ht="12.75">
      <c r="A59" s="18" t="s">
        <v>39</v>
      </c>
      <c s="23" t="s">
        <v>89</v>
      </c>
      <c s="23" t="s">
        <v>149</v>
      </c>
      <c s="18" t="s">
        <v>23</v>
      </c>
      <c s="24" t="s">
        <v>150</v>
      </c>
      <c s="25" t="s">
        <v>116</v>
      </c>
      <c s="26">
        <v>57.925</v>
      </c>
      <c s="27">
        <v>0</v>
      </c>
      <c s="27">
        <f>ROUND(ROUND(H59,2)*ROUND(G59,6),2)</f>
      </c>
      <c r="O59">
        <f>(I59*21)/100</f>
      </c>
      <c t="s">
        <v>17</v>
      </c>
    </row>
    <row r="60" spans="1:5" ht="38.25">
      <c r="A60" s="28" t="s">
        <v>44</v>
      </c>
      <c r="E60" s="29" t="s">
        <v>151</v>
      </c>
    </row>
    <row r="61" spans="1:5" ht="25.5">
      <c r="A61" s="30" t="s">
        <v>45</v>
      </c>
      <c r="E61" s="31" t="s">
        <v>152</v>
      </c>
    </row>
    <row r="62" spans="1:5" ht="318.75">
      <c r="A62" t="s">
        <v>46</v>
      </c>
      <c r="E62" s="29" t="s">
        <v>153</v>
      </c>
    </row>
    <row r="63" spans="1:16" ht="12.75">
      <c r="A63" s="18" t="s">
        <v>39</v>
      </c>
      <c s="23" t="s">
        <v>94</v>
      </c>
      <c s="23" t="s">
        <v>149</v>
      </c>
      <c s="18" t="s">
        <v>17</v>
      </c>
      <c s="24" t="s">
        <v>150</v>
      </c>
      <c s="25" t="s">
        <v>116</v>
      </c>
      <c s="26">
        <v>931.779</v>
      </c>
      <c s="27">
        <v>0</v>
      </c>
      <c s="27">
        <f>ROUND(ROUND(H63,2)*ROUND(G63,6),2)</f>
      </c>
      <c r="O63">
        <f>(I63*21)/100</f>
      </c>
      <c t="s">
        <v>17</v>
      </c>
    </row>
    <row r="64" spans="1:5" ht="51">
      <c r="A64" s="28" t="s">
        <v>44</v>
      </c>
      <c r="E64" s="29" t="s">
        <v>154</v>
      </c>
    </row>
    <row r="65" spans="1:5" ht="76.5">
      <c r="A65" s="30" t="s">
        <v>45</v>
      </c>
      <c r="E65" s="31" t="s">
        <v>155</v>
      </c>
    </row>
    <row r="66" spans="1:5" ht="318.75">
      <c r="A66" t="s">
        <v>46</v>
      </c>
      <c r="E66" s="29" t="s">
        <v>153</v>
      </c>
    </row>
    <row r="67" spans="1:16" ht="12.75">
      <c r="A67" s="18" t="s">
        <v>39</v>
      </c>
      <c s="23" t="s">
        <v>156</v>
      </c>
      <c s="23" t="s">
        <v>157</v>
      </c>
      <c s="18" t="s">
        <v>23</v>
      </c>
      <c s="24" t="s">
        <v>158</v>
      </c>
      <c s="25" t="s">
        <v>116</v>
      </c>
      <c s="26">
        <v>58.398</v>
      </c>
      <c s="27">
        <v>0</v>
      </c>
      <c s="27">
        <f>ROUND(ROUND(H67,2)*ROUND(G67,6),2)</f>
      </c>
      <c r="O67">
        <f>(I67*21)/100</f>
      </c>
      <c t="s">
        <v>17</v>
      </c>
    </row>
    <row r="68" spans="1:5" ht="12.75">
      <c r="A68" s="28" t="s">
        <v>44</v>
      </c>
      <c r="E68" s="29" t="s">
        <v>159</v>
      </c>
    </row>
    <row r="69" spans="1:5" ht="25.5">
      <c r="A69" s="30" t="s">
        <v>45</v>
      </c>
      <c r="E69" s="31" t="s">
        <v>160</v>
      </c>
    </row>
    <row r="70" spans="1:5" ht="204">
      <c r="A70" t="s">
        <v>46</v>
      </c>
      <c r="E70" s="29" t="s">
        <v>161</v>
      </c>
    </row>
    <row r="71" spans="1:16" ht="12.75">
      <c r="A71" s="18" t="s">
        <v>39</v>
      </c>
      <c s="23" t="s">
        <v>162</v>
      </c>
      <c s="23" t="s">
        <v>157</v>
      </c>
      <c s="18" t="s">
        <v>17</v>
      </c>
      <c s="24" t="s">
        <v>158</v>
      </c>
      <c s="25" t="s">
        <v>116</v>
      </c>
      <c s="26">
        <v>72.5</v>
      </c>
      <c s="27">
        <v>0</v>
      </c>
      <c s="27">
        <f>ROUND(ROUND(H71,2)*ROUND(G71,6),2)</f>
      </c>
      <c r="O71">
        <f>(I71*21)/100</f>
      </c>
      <c t="s">
        <v>17</v>
      </c>
    </row>
    <row r="72" spans="1:5" ht="25.5">
      <c r="A72" s="28" t="s">
        <v>44</v>
      </c>
      <c r="E72" s="29" t="s">
        <v>163</v>
      </c>
    </row>
    <row r="73" spans="1:5" ht="12.75">
      <c r="A73" s="30" t="s">
        <v>45</v>
      </c>
      <c r="E73" s="31" t="s">
        <v>164</v>
      </c>
    </row>
    <row r="74" spans="1:5" ht="204">
      <c r="A74" t="s">
        <v>46</v>
      </c>
      <c r="E74" s="29" t="s">
        <v>161</v>
      </c>
    </row>
    <row r="75" spans="1:16" ht="12.75">
      <c r="A75" s="18" t="s">
        <v>39</v>
      </c>
      <c s="23" t="s">
        <v>165</v>
      </c>
      <c s="23" t="s">
        <v>166</v>
      </c>
      <c s="18" t="s">
        <v>41</v>
      </c>
      <c s="24" t="s">
        <v>167</v>
      </c>
      <c s="25" t="s">
        <v>116</v>
      </c>
      <c s="26">
        <v>181.25</v>
      </c>
      <c s="27">
        <v>0</v>
      </c>
      <c s="27">
        <f>ROUND(ROUND(H75,2)*ROUND(G75,6),2)</f>
      </c>
      <c r="O75">
        <f>(I75*21)/100</f>
      </c>
      <c t="s">
        <v>17</v>
      </c>
    </row>
    <row r="76" spans="1:5" ht="25.5">
      <c r="A76" s="28" t="s">
        <v>44</v>
      </c>
      <c r="E76" s="29" t="s">
        <v>168</v>
      </c>
    </row>
    <row r="77" spans="1:5" ht="12.75">
      <c r="A77" s="30" t="s">
        <v>45</v>
      </c>
      <c r="E77" s="31" t="s">
        <v>169</v>
      </c>
    </row>
    <row r="78" spans="1:5" ht="229.5">
      <c r="A78" t="s">
        <v>46</v>
      </c>
      <c r="E78" s="29" t="s">
        <v>170</v>
      </c>
    </row>
    <row r="79" spans="1:16" ht="12.75">
      <c r="A79" s="18" t="s">
        <v>39</v>
      </c>
      <c s="23" t="s">
        <v>171</v>
      </c>
      <c s="23" t="s">
        <v>172</v>
      </c>
      <c s="18" t="s">
        <v>41</v>
      </c>
      <c s="24" t="s">
        <v>173</v>
      </c>
      <c s="25" t="s">
        <v>174</v>
      </c>
      <c s="26">
        <v>891.857</v>
      </c>
      <c s="27">
        <v>0</v>
      </c>
      <c s="27">
        <f>ROUND(ROUND(H79,2)*ROUND(G79,6),2)</f>
      </c>
      <c r="O79">
        <f>(I79*21)/100</f>
      </c>
      <c t="s">
        <v>17</v>
      </c>
    </row>
    <row r="80" spans="1:5" ht="12.75">
      <c r="A80" s="28" t="s">
        <v>44</v>
      </c>
      <c r="E80" s="29" t="s">
        <v>175</v>
      </c>
    </row>
    <row r="81" spans="1:5" ht="12.75">
      <c r="A81" s="30" t="s">
        <v>45</v>
      </c>
      <c r="E81" s="31" t="s">
        <v>176</v>
      </c>
    </row>
    <row r="82" spans="1:5" ht="25.5">
      <c r="A82" t="s">
        <v>46</v>
      </c>
      <c r="E82" s="29" t="s">
        <v>177</v>
      </c>
    </row>
    <row r="83" spans="1:18" ht="12.75" customHeight="1">
      <c r="A83" s="5" t="s">
        <v>37</v>
      </c>
      <c s="5"/>
      <c s="35" t="s">
        <v>17</v>
      </c>
      <c s="5"/>
      <c s="21" t="s">
        <v>178</v>
      </c>
      <c s="5"/>
      <c s="5"/>
      <c s="5"/>
      <c s="36">
        <f>0+Q83</f>
      </c>
      <c r="O83">
        <f>0+R83</f>
      </c>
      <c r="Q83">
        <f>0+I84+I88+I92</f>
      </c>
      <c>
        <f>0+O84+O88+O92</f>
      </c>
    </row>
    <row r="84" spans="1:16" ht="12.75">
      <c r="A84" s="18" t="s">
        <v>39</v>
      </c>
      <c s="23" t="s">
        <v>179</v>
      </c>
      <c s="23" t="s">
        <v>180</v>
      </c>
      <c s="18" t="s">
        <v>41</v>
      </c>
      <c s="24" t="s">
        <v>181</v>
      </c>
      <c s="25" t="s">
        <v>116</v>
      </c>
      <c s="26">
        <v>569.655</v>
      </c>
      <c s="27">
        <v>0</v>
      </c>
      <c s="27">
        <f>ROUND(ROUND(H84,2)*ROUND(G84,6),2)</f>
      </c>
      <c r="O84">
        <f>(I84*21)/100</f>
      </c>
      <c t="s">
        <v>17</v>
      </c>
    </row>
    <row r="85" spans="1:5" ht="51">
      <c r="A85" s="28" t="s">
        <v>44</v>
      </c>
      <c r="E85" s="29" t="s">
        <v>182</v>
      </c>
    </row>
    <row r="86" spans="1:5" ht="25.5">
      <c r="A86" s="30" t="s">
        <v>45</v>
      </c>
      <c r="E86" s="31" t="s">
        <v>183</v>
      </c>
    </row>
    <row r="87" spans="1:5" ht="38.25">
      <c r="A87" t="s">
        <v>46</v>
      </c>
      <c r="E87" s="29" t="s">
        <v>184</v>
      </c>
    </row>
    <row r="88" spans="1:16" ht="12.75">
      <c r="A88" s="18" t="s">
        <v>39</v>
      </c>
      <c s="23" t="s">
        <v>185</v>
      </c>
      <c s="23" t="s">
        <v>186</v>
      </c>
      <c s="18" t="s">
        <v>23</v>
      </c>
      <c s="24" t="s">
        <v>187</v>
      </c>
      <c s="25" t="s">
        <v>174</v>
      </c>
      <c s="26">
        <v>4215.27</v>
      </c>
      <c s="27">
        <v>0</v>
      </c>
      <c s="27">
        <f>ROUND(ROUND(H88,2)*ROUND(G88,6),2)</f>
      </c>
      <c r="O88">
        <f>(I88*21)/100</f>
      </c>
      <c t="s">
        <v>17</v>
      </c>
    </row>
    <row r="89" spans="1:5" ht="51">
      <c r="A89" s="28" t="s">
        <v>44</v>
      </c>
      <c r="E89" s="29" t="s">
        <v>188</v>
      </c>
    </row>
    <row r="90" spans="1:5" ht="12.75">
      <c r="A90" s="30" t="s">
        <v>45</v>
      </c>
      <c r="E90" s="31" t="s">
        <v>189</v>
      </c>
    </row>
    <row r="91" spans="1:5" ht="102">
      <c r="A91" t="s">
        <v>46</v>
      </c>
      <c r="E91" s="29" t="s">
        <v>190</v>
      </c>
    </row>
    <row r="92" spans="1:16" ht="12.75">
      <c r="A92" s="18" t="s">
        <v>39</v>
      </c>
      <c s="23" t="s">
        <v>191</v>
      </c>
      <c s="23" t="s">
        <v>186</v>
      </c>
      <c s="18" t="s">
        <v>17</v>
      </c>
      <c s="24" t="s">
        <v>187</v>
      </c>
      <c s="25" t="s">
        <v>174</v>
      </c>
      <c s="26">
        <v>2271.24</v>
      </c>
      <c s="27">
        <v>0</v>
      </c>
      <c s="27">
        <f>ROUND(ROUND(H92,2)*ROUND(G92,6),2)</f>
      </c>
      <c r="O92">
        <f>(I92*21)/100</f>
      </c>
      <c t="s">
        <v>17</v>
      </c>
    </row>
    <row r="93" spans="1:5" ht="25.5">
      <c r="A93" s="28" t="s">
        <v>44</v>
      </c>
      <c r="E93" s="29" t="s">
        <v>192</v>
      </c>
    </row>
    <row r="94" spans="1:5" ht="25.5">
      <c r="A94" s="30" t="s">
        <v>45</v>
      </c>
      <c r="E94" s="31" t="s">
        <v>193</v>
      </c>
    </row>
    <row r="95" spans="1:5" ht="102">
      <c r="A95" t="s">
        <v>46</v>
      </c>
      <c r="E95" s="29" t="s">
        <v>190</v>
      </c>
    </row>
    <row r="96" spans="1:18" ht="12.75" customHeight="1">
      <c r="A96" s="5" t="s">
        <v>37</v>
      </c>
      <c s="5"/>
      <c s="35" t="s">
        <v>28</v>
      </c>
      <c s="5"/>
      <c s="21" t="s">
        <v>194</v>
      </c>
      <c s="5"/>
      <c s="5"/>
      <c s="5"/>
      <c s="36">
        <f>0+Q96</f>
      </c>
      <c r="O96">
        <f>0+R96</f>
      </c>
      <c r="Q96">
        <f>0+I97</f>
      </c>
      <c>
        <f>0+O97</f>
      </c>
    </row>
    <row r="97" spans="1:16" ht="12.75">
      <c r="A97" s="18" t="s">
        <v>39</v>
      </c>
      <c s="23" t="s">
        <v>195</v>
      </c>
      <c s="23" t="s">
        <v>196</v>
      </c>
      <c s="18" t="s">
        <v>41</v>
      </c>
      <c s="24" t="s">
        <v>197</v>
      </c>
      <c s="25" t="s">
        <v>174</v>
      </c>
      <c s="26">
        <v>10.2</v>
      </c>
      <c s="27">
        <v>0</v>
      </c>
      <c s="27">
        <f>ROUND(ROUND(H97,2)*ROUND(G97,6),2)</f>
      </c>
      <c r="O97">
        <f>(I97*21)/100</f>
      </c>
      <c t="s">
        <v>17</v>
      </c>
    </row>
    <row r="98" spans="1:5" ht="12.75">
      <c r="A98" s="28" t="s">
        <v>44</v>
      </c>
      <c r="E98" s="29" t="s">
        <v>198</v>
      </c>
    </row>
    <row r="99" spans="1:5" ht="12.75">
      <c r="A99" s="30" t="s">
        <v>45</v>
      </c>
      <c r="E99" s="31" t="s">
        <v>199</v>
      </c>
    </row>
    <row r="100" spans="1:5" ht="102">
      <c r="A100" t="s">
        <v>46</v>
      </c>
      <c r="E100" s="29" t="s">
        <v>200</v>
      </c>
    </row>
    <row r="101" spans="1:18" ht="12.75" customHeight="1">
      <c r="A101" s="5" t="s">
        <v>37</v>
      </c>
      <c s="5"/>
      <c s="35" t="s">
        <v>30</v>
      </c>
      <c s="5"/>
      <c s="21" t="s">
        <v>201</v>
      </c>
      <c s="5"/>
      <c s="5"/>
      <c s="5"/>
      <c s="36">
        <f>0+Q101</f>
      </c>
      <c r="O101">
        <f>0+R101</f>
      </c>
      <c r="Q101">
        <f>0+I102+I106+I110+I114+I118+I122+I126+I130+I134+I138</f>
      </c>
      <c>
        <f>0+O102+O106+O110+O114+O118+O122+O126+O130+O134+O138</f>
      </c>
    </row>
    <row r="102" spans="1:16" ht="12.75">
      <c r="A102" s="18" t="s">
        <v>39</v>
      </c>
      <c s="23" t="s">
        <v>202</v>
      </c>
      <c s="23" t="s">
        <v>203</v>
      </c>
      <c s="18" t="s">
        <v>23</v>
      </c>
      <c s="24" t="s">
        <v>204</v>
      </c>
      <c s="25" t="s">
        <v>174</v>
      </c>
      <c s="26">
        <v>1863</v>
      </c>
      <c s="27">
        <v>0</v>
      </c>
      <c s="27">
        <f>ROUND(ROUND(H102,2)*ROUND(G102,6),2)</f>
      </c>
      <c r="O102">
        <f>(I102*21)/100</f>
      </c>
      <c t="s">
        <v>17</v>
      </c>
    </row>
    <row r="103" spans="1:5" ht="25.5">
      <c r="A103" s="28" t="s">
        <v>44</v>
      </c>
      <c r="E103" s="29" t="s">
        <v>205</v>
      </c>
    </row>
    <row r="104" spans="1:5" ht="12.75">
      <c r="A104" s="30" t="s">
        <v>45</v>
      </c>
      <c r="E104" s="31" t="s">
        <v>206</v>
      </c>
    </row>
    <row r="105" spans="1:5" ht="51">
      <c r="A105" t="s">
        <v>46</v>
      </c>
      <c r="E105" s="29" t="s">
        <v>207</v>
      </c>
    </row>
    <row r="106" spans="1:16" ht="12.75">
      <c r="A106" s="18" t="s">
        <v>39</v>
      </c>
      <c s="23" t="s">
        <v>208</v>
      </c>
      <c s="23" t="s">
        <v>203</v>
      </c>
      <c s="18" t="s">
        <v>17</v>
      </c>
      <c s="24" t="s">
        <v>204</v>
      </c>
      <c s="25" t="s">
        <v>174</v>
      </c>
      <c s="26">
        <v>2235.6</v>
      </c>
      <c s="27">
        <v>0</v>
      </c>
      <c s="27">
        <f>ROUND(ROUND(H106,2)*ROUND(G106,6),2)</f>
      </c>
      <c r="O106">
        <f>(I106*21)/100</f>
      </c>
      <c t="s">
        <v>17</v>
      </c>
    </row>
    <row r="107" spans="1:5" ht="25.5">
      <c r="A107" s="28" t="s">
        <v>44</v>
      </c>
      <c r="E107" s="29" t="s">
        <v>209</v>
      </c>
    </row>
    <row r="108" spans="1:5" ht="12.75">
      <c r="A108" s="30" t="s">
        <v>45</v>
      </c>
      <c r="E108" s="31" t="s">
        <v>210</v>
      </c>
    </row>
    <row r="109" spans="1:5" ht="51">
      <c r="A109" t="s">
        <v>46</v>
      </c>
      <c r="E109" s="29" t="s">
        <v>207</v>
      </c>
    </row>
    <row r="110" spans="1:16" ht="12.75">
      <c r="A110" s="18" t="s">
        <v>39</v>
      </c>
      <c s="23" t="s">
        <v>211</v>
      </c>
      <c s="23" t="s">
        <v>212</v>
      </c>
      <c s="18" t="s">
        <v>41</v>
      </c>
      <c s="24" t="s">
        <v>213</v>
      </c>
      <c s="25" t="s">
        <v>174</v>
      </c>
      <c s="26">
        <v>1839</v>
      </c>
      <c s="27">
        <v>0</v>
      </c>
      <c s="27">
        <f>ROUND(ROUND(H110,2)*ROUND(G110,6),2)</f>
      </c>
      <c r="O110">
        <f>(I110*21)/100</f>
      </c>
      <c t="s">
        <v>17</v>
      </c>
    </row>
    <row r="111" spans="1:5" ht="25.5">
      <c r="A111" s="28" t="s">
        <v>44</v>
      </c>
      <c r="E111" s="29" t="s">
        <v>214</v>
      </c>
    </row>
    <row r="112" spans="1:5" ht="12.75">
      <c r="A112" s="30" t="s">
        <v>45</v>
      </c>
      <c r="E112" s="31" t="s">
        <v>215</v>
      </c>
    </row>
    <row r="113" spans="1:5" ht="51">
      <c r="A113" t="s">
        <v>46</v>
      </c>
      <c r="E113" s="29" t="s">
        <v>216</v>
      </c>
    </row>
    <row r="114" spans="1:16" ht="12.75">
      <c r="A114" s="18" t="s">
        <v>39</v>
      </c>
      <c s="23" t="s">
        <v>217</v>
      </c>
      <c s="23" t="s">
        <v>218</v>
      </c>
      <c s="18" t="s">
        <v>41</v>
      </c>
      <c s="24" t="s">
        <v>219</v>
      </c>
      <c s="25" t="s">
        <v>174</v>
      </c>
      <c s="26">
        <v>1802</v>
      </c>
      <c s="27">
        <v>0</v>
      </c>
      <c s="27">
        <f>ROUND(ROUND(H114,2)*ROUND(G114,6),2)</f>
      </c>
      <c r="O114">
        <f>(I114*21)/100</f>
      </c>
      <c t="s">
        <v>17</v>
      </c>
    </row>
    <row r="115" spans="1:5" ht="25.5">
      <c r="A115" s="28" t="s">
        <v>44</v>
      </c>
      <c r="E115" s="29" t="s">
        <v>220</v>
      </c>
    </row>
    <row r="116" spans="1:5" ht="12.75">
      <c r="A116" s="30" t="s">
        <v>45</v>
      </c>
      <c r="E116" s="31" t="s">
        <v>221</v>
      </c>
    </row>
    <row r="117" spans="1:5" ht="51">
      <c r="A117" t="s">
        <v>46</v>
      </c>
      <c r="E117" s="29" t="s">
        <v>216</v>
      </c>
    </row>
    <row r="118" spans="1:16" ht="12.75">
      <c r="A118" s="18" t="s">
        <v>39</v>
      </c>
      <c s="23" t="s">
        <v>222</v>
      </c>
      <c s="23" t="s">
        <v>223</v>
      </c>
      <c s="18" t="s">
        <v>41</v>
      </c>
      <c s="24" t="s">
        <v>224</v>
      </c>
      <c s="25" t="s">
        <v>174</v>
      </c>
      <c s="26">
        <v>1802</v>
      </c>
      <c s="27">
        <v>0</v>
      </c>
      <c s="27">
        <f>ROUND(ROUND(H118,2)*ROUND(G118,6),2)</f>
      </c>
      <c r="O118">
        <f>(I118*21)/100</f>
      </c>
      <c t="s">
        <v>17</v>
      </c>
    </row>
    <row r="119" spans="1:5" ht="25.5">
      <c r="A119" s="28" t="s">
        <v>44</v>
      </c>
      <c r="E119" s="29" t="s">
        <v>225</v>
      </c>
    </row>
    <row r="120" spans="1:5" ht="12.75">
      <c r="A120" s="30" t="s">
        <v>45</v>
      </c>
      <c r="E120" s="31" t="s">
        <v>221</v>
      </c>
    </row>
    <row r="121" spans="1:5" ht="140.25">
      <c r="A121" t="s">
        <v>46</v>
      </c>
      <c r="E121" s="29" t="s">
        <v>226</v>
      </c>
    </row>
    <row r="122" spans="1:16" ht="12.75">
      <c r="A122" s="18" t="s">
        <v>39</v>
      </c>
      <c s="23" t="s">
        <v>227</v>
      </c>
      <c s="23" t="s">
        <v>223</v>
      </c>
      <c s="18" t="s">
        <v>17</v>
      </c>
      <c s="24" t="s">
        <v>224</v>
      </c>
      <c s="25" t="s">
        <v>174</v>
      </c>
      <c s="26">
        <v>16.15</v>
      </c>
      <c s="27">
        <v>0</v>
      </c>
      <c s="27">
        <f>ROUND(ROUND(H122,2)*ROUND(G122,6),2)</f>
      </c>
      <c r="O122">
        <f>(I122*21)/100</f>
      </c>
      <c t="s">
        <v>17</v>
      </c>
    </row>
    <row r="123" spans="1:5" ht="12.75">
      <c r="A123" s="28" t="s">
        <v>44</v>
      </c>
      <c r="E123" s="29" t="s">
        <v>228</v>
      </c>
    </row>
    <row r="124" spans="1:5" ht="12.75">
      <c r="A124" s="30" t="s">
        <v>45</v>
      </c>
      <c r="E124" s="31" t="s">
        <v>229</v>
      </c>
    </row>
    <row r="125" spans="1:5" ht="140.25">
      <c r="A125" t="s">
        <v>46</v>
      </c>
      <c r="E125" s="29" t="s">
        <v>226</v>
      </c>
    </row>
    <row r="126" spans="1:16" ht="12.75">
      <c r="A126" s="18" t="s">
        <v>39</v>
      </c>
      <c s="23" t="s">
        <v>230</v>
      </c>
      <c s="23" t="s">
        <v>231</v>
      </c>
      <c s="18" t="s">
        <v>41</v>
      </c>
      <c s="24" t="s">
        <v>232</v>
      </c>
      <c s="25" t="s">
        <v>174</v>
      </c>
      <c s="26">
        <v>1839</v>
      </c>
      <c s="27">
        <v>0</v>
      </c>
      <c s="27">
        <f>ROUND(ROUND(H126,2)*ROUND(G126,6),2)</f>
      </c>
      <c r="O126">
        <f>(I126*21)/100</f>
      </c>
      <c t="s">
        <v>17</v>
      </c>
    </row>
    <row r="127" spans="1:5" ht="25.5">
      <c r="A127" s="28" t="s">
        <v>44</v>
      </c>
      <c r="E127" s="29" t="s">
        <v>233</v>
      </c>
    </row>
    <row r="128" spans="1:5" ht="12.75">
      <c r="A128" s="30" t="s">
        <v>45</v>
      </c>
      <c r="E128" s="31" t="s">
        <v>215</v>
      </c>
    </row>
    <row r="129" spans="1:5" ht="140.25">
      <c r="A129" t="s">
        <v>46</v>
      </c>
      <c r="E129" s="29" t="s">
        <v>226</v>
      </c>
    </row>
    <row r="130" spans="1:16" ht="12.75">
      <c r="A130" s="18" t="s">
        <v>39</v>
      </c>
      <c s="23" t="s">
        <v>234</v>
      </c>
      <c s="23" t="s">
        <v>235</v>
      </c>
      <c s="18" t="s">
        <v>41</v>
      </c>
      <c s="24" t="s">
        <v>236</v>
      </c>
      <c s="25" t="s">
        <v>174</v>
      </c>
      <c s="26">
        <v>37.1</v>
      </c>
      <c s="27">
        <v>0</v>
      </c>
      <c s="27">
        <f>ROUND(ROUND(H130,2)*ROUND(G130,6),2)</f>
      </c>
      <c r="O130">
        <f>(I130*21)/100</f>
      </c>
      <c t="s">
        <v>17</v>
      </c>
    </row>
    <row r="131" spans="1:5" ht="12.75">
      <c r="A131" s="28" t="s">
        <v>44</v>
      </c>
      <c r="E131" s="29" t="s">
        <v>237</v>
      </c>
    </row>
    <row r="132" spans="1:5" ht="38.25">
      <c r="A132" s="30" t="s">
        <v>45</v>
      </c>
      <c r="E132" s="31" t="s">
        <v>238</v>
      </c>
    </row>
    <row r="133" spans="1:5" ht="153">
      <c r="A133" t="s">
        <v>46</v>
      </c>
      <c r="E133" s="29" t="s">
        <v>239</v>
      </c>
    </row>
    <row r="134" spans="1:16" ht="25.5">
      <c r="A134" s="18" t="s">
        <v>39</v>
      </c>
      <c s="23" t="s">
        <v>240</v>
      </c>
      <c s="23" t="s">
        <v>241</v>
      </c>
      <c s="18" t="s">
        <v>41</v>
      </c>
      <c s="24" t="s">
        <v>242</v>
      </c>
      <c s="25" t="s">
        <v>174</v>
      </c>
      <c s="26">
        <v>13.7</v>
      </c>
      <c s="27">
        <v>0</v>
      </c>
      <c s="27">
        <f>ROUND(ROUND(H134,2)*ROUND(G134,6),2)</f>
      </c>
      <c r="O134">
        <f>(I134*21)/100</f>
      </c>
      <c t="s">
        <v>17</v>
      </c>
    </row>
    <row r="135" spans="1:5" ht="12.75">
      <c r="A135" s="28" t="s">
        <v>44</v>
      </c>
      <c r="E135" s="29" t="s">
        <v>243</v>
      </c>
    </row>
    <row r="136" spans="1:5" ht="12.75">
      <c r="A136" s="30" t="s">
        <v>45</v>
      </c>
      <c r="E136" s="31" t="s">
        <v>244</v>
      </c>
    </row>
    <row r="137" spans="1:5" ht="153">
      <c r="A137" t="s">
        <v>46</v>
      </c>
      <c r="E137" s="29" t="s">
        <v>239</v>
      </c>
    </row>
    <row r="138" spans="1:16" ht="25.5">
      <c r="A138" s="18" t="s">
        <v>39</v>
      </c>
      <c s="23" t="s">
        <v>245</v>
      </c>
      <c s="23" t="s">
        <v>246</v>
      </c>
      <c s="18" t="s">
        <v>41</v>
      </c>
      <c s="24" t="s">
        <v>247</v>
      </c>
      <c s="25" t="s">
        <v>174</v>
      </c>
      <c s="26">
        <v>41.4</v>
      </c>
      <c s="27">
        <v>0</v>
      </c>
      <c s="27">
        <f>ROUND(ROUND(H138,2)*ROUND(G138,6),2)</f>
      </c>
      <c r="O138">
        <f>(I138*21)/100</f>
      </c>
      <c t="s">
        <v>17</v>
      </c>
    </row>
    <row r="139" spans="1:5" ht="38.25">
      <c r="A139" s="28" t="s">
        <v>44</v>
      </c>
      <c r="E139" s="29" t="s">
        <v>248</v>
      </c>
    </row>
    <row r="140" spans="1:5" ht="12.75">
      <c r="A140" s="30" t="s">
        <v>45</v>
      </c>
      <c r="E140" s="31" t="s">
        <v>249</v>
      </c>
    </row>
    <row r="141" spans="1:5" ht="153">
      <c r="A141" t="s">
        <v>46</v>
      </c>
      <c r="E141" s="29" t="s">
        <v>239</v>
      </c>
    </row>
    <row r="142" spans="1:18" ht="12.75" customHeight="1">
      <c r="A142" s="5" t="s">
        <v>37</v>
      </c>
      <c s="5"/>
      <c s="35" t="s">
        <v>68</v>
      </c>
      <c s="5"/>
      <c s="21" t="s">
        <v>250</v>
      </c>
      <c s="5"/>
      <c s="5"/>
      <c s="5"/>
      <c s="36">
        <f>0+Q142</f>
      </c>
      <c r="O142">
        <f>0+R142</f>
      </c>
      <c r="Q142">
        <f>0+I143</f>
      </c>
      <c>
        <f>0+O143</f>
      </c>
    </row>
    <row r="143" spans="1:16" ht="12.75">
      <c r="A143" s="18" t="s">
        <v>39</v>
      </c>
      <c s="23" t="s">
        <v>251</v>
      </c>
      <c s="23" t="s">
        <v>252</v>
      </c>
      <c s="18" t="s">
        <v>41</v>
      </c>
      <c s="24" t="s">
        <v>253</v>
      </c>
      <c s="25" t="s">
        <v>142</v>
      </c>
      <c s="26">
        <v>30</v>
      </c>
      <c s="27">
        <v>0</v>
      </c>
      <c s="27">
        <f>ROUND(ROUND(H143,2)*ROUND(G143,6),2)</f>
      </c>
      <c r="O143">
        <f>(I143*21)/100</f>
      </c>
      <c t="s">
        <v>17</v>
      </c>
    </row>
    <row r="144" spans="1:5" ht="25.5">
      <c r="A144" s="28" t="s">
        <v>44</v>
      </c>
      <c r="E144" s="29" t="s">
        <v>254</v>
      </c>
    </row>
    <row r="145" spans="1:5" ht="12.75">
      <c r="A145" s="30" t="s">
        <v>45</v>
      </c>
      <c r="E145" s="31" t="s">
        <v>255</v>
      </c>
    </row>
    <row r="146" spans="1:5" ht="242.25">
      <c r="A146" t="s">
        <v>46</v>
      </c>
      <c r="E146" s="29" t="s">
        <v>256</v>
      </c>
    </row>
    <row r="147" spans="1:18" ht="12.75" customHeight="1">
      <c r="A147" s="5" t="s">
        <v>37</v>
      </c>
      <c s="5"/>
      <c s="35" t="s">
        <v>34</v>
      </c>
      <c s="5"/>
      <c s="21" t="s">
        <v>257</v>
      </c>
      <c s="5"/>
      <c s="5"/>
      <c s="5"/>
      <c s="36">
        <f>0+Q147</f>
      </c>
      <c r="O147">
        <f>0+R147</f>
      </c>
      <c r="Q147">
        <f>0+I148+I152+I156+I160+I164+I168</f>
      </c>
      <c>
        <f>0+O148+O152+O156+O160+O164+O168</f>
      </c>
    </row>
    <row r="148" spans="1:16" ht="25.5">
      <c r="A148" s="18" t="s">
        <v>39</v>
      </c>
      <c s="23" t="s">
        <v>258</v>
      </c>
      <c s="23" t="s">
        <v>259</v>
      </c>
      <c s="18" t="s">
        <v>41</v>
      </c>
      <c s="24" t="s">
        <v>260</v>
      </c>
      <c s="25" t="s">
        <v>86</v>
      </c>
      <c s="26">
        <v>16</v>
      </c>
      <c s="27">
        <v>0</v>
      </c>
      <c s="27">
        <f>ROUND(ROUND(H148,2)*ROUND(G148,6),2)</f>
      </c>
      <c r="O148">
        <f>(I148*21)/100</f>
      </c>
      <c t="s">
        <v>17</v>
      </c>
    </row>
    <row r="149" spans="1:5" ht="12.75">
      <c r="A149" s="28" t="s">
        <v>44</v>
      </c>
      <c r="E149" s="29" t="s">
        <v>261</v>
      </c>
    </row>
    <row r="150" spans="1:5" ht="12.75">
      <c r="A150" s="30" t="s">
        <v>45</v>
      </c>
      <c r="E150" s="31" t="s">
        <v>262</v>
      </c>
    </row>
    <row r="151" spans="1:5" ht="25.5">
      <c r="A151" t="s">
        <v>46</v>
      </c>
      <c r="E151" s="29" t="s">
        <v>263</v>
      </c>
    </row>
    <row r="152" spans="1:16" ht="25.5">
      <c r="A152" s="18" t="s">
        <v>39</v>
      </c>
      <c s="23" t="s">
        <v>264</v>
      </c>
      <c s="23" t="s">
        <v>265</v>
      </c>
      <c s="18" t="s">
        <v>41</v>
      </c>
      <c s="24" t="s">
        <v>266</v>
      </c>
      <c s="25" t="s">
        <v>86</v>
      </c>
      <c s="26">
        <v>10</v>
      </c>
      <c s="27">
        <v>0</v>
      </c>
      <c s="27">
        <f>ROUND(ROUND(H152,2)*ROUND(G152,6),2)</f>
      </c>
      <c r="O152">
        <f>(I152*21)/100</f>
      </c>
      <c t="s">
        <v>17</v>
      </c>
    </row>
    <row r="153" spans="1:5" ht="12.75">
      <c r="A153" s="28" t="s">
        <v>44</v>
      </c>
      <c r="E153" s="29" t="s">
        <v>41</v>
      </c>
    </row>
    <row r="154" spans="1:5" ht="12.75">
      <c r="A154" s="30" t="s">
        <v>45</v>
      </c>
      <c r="E154" s="31" t="s">
        <v>267</v>
      </c>
    </row>
    <row r="155" spans="1:5" ht="25.5">
      <c r="A155" t="s">
        <v>46</v>
      </c>
      <c r="E155" s="29" t="s">
        <v>268</v>
      </c>
    </row>
    <row r="156" spans="1:16" ht="25.5">
      <c r="A156" s="18" t="s">
        <v>39</v>
      </c>
      <c s="23" t="s">
        <v>269</v>
      </c>
      <c s="23" t="s">
        <v>270</v>
      </c>
      <c s="18" t="s">
        <v>41</v>
      </c>
      <c s="24" t="s">
        <v>271</v>
      </c>
      <c s="25" t="s">
        <v>174</v>
      </c>
      <c s="26">
        <v>180.7</v>
      </c>
      <c s="27">
        <v>0</v>
      </c>
      <c s="27">
        <f>ROUND(ROUND(H156,2)*ROUND(G156,6),2)</f>
      </c>
      <c r="O156">
        <f>(I156*21)/100</f>
      </c>
      <c t="s">
        <v>17</v>
      </c>
    </row>
    <row r="157" spans="1:5" ht="12.75">
      <c r="A157" s="28" t="s">
        <v>44</v>
      </c>
      <c r="E157" s="29" t="s">
        <v>272</v>
      </c>
    </row>
    <row r="158" spans="1:5" ht="12.75">
      <c r="A158" s="30" t="s">
        <v>45</v>
      </c>
      <c r="E158" s="31" t="s">
        <v>273</v>
      </c>
    </row>
    <row r="159" spans="1:5" ht="38.25">
      <c r="A159" t="s">
        <v>46</v>
      </c>
      <c r="E159" s="29" t="s">
        <v>274</v>
      </c>
    </row>
    <row r="160" spans="1:16" ht="25.5">
      <c r="A160" s="18" t="s">
        <v>39</v>
      </c>
      <c s="23" t="s">
        <v>275</v>
      </c>
      <c s="23" t="s">
        <v>276</v>
      </c>
      <c s="18" t="s">
        <v>41</v>
      </c>
      <c s="24" t="s">
        <v>277</v>
      </c>
      <c s="25" t="s">
        <v>174</v>
      </c>
      <c s="26">
        <v>2.898</v>
      </c>
      <c s="27">
        <v>0</v>
      </c>
      <c s="27">
        <f>ROUND(ROUND(H160,2)*ROUND(G160,6),2)</f>
      </c>
      <c r="O160">
        <f>(I160*21)/100</f>
      </c>
      <c t="s">
        <v>17</v>
      </c>
    </row>
    <row r="161" spans="1:5" ht="12.75">
      <c r="A161" s="28" t="s">
        <v>44</v>
      </c>
      <c r="E161" s="29" t="s">
        <v>278</v>
      </c>
    </row>
    <row r="162" spans="1:5" ht="12.75">
      <c r="A162" s="30" t="s">
        <v>45</v>
      </c>
      <c r="E162" s="31" t="s">
        <v>279</v>
      </c>
    </row>
    <row r="163" spans="1:5" ht="38.25">
      <c r="A163" t="s">
        <v>46</v>
      </c>
      <c r="E163" s="29" t="s">
        <v>274</v>
      </c>
    </row>
    <row r="164" spans="1:16" ht="12.75">
      <c r="A164" s="18" t="s">
        <v>39</v>
      </c>
      <c s="23" t="s">
        <v>280</v>
      </c>
      <c s="23" t="s">
        <v>281</v>
      </c>
      <c s="18" t="s">
        <v>41</v>
      </c>
      <c s="24" t="s">
        <v>282</v>
      </c>
      <c s="25" t="s">
        <v>142</v>
      </c>
      <c s="26">
        <v>1335.2</v>
      </c>
      <c s="27">
        <v>0</v>
      </c>
      <c s="27">
        <f>ROUND(ROUND(H164,2)*ROUND(G164,6),2)</f>
      </c>
      <c r="O164">
        <f>(I164*21)/100</f>
      </c>
      <c t="s">
        <v>17</v>
      </c>
    </row>
    <row r="165" spans="1:5" ht="12.75">
      <c r="A165" s="28" t="s">
        <v>44</v>
      </c>
      <c r="E165" s="29" t="s">
        <v>283</v>
      </c>
    </row>
    <row r="166" spans="1:5" ht="25.5">
      <c r="A166" s="30" t="s">
        <v>45</v>
      </c>
      <c r="E166" s="31" t="s">
        <v>284</v>
      </c>
    </row>
    <row r="167" spans="1:5" ht="51">
      <c r="A167" t="s">
        <v>46</v>
      </c>
      <c r="E167" s="29" t="s">
        <v>285</v>
      </c>
    </row>
    <row r="168" spans="1:16" ht="12.75">
      <c r="A168" s="18" t="s">
        <v>39</v>
      </c>
      <c s="23" t="s">
        <v>286</v>
      </c>
      <c s="23" t="s">
        <v>287</v>
      </c>
      <c s="18" t="s">
        <v>41</v>
      </c>
      <c s="24" t="s">
        <v>288</v>
      </c>
      <c s="25" t="s">
        <v>142</v>
      </c>
      <c s="26">
        <v>289.5</v>
      </c>
      <c s="27">
        <v>0</v>
      </c>
      <c s="27">
        <f>ROUND(ROUND(H168,2)*ROUND(G168,6),2)</f>
      </c>
      <c r="O168">
        <f>(I168*21)/100</f>
      </c>
      <c t="s">
        <v>17</v>
      </c>
    </row>
    <row r="169" spans="1:5" ht="12.75">
      <c r="A169" s="28" t="s">
        <v>44</v>
      </c>
      <c r="E169" s="29" t="s">
        <v>289</v>
      </c>
    </row>
    <row r="170" spans="1:5" ht="12.75">
      <c r="A170" s="30" t="s">
        <v>45</v>
      </c>
      <c r="E170" s="31" t="s">
        <v>290</v>
      </c>
    </row>
    <row r="171" spans="1:5" ht="51">
      <c r="A171" t="s">
        <v>46</v>
      </c>
      <c r="E171"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0+O9+O18+O35+O44+O57</f>
      </c>
      <c t="s">
        <v>16</v>
      </c>
    </row>
    <row r="3" spans="1:16" ht="15" customHeight="1">
      <c r="A3" t="s">
        <v>1</v>
      </c>
      <c s="8" t="s">
        <v>4</v>
      </c>
      <c s="9" t="s">
        <v>5</v>
      </c>
      <c s="1"/>
      <c s="10" t="s">
        <v>6</v>
      </c>
      <c s="1"/>
      <c s="4"/>
      <c s="3" t="s">
        <v>291</v>
      </c>
      <c s="32">
        <f>0+I9+I18+I35+I44+I57</f>
      </c>
      <c r="O3" t="s">
        <v>13</v>
      </c>
      <c t="s">
        <v>17</v>
      </c>
    </row>
    <row r="4" spans="1:16" ht="15" customHeight="1">
      <c r="A4" t="s">
        <v>7</v>
      </c>
      <c s="8" t="s">
        <v>8</v>
      </c>
      <c s="9" t="s">
        <v>9</v>
      </c>
      <c s="1"/>
      <c s="10" t="s">
        <v>10</v>
      </c>
      <c s="1"/>
      <c s="1"/>
      <c s="7"/>
      <c s="7"/>
      <c r="O4" t="s">
        <v>14</v>
      </c>
      <c t="s">
        <v>17</v>
      </c>
    </row>
    <row r="5" spans="1:16" ht="12.75" customHeight="1">
      <c r="A5" t="s">
        <v>11</v>
      </c>
      <c s="12" t="s">
        <v>12</v>
      </c>
      <c s="13" t="s">
        <v>291</v>
      </c>
      <c s="5"/>
      <c s="14" t="s">
        <v>292</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f>
      </c>
      <c>
        <f>0+O10+O14</f>
      </c>
    </row>
    <row r="10" spans="1:16" ht="12.75">
      <c r="A10" s="18" t="s">
        <v>39</v>
      </c>
      <c s="23" t="s">
        <v>23</v>
      </c>
      <c s="23" t="s">
        <v>101</v>
      </c>
      <c s="18" t="s">
        <v>23</v>
      </c>
      <c s="24" t="s">
        <v>102</v>
      </c>
      <c s="25" t="s">
        <v>103</v>
      </c>
      <c s="26">
        <v>98.28</v>
      </c>
      <c s="27">
        <v>0</v>
      </c>
      <c s="27">
        <f>ROUND(ROUND(H10,2)*ROUND(G10,6),2)</f>
      </c>
      <c r="O10">
        <f>(I10*21)/100</f>
      </c>
      <c t="s">
        <v>17</v>
      </c>
    </row>
    <row r="11" spans="1:5" ht="12.75">
      <c r="A11" s="28" t="s">
        <v>44</v>
      </c>
      <c r="E11" s="29" t="s">
        <v>293</v>
      </c>
    </row>
    <row r="12" spans="1:5" ht="38.25">
      <c r="A12" s="30" t="s">
        <v>45</v>
      </c>
      <c r="E12" s="31" t="s">
        <v>294</v>
      </c>
    </row>
    <row r="13" spans="1:5" ht="25.5">
      <c r="A13" t="s">
        <v>46</v>
      </c>
      <c r="E13" s="29" t="s">
        <v>106</v>
      </c>
    </row>
    <row r="14" spans="1:16" ht="12.75">
      <c r="A14" s="18" t="s">
        <v>39</v>
      </c>
      <c s="23" t="s">
        <v>17</v>
      </c>
      <c s="23" t="s">
        <v>101</v>
      </c>
      <c s="18" t="s">
        <v>17</v>
      </c>
      <c s="24" t="s">
        <v>102</v>
      </c>
      <c s="25" t="s">
        <v>103</v>
      </c>
      <c s="26">
        <v>0.24</v>
      </c>
      <c s="27">
        <v>0</v>
      </c>
      <c s="27">
        <f>ROUND(ROUND(H14,2)*ROUND(G14,6),2)</f>
      </c>
      <c r="O14">
        <f>(I14*21)/100</f>
      </c>
      <c t="s">
        <v>17</v>
      </c>
    </row>
    <row r="15" spans="1:5" ht="12.75">
      <c r="A15" s="28" t="s">
        <v>44</v>
      </c>
      <c r="E15" s="29" t="s">
        <v>109</v>
      </c>
    </row>
    <row r="16" spans="1:5" ht="12.75">
      <c r="A16" s="30" t="s">
        <v>45</v>
      </c>
      <c r="E16" s="31" t="s">
        <v>295</v>
      </c>
    </row>
    <row r="17" spans="1:5" ht="25.5">
      <c r="A17" t="s">
        <v>46</v>
      </c>
      <c r="E17" s="29" t="s">
        <v>106</v>
      </c>
    </row>
    <row r="18" spans="1:18" ht="12.75" customHeight="1">
      <c r="A18" s="5" t="s">
        <v>37</v>
      </c>
      <c s="5"/>
      <c s="35" t="s">
        <v>23</v>
      </c>
      <c s="5"/>
      <c s="21" t="s">
        <v>113</v>
      </c>
      <c s="5"/>
      <c s="5"/>
      <c s="5"/>
      <c s="36">
        <f>0+Q18</f>
      </c>
      <c r="O18">
        <f>0+R18</f>
      </c>
      <c r="Q18">
        <f>0+I19+I23+I27+I31</f>
      </c>
      <c>
        <f>0+O19+O23+O27+O31</f>
      </c>
    </row>
    <row r="19" spans="1:16" ht="12.75">
      <c r="A19" s="18" t="s">
        <v>39</v>
      </c>
      <c s="23" t="s">
        <v>26</v>
      </c>
      <c s="23" t="s">
        <v>124</v>
      </c>
      <c s="18" t="s">
        <v>41</v>
      </c>
      <c s="24" t="s">
        <v>125</v>
      </c>
      <c s="25" t="s">
        <v>116</v>
      </c>
      <c s="26">
        <v>0.102</v>
      </c>
      <c s="27">
        <v>0</v>
      </c>
      <c s="27">
        <f>ROUND(ROUND(H19,2)*ROUND(G19,6),2)</f>
      </c>
      <c r="O19">
        <f>(I19*21)/100</f>
      </c>
      <c t="s">
        <v>17</v>
      </c>
    </row>
    <row r="20" spans="1:5" ht="12.75">
      <c r="A20" s="28" t="s">
        <v>44</v>
      </c>
      <c r="E20" s="29" t="s">
        <v>296</v>
      </c>
    </row>
    <row r="21" spans="1:5" ht="12.75">
      <c r="A21" s="30" t="s">
        <v>45</v>
      </c>
      <c r="E21" s="31" t="s">
        <v>297</v>
      </c>
    </row>
    <row r="22" spans="1:5" ht="63.75">
      <c r="A22" t="s">
        <v>46</v>
      </c>
      <c r="E22" s="29" t="s">
        <v>119</v>
      </c>
    </row>
    <row r="23" spans="1:16" ht="12.75">
      <c r="A23" s="18" t="s">
        <v>39</v>
      </c>
      <c s="23" t="s">
        <v>28</v>
      </c>
      <c s="23" t="s">
        <v>145</v>
      </c>
      <c s="18" t="s">
        <v>41</v>
      </c>
      <c s="24" t="s">
        <v>146</v>
      </c>
      <c s="25" t="s">
        <v>116</v>
      </c>
      <c s="26">
        <v>12.012</v>
      </c>
      <c s="27">
        <v>0</v>
      </c>
      <c s="27">
        <f>ROUND(ROUND(H23,2)*ROUND(G23,6),2)</f>
      </c>
      <c r="O23">
        <f>(I23*21)/100</f>
      </c>
      <c t="s">
        <v>17</v>
      </c>
    </row>
    <row r="24" spans="1:5" ht="25.5">
      <c r="A24" s="28" t="s">
        <v>44</v>
      </c>
      <c r="E24" s="29" t="s">
        <v>298</v>
      </c>
    </row>
    <row r="25" spans="1:5" ht="12.75">
      <c r="A25" s="30" t="s">
        <v>45</v>
      </c>
      <c r="E25" s="31" t="s">
        <v>299</v>
      </c>
    </row>
    <row r="26" spans="1:5" ht="63.75">
      <c r="A26" t="s">
        <v>46</v>
      </c>
      <c r="E26" s="29" t="s">
        <v>119</v>
      </c>
    </row>
    <row r="27" spans="1:16" ht="12.75">
      <c r="A27" s="18" t="s">
        <v>39</v>
      </c>
      <c s="23" t="s">
        <v>30</v>
      </c>
      <c s="23" t="s">
        <v>149</v>
      </c>
      <c s="18" t="s">
        <v>23</v>
      </c>
      <c s="24" t="s">
        <v>150</v>
      </c>
      <c s="25" t="s">
        <v>116</v>
      </c>
      <c s="26">
        <v>18.99</v>
      </c>
      <c s="27">
        <v>0</v>
      </c>
      <c s="27">
        <f>ROUND(ROUND(H27,2)*ROUND(G27,6),2)</f>
      </c>
      <c r="O27">
        <f>(I27*21)/100</f>
      </c>
      <c t="s">
        <v>17</v>
      </c>
    </row>
    <row r="28" spans="1:5" ht="51">
      <c r="A28" s="28" t="s">
        <v>44</v>
      </c>
      <c r="E28" s="29" t="s">
        <v>300</v>
      </c>
    </row>
    <row r="29" spans="1:5" ht="12.75">
      <c r="A29" s="30" t="s">
        <v>45</v>
      </c>
      <c r="E29" s="31" t="s">
        <v>301</v>
      </c>
    </row>
    <row r="30" spans="1:5" ht="318.75">
      <c r="A30" t="s">
        <v>46</v>
      </c>
      <c r="E30" s="29" t="s">
        <v>153</v>
      </c>
    </row>
    <row r="31" spans="1:16" ht="12.75">
      <c r="A31" s="18" t="s">
        <v>39</v>
      </c>
      <c s="23" t="s">
        <v>16</v>
      </c>
      <c s="23" t="s">
        <v>149</v>
      </c>
      <c s="18" t="s">
        <v>17</v>
      </c>
      <c s="24" t="s">
        <v>150</v>
      </c>
      <c s="25" t="s">
        <v>116</v>
      </c>
      <c s="26">
        <v>30.15</v>
      </c>
      <c s="27">
        <v>0</v>
      </c>
      <c s="27">
        <f>ROUND(ROUND(H31,2)*ROUND(G31,6),2)</f>
      </c>
      <c r="O31">
        <f>(I31*21)/100</f>
      </c>
      <c t="s">
        <v>17</v>
      </c>
    </row>
    <row r="32" spans="1:5" ht="51">
      <c r="A32" s="28" t="s">
        <v>44</v>
      </c>
      <c r="E32" s="29" t="s">
        <v>302</v>
      </c>
    </row>
    <row r="33" spans="1:5" ht="12.75">
      <c r="A33" s="30" t="s">
        <v>45</v>
      </c>
      <c r="E33" s="31" t="s">
        <v>303</v>
      </c>
    </row>
    <row r="34" spans="1:5" ht="318.75">
      <c r="A34" t="s">
        <v>46</v>
      </c>
      <c r="E34" s="29" t="s">
        <v>153</v>
      </c>
    </row>
    <row r="35" spans="1:18" ht="12.75" customHeight="1">
      <c r="A35" s="5" t="s">
        <v>37</v>
      </c>
      <c s="5"/>
      <c s="35" t="s">
        <v>17</v>
      </c>
      <c s="5"/>
      <c s="21" t="s">
        <v>178</v>
      </c>
      <c s="5"/>
      <c s="5"/>
      <c s="5"/>
      <c s="36">
        <f>0+Q35</f>
      </c>
      <c r="O35">
        <f>0+R35</f>
      </c>
      <c r="Q35">
        <f>0+I36+I40</f>
      </c>
      <c>
        <f>0+O36+O40</f>
      </c>
    </row>
    <row r="36" spans="1:16" ht="12.75">
      <c r="A36" s="18" t="s">
        <v>39</v>
      </c>
      <c s="23" t="s">
        <v>64</v>
      </c>
      <c s="23" t="s">
        <v>180</v>
      </c>
      <c s="18" t="s">
        <v>41</v>
      </c>
      <c s="24" t="s">
        <v>181</v>
      </c>
      <c s="25" t="s">
        <v>116</v>
      </c>
      <c s="26">
        <v>30.15</v>
      </c>
      <c s="27">
        <v>0</v>
      </c>
      <c s="27">
        <f>ROUND(ROUND(H36,2)*ROUND(G36,6),2)</f>
      </c>
      <c r="O36">
        <f>(I36*21)/100</f>
      </c>
      <c t="s">
        <v>17</v>
      </c>
    </row>
    <row r="37" spans="1:5" ht="51">
      <c r="A37" s="28" t="s">
        <v>44</v>
      </c>
      <c r="E37" s="29" t="s">
        <v>182</v>
      </c>
    </row>
    <row r="38" spans="1:5" ht="12.75">
      <c r="A38" s="30" t="s">
        <v>45</v>
      </c>
      <c r="E38" s="31" t="s">
        <v>303</v>
      </c>
    </row>
    <row r="39" spans="1:5" ht="38.25">
      <c r="A39" t="s">
        <v>46</v>
      </c>
      <c r="E39" s="29" t="s">
        <v>184</v>
      </c>
    </row>
    <row r="40" spans="1:16" ht="12.75">
      <c r="A40" s="18" t="s">
        <v>39</v>
      </c>
      <c s="23" t="s">
        <v>68</v>
      </c>
      <c s="23" t="s">
        <v>186</v>
      </c>
      <c s="18" t="s">
        <v>41</v>
      </c>
      <c s="24" t="s">
        <v>187</v>
      </c>
      <c s="25" t="s">
        <v>174</v>
      </c>
      <c s="26">
        <v>371.85</v>
      </c>
      <c s="27">
        <v>0</v>
      </c>
      <c s="27">
        <f>ROUND(ROUND(H40,2)*ROUND(G40,6),2)</f>
      </c>
      <c r="O40">
        <f>(I40*21)/100</f>
      </c>
      <c t="s">
        <v>17</v>
      </c>
    </row>
    <row r="41" spans="1:5" ht="38.25">
      <c r="A41" s="28" t="s">
        <v>44</v>
      </c>
      <c r="E41" s="29" t="s">
        <v>304</v>
      </c>
    </row>
    <row r="42" spans="1:5" ht="12.75">
      <c r="A42" s="30" t="s">
        <v>45</v>
      </c>
      <c r="E42" s="31" t="s">
        <v>305</v>
      </c>
    </row>
    <row r="43" spans="1:5" ht="102">
      <c r="A43" t="s">
        <v>46</v>
      </c>
      <c r="E43" s="29" t="s">
        <v>190</v>
      </c>
    </row>
    <row r="44" spans="1:18" ht="12.75" customHeight="1">
      <c r="A44" s="5" t="s">
        <v>37</v>
      </c>
      <c s="5"/>
      <c s="35" t="s">
        <v>30</v>
      </c>
      <c s="5"/>
      <c s="21" t="s">
        <v>201</v>
      </c>
      <c s="5"/>
      <c s="5"/>
      <c s="5"/>
      <c s="36">
        <f>0+Q44</f>
      </c>
      <c r="O44">
        <f>0+R44</f>
      </c>
      <c r="Q44">
        <f>0+I45+I49+I53</f>
      </c>
      <c>
        <f>0+O45+O49+O53</f>
      </c>
    </row>
    <row r="45" spans="1:16" ht="12.75">
      <c r="A45" s="18" t="s">
        <v>39</v>
      </c>
      <c s="23" t="s">
        <v>34</v>
      </c>
      <c s="23" t="s">
        <v>203</v>
      </c>
      <c s="18" t="s">
        <v>41</v>
      </c>
      <c s="24" t="s">
        <v>204</v>
      </c>
      <c s="25" t="s">
        <v>174</v>
      </c>
      <c s="26">
        <v>100.5</v>
      </c>
      <c s="27">
        <v>0</v>
      </c>
      <c s="27">
        <f>ROUND(ROUND(H45,2)*ROUND(G45,6),2)</f>
      </c>
      <c r="O45">
        <f>(I45*21)/100</f>
      </c>
      <c t="s">
        <v>17</v>
      </c>
    </row>
    <row r="46" spans="1:5" ht="12.75">
      <c r="A46" s="28" t="s">
        <v>44</v>
      </c>
      <c r="E46" s="29" t="s">
        <v>306</v>
      </c>
    </row>
    <row r="47" spans="1:5" ht="12.75">
      <c r="A47" s="30" t="s">
        <v>45</v>
      </c>
      <c r="E47" s="31" t="s">
        <v>307</v>
      </c>
    </row>
    <row r="48" spans="1:5" ht="51">
      <c r="A48" t="s">
        <v>46</v>
      </c>
      <c r="E48" s="29" t="s">
        <v>207</v>
      </c>
    </row>
    <row r="49" spans="1:16" ht="12.75">
      <c r="A49" s="18" t="s">
        <v>39</v>
      </c>
      <c s="23" t="s">
        <v>36</v>
      </c>
      <c s="23" t="s">
        <v>235</v>
      </c>
      <c s="18" t="s">
        <v>41</v>
      </c>
      <c s="24" t="s">
        <v>236</v>
      </c>
      <c s="25" t="s">
        <v>174</v>
      </c>
      <c s="26">
        <v>89.7</v>
      </c>
      <c s="27">
        <v>0</v>
      </c>
      <c s="27">
        <f>ROUND(ROUND(H49,2)*ROUND(G49,6),2)</f>
      </c>
      <c r="O49">
        <f>(I49*21)/100</f>
      </c>
      <c t="s">
        <v>17</v>
      </c>
    </row>
    <row r="50" spans="1:5" ht="25.5">
      <c r="A50" s="28" t="s">
        <v>44</v>
      </c>
      <c r="E50" s="29" t="s">
        <v>308</v>
      </c>
    </row>
    <row r="51" spans="1:5" ht="12.75">
      <c r="A51" s="30" t="s">
        <v>45</v>
      </c>
      <c r="E51" s="31" t="s">
        <v>309</v>
      </c>
    </row>
    <row r="52" spans="1:5" ht="153">
      <c r="A52" t="s">
        <v>46</v>
      </c>
      <c r="E52" s="29" t="s">
        <v>239</v>
      </c>
    </row>
    <row r="53" spans="1:16" ht="25.5">
      <c r="A53" s="18" t="s">
        <v>39</v>
      </c>
      <c s="23" t="s">
        <v>79</v>
      </c>
      <c s="23" t="s">
        <v>246</v>
      </c>
      <c s="18" t="s">
        <v>41</v>
      </c>
      <c s="24" t="s">
        <v>247</v>
      </c>
      <c s="25" t="s">
        <v>174</v>
      </c>
      <c s="26">
        <v>8.5</v>
      </c>
      <c s="27">
        <v>0</v>
      </c>
      <c s="27">
        <f>ROUND(ROUND(H53,2)*ROUND(G53,6),2)</f>
      </c>
      <c r="O53">
        <f>(I53*21)/100</f>
      </c>
      <c t="s">
        <v>17</v>
      </c>
    </row>
    <row r="54" spans="1:5" ht="38.25">
      <c r="A54" s="28" t="s">
        <v>44</v>
      </c>
      <c r="E54" s="29" t="s">
        <v>248</v>
      </c>
    </row>
    <row r="55" spans="1:5" ht="12.75">
      <c r="A55" s="30" t="s">
        <v>45</v>
      </c>
      <c r="E55" s="31" t="s">
        <v>310</v>
      </c>
    </row>
    <row r="56" spans="1:5" ht="153">
      <c r="A56" t="s">
        <v>46</v>
      </c>
      <c r="E56" s="29" t="s">
        <v>239</v>
      </c>
    </row>
    <row r="57" spans="1:18" ht="12.75" customHeight="1">
      <c r="A57" s="5" t="s">
        <v>37</v>
      </c>
      <c s="5"/>
      <c s="35" t="s">
        <v>34</v>
      </c>
      <c s="5"/>
      <c s="21" t="s">
        <v>257</v>
      </c>
      <c s="5"/>
      <c s="5"/>
      <c s="5"/>
      <c s="36">
        <f>0+Q57</f>
      </c>
      <c r="O57">
        <f>0+R57</f>
      </c>
      <c r="Q57">
        <f>0+I58+I62+I66</f>
      </c>
      <c>
        <f>0+O58+O62+O66</f>
      </c>
    </row>
    <row r="58" spans="1:16" ht="25.5">
      <c r="A58" s="18" t="s">
        <v>39</v>
      </c>
      <c s="23" t="s">
        <v>83</v>
      </c>
      <c s="23" t="s">
        <v>276</v>
      </c>
      <c s="18" t="s">
        <v>41</v>
      </c>
      <c s="24" t="s">
        <v>277</v>
      </c>
      <c s="25" t="s">
        <v>174</v>
      </c>
      <c s="26">
        <v>2.16</v>
      </c>
      <c s="27">
        <v>0</v>
      </c>
      <c s="27">
        <f>ROUND(ROUND(H58,2)*ROUND(G58,6),2)</f>
      </c>
      <c r="O58">
        <f>(I58*21)/100</f>
      </c>
      <c t="s">
        <v>17</v>
      </c>
    </row>
    <row r="59" spans="1:5" ht="12.75">
      <c r="A59" s="28" t="s">
        <v>44</v>
      </c>
      <c r="E59" s="29" t="s">
        <v>278</v>
      </c>
    </row>
    <row r="60" spans="1:5" ht="12.75">
      <c r="A60" s="30" t="s">
        <v>45</v>
      </c>
      <c r="E60" s="31" t="s">
        <v>311</v>
      </c>
    </row>
    <row r="61" spans="1:5" ht="38.25">
      <c r="A61" t="s">
        <v>46</v>
      </c>
      <c r="E61" s="29" t="s">
        <v>274</v>
      </c>
    </row>
    <row r="62" spans="1:16" ht="12.75">
      <c r="A62" s="18" t="s">
        <v>39</v>
      </c>
      <c s="23" t="s">
        <v>89</v>
      </c>
      <c s="23" t="s">
        <v>281</v>
      </c>
      <c s="18" t="s">
        <v>41</v>
      </c>
      <c s="24" t="s">
        <v>282</v>
      </c>
      <c s="25" t="s">
        <v>142</v>
      </c>
      <c s="26">
        <v>65</v>
      </c>
      <c s="27">
        <v>0</v>
      </c>
      <c s="27">
        <f>ROUND(ROUND(H62,2)*ROUND(G62,6),2)</f>
      </c>
      <c r="O62">
        <f>(I62*21)/100</f>
      </c>
      <c t="s">
        <v>17</v>
      </c>
    </row>
    <row r="63" spans="1:5" ht="12.75">
      <c r="A63" s="28" t="s">
        <v>44</v>
      </c>
      <c r="E63" s="29" t="s">
        <v>283</v>
      </c>
    </row>
    <row r="64" spans="1:5" ht="12.75">
      <c r="A64" s="30" t="s">
        <v>45</v>
      </c>
      <c r="E64" s="31" t="s">
        <v>312</v>
      </c>
    </row>
    <row r="65" spans="1:5" ht="51">
      <c r="A65" t="s">
        <v>46</v>
      </c>
      <c r="E65" s="29" t="s">
        <v>285</v>
      </c>
    </row>
    <row r="66" spans="1:16" ht="12.75">
      <c r="A66" s="18" t="s">
        <v>39</v>
      </c>
      <c s="23" t="s">
        <v>94</v>
      </c>
      <c s="23" t="s">
        <v>287</v>
      </c>
      <c s="18" t="s">
        <v>41</v>
      </c>
      <c s="24" t="s">
        <v>288</v>
      </c>
      <c s="25" t="s">
        <v>142</v>
      </c>
      <c s="26">
        <v>95.3</v>
      </c>
      <c s="27">
        <v>0</v>
      </c>
      <c s="27">
        <f>ROUND(ROUND(H66,2)*ROUND(G66,6),2)</f>
      </c>
      <c r="O66">
        <f>(I66*21)/100</f>
      </c>
      <c t="s">
        <v>17</v>
      </c>
    </row>
    <row r="67" spans="1:5" ht="12.75">
      <c r="A67" s="28" t="s">
        <v>44</v>
      </c>
      <c r="E67" s="29" t="s">
        <v>289</v>
      </c>
    </row>
    <row r="68" spans="1:5" ht="12.75">
      <c r="A68" s="30" t="s">
        <v>45</v>
      </c>
      <c r="E68" s="31" t="s">
        <v>313</v>
      </c>
    </row>
    <row r="69" spans="1:5" ht="51">
      <c r="A69" t="s">
        <v>46</v>
      </c>
      <c r="E69"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0+O9+O14+O23+O32+O45+O50</f>
      </c>
      <c t="s">
        <v>16</v>
      </c>
    </row>
    <row r="3" spans="1:16" ht="15" customHeight="1">
      <c r="A3" t="s">
        <v>1</v>
      </c>
      <c s="8" t="s">
        <v>4</v>
      </c>
      <c s="9" t="s">
        <v>5</v>
      </c>
      <c s="1"/>
      <c s="10" t="s">
        <v>6</v>
      </c>
      <c s="1"/>
      <c s="4"/>
      <c s="3" t="s">
        <v>314</v>
      </c>
      <c s="32">
        <f>0+I9+I14+I23+I32+I45+I50</f>
      </c>
      <c r="O3" t="s">
        <v>13</v>
      </c>
      <c t="s">
        <v>17</v>
      </c>
    </row>
    <row r="4" spans="1:16" ht="15" customHeight="1">
      <c r="A4" t="s">
        <v>7</v>
      </c>
      <c s="8" t="s">
        <v>8</v>
      </c>
      <c s="9" t="s">
        <v>9</v>
      </c>
      <c s="1"/>
      <c s="10" t="s">
        <v>10</v>
      </c>
      <c s="1"/>
      <c s="1"/>
      <c s="7"/>
      <c s="7"/>
      <c r="O4" t="s">
        <v>14</v>
      </c>
      <c t="s">
        <v>17</v>
      </c>
    </row>
    <row r="5" spans="1:16" ht="12.75" customHeight="1">
      <c r="A5" t="s">
        <v>11</v>
      </c>
      <c s="12" t="s">
        <v>12</v>
      </c>
      <c s="13" t="s">
        <v>314</v>
      </c>
      <c s="5"/>
      <c s="14" t="s">
        <v>315</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101</v>
      </c>
      <c s="18" t="s">
        <v>41</v>
      </c>
      <c s="24" t="s">
        <v>102</v>
      </c>
      <c s="25" t="s">
        <v>103</v>
      </c>
      <c s="26">
        <v>116.848</v>
      </c>
      <c s="27">
        <v>0</v>
      </c>
      <c s="27">
        <f>ROUND(ROUND(H10,2)*ROUND(G10,6),2)</f>
      </c>
      <c r="O10">
        <f>(I10*21)/100</f>
      </c>
      <c t="s">
        <v>17</v>
      </c>
    </row>
    <row r="11" spans="1:5" ht="12.75">
      <c r="A11" s="28" t="s">
        <v>44</v>
      </c>
      <c r="E11" s="29" t="s">
        <v>293</v>
      </c>
    </row>
    <row r="12" spans="1:5" ht="38.25">
      <c r="A12" s="30" t="s">
        <v>45</v>
      </c>
      <c r="E12" s="31" t="s">
        <v>316</v>
      </c>
    </row>
    <row r="13" spans="1:5" ht="25.5">
      <c r="A13" t="s">
        <v>46</v>
      </c>
      <c r="E13" s="29" t="s">
        <v>106</v>
      </c>
    </row>
    <row r="14" spans="1:18" ht="12.75" customHeight="1">
      <c r="A14" s="5" t="s">
        <v>37</v>
      </c>
      <c s="5"/>
      <c s="35" t="s">
        <v>23</v>
      </c>
      <c s="5"/>
      <c s="21" t="s">
        <v>113</v>
      </c>
      <c s="5"/>
      <c s="5"/>
      <c s="5"/>
      <c s="36">
        <f>0+Q14</f>
      </c>
      <c r="O14">
        <f>0+R14</f>
      </c>
      <c r="Q14">
        <f>0+I15+I19</f>
      </c>
      <c>
        <f>0+O15+O19</f>
      </c>
    </row>
    <row r="15" spans="1:16" ht="12.75">
      <c r="A15" s="18" t="s">
        <v>39</v>
      </c>
      <c s="23" t="s">
        <v>17</v>
      </c>
      <c s="23" t="s">
        <v>149</v>
      </c>
      <c s="18" t="s">
        <v>23</v>
      </c>
      <c s="24" t="s">
        <v>150</v>
      </c>
      <c s="25" t="s">
        <v>116</v>
      </c>
      <c s="26">
        <v>32.264</v>
      </c>
      <c s="27">
        <v>0</v>
      </c>
      <c s="27">
        <f>ROUND(ROUND(H15,2)*ROUND(G15,6),2)</f>
      </c>
      <c r="O15">
        <f>(I15*21)/100</f>
      </c>
      <c t="s">
        <v>17</v>
      </c>
    </row>
    <row r="16" spans="1:5" ht="51">
      <c r="A16" s="28" t="s">
        <v>44</v>
      </c>
      <c r="E16" s="29" t="s">
        <v>317</v>
      </c>
    </row>
    <row r="17" spans="1:5" ht="12.75">
      <c r="A17" s="30" t="s">
        <v>45</v>
      </c>
      <c r="E17" s="31" t="s">
        <v>318</v>
      </c>
    </row>
    <row r="18" spans="1:5" ht="318.75">
      <c r="A18" t="s">
        <v>46</v>
      </c>
      <c r="E18" s="29" t="s">
        <v>153</v>
      </c>
    </row>
    <row r="19" spans="1:16" ht="12.75">
      <c r="A19" s="18" t="s">
        <v>39</v>
      </c>
      <c s="23" t="s">
        <v>26</v>
      </c>
      <c s="23" t="s">
        <v>149</v>
      </c>
      <c s="18" t="s">
        <v>17</v>
      </c>
      <c s="24" t="s">
        <v>150</v>
      </c>
      <c s="25" t="s">
        <v>116</v>
      </c>
      <c s="26">
        <v>26.16</v>
      </c>
      <c s="27">
        <v>0</v>
      </c>
      <c s="27">
        <f>ROUND(ROUND(H19,2)*ROUND(G19,6),2)</f>
      </c>
      <c r="O19">
        <f>(I19*21)/100</f>
      </c>
      <c t="s">
        <v>17</v>
      </c>
    </row>
    <row r="20" spans="1:5" ht="51">
      <c r="A20" s="28" t="s">
        <v>44</v>
      </c>
      <c r="E20" s="29" t="s">
        <v>302</v>
      </c>
    </row>
    <row r="21" spans="1:5" ht="12.75">
      <c r="A21" s="30" t="s">
        <v>45</v>
      </c>
      <c r="E21" s="31" t="s">
        <v>319</v>
      </c>
    </row>
    <row r="22" spans="1:5" ht="318.75">
      <c r="A22" t="s">
        <v>46</v>
      </c>
      <c r="E22" s="29" t="s">
        <v>153</v>
      </c>
    </row>
    <row r="23" spans="1:18" ht="12.75" customHeight="1">
      <c r="A23" s="5" t="s">
        <v>37</v>
      </c>
      <c s="5"/>
      <c s="35" t="s">
        <v>17</v>
      </c>
      <c s="5"/>
      <c s="21" t="s">
        <v>178</v>
      </c>
      <c s="5"/>
      <c s="5"/>
      <c s="5"/>
      <c s="36">
        <f>0+Q23</f>
      </c>
      <c r="O23">
        <f>0+R23</f>
      </c>
      <c r="Q23">
        <f>0+I24+I28</f>
      </c>
      <c>
        <f>0+O24+O28</f>
      </c>
    </row>
    <row r="24" spans="1:16" ht="12.75">
      <c r="A24" s="18" t="s">
        <v>39</v>
      </c>
      <c s="23" t="s">
        <v>28</v>
      </c>
      <c s="23" t="s">
        <v>180</v>
      </c>
      <c s="18" t="s">
        <v>41</v>
      </c>
      <c s="24" t="s">
        <v>181</v>
      </c>
      <c s="25" t="s">
        <v>116</v>
      </c>
      <c s="26">
        <v>26.16</v>
      </c>
      <c s="27">
        <v>0</v>
      </c>
      <c s="27">
        <f>ROUND(ROUND(H24,2)*ROUND(G24,6),2)</f>
      </c>
      <c r="O24">
        <f>(I24*21)/100</f>
      </c>
      <c t="s">
        <v>17</v>
      </c>
    </row>
    <row r="25" spans="1:5" ht="51">
      <c r="A25" s="28" t="s">
        <v>44</v>
      </c>
      <c r="E25" s="29" t="s">
        <v>182</v>
      </c>
    </row>
    <row r="26" spans="1:5" ht="12.75">
      <c r="A26" s="30" t="s">
        <v>45</v>
      </c>
      <c r="E26" s="31" t="s">
        <v>319</v>
      </c>
    </row>
    <row r="27" spans="1:5" ht="38.25">
      <c r="A27" t="s">
        <v>46</v>
      </c>
      <c r="E27" s="29" t="s">
        <v>184</v>
      </c>
    </row>
    <row r="28" spans="1:16" ht="12.75">
      <c r="A28" s="18" t="s">
        <v>39</v>
      </c>
      <c s="23" t="s">
        <v>30</v>
      </c>
      <c s="23" t="s">
        <v>186</v>
      </c>
      <c s="18" t="s">
        <v>41</v>
      </c>
      <c s="24" t="s">
        <v>187</v>
      </c>
      <c s="25" t="s">
        <v>174</v>
      </c>
      <c s="26">
        <v>200.56</v>
      </c>
      <c s="27">
        <v>0</v>
      </c>
      <c s="27">
        <f>ROUND(ROUND(H28,2)*ROUND(G28,6),2)</f>
      </c>
      <c r="O28">
        <f>(I28*21)/100</f>
      </c>
      <c t="s">
        <v>17</v>
      </c>
    </row>
    <row r="29" spans="1:5" ht="38.25">
      <c r="A29" s="28" t="s">
        <v>44</v>
      </c>
      <c r="E29" s="29" t="s">
        <v>304</v>
      </c>
    </row>
    <row r="30" spans="1:5" ht="12.75">
      <c r="A30" s="30" t="s">
        <v>45</v>
      </c>
      <c r="E30" s="31" t="s">
        <v>320</v>
      </c>
    </row>
    <row r="31" spans="1:5" ht="102">
      <c r="A31" t="s">
        <v>46</v>
      </c>
      <c r="E31" s="29" t="s">
        <v>190</v>
      </c>
    </row>
    <row r="32" spans="1:18" ht="12.75" customHeight="1">
      <c r="A32" s="5" t="s">
        <v>37</v>
      </c>
      <c s="5"/>
      <c s="35" t="s">
        <v>30</v>
      </c>
      <c s="5"/>
      <c s="21" t="s">
        <v>201</v>
      </c>
      <c s="5"/>
      <c s="5"/>
      <c s="5"/>
      <c s="36">
        <f>0+Q32</f>
      </c>
      <c r="O32">
        <f>0+R32</f>
      </c>
      <c r="Q32">
        <f>0+I33+I37+I41</f>
      </c>
      <c>
        <f>0+O33+O37+O41</f>
      </c>
    </row>
    <row r="33" spans="1:16" ht="12.75">
      <c r="A33" s="18" t="s">
        <v>39</v>
      </c>
      <c s="23" t="s">
        <v>16</v>
      </c>
      <c s="23" t="s">
        <v>321</v>
      </c>
      <c s="18" t="s">
        <v>41</v>
      </c>
      <c s="24" t="s">
        <v>322</v>
      </c>
      <c s="25" t="s">
        <v>174</v>
      </c>
      <c s="26">
        <v>87.2</v>
      </c>
      <c s="27">
        <v>0</v>
      </c>
      <c s="27">
        <f>ROUND(ROUND(H33,2)*ROUND(G33,6),2)</f>
      </c>
      <c r="O33">
        <f>(I33*21)/100</f>
      </c>
      <c t="s">
        <v>17</v>
      </c>
    </row>
    <row r="34" spans="1:5" ht="12.75">
      <c r="A34" s="28" t="s">
        <v>44</v>
      </c>
      <c r="E34" s="29" t="s">
        <v>306</v>
      </c>
    </row>
    <row r="35" spans="1:5" ht="12.75">
      <c r="A35" s="30" t="s">
        <v>45</v>
      </c>
      <c r="E35" s="31" t="s">
        <v>323</v>
      </c>
    </row>
    <row r="36" spans="1:5" ht="51">
      <c r="A36" t="s">
        <v>46</v>
      </c>
      <c r="E36" s="29" t="s">
        <v>207</v>
      </c>
    </row>
    <row r="37" spans="1:16" ht="12.75">
      <c r="A37" s="18" t="s">
        <v>39</v>
      </c>
      <c s="23" t="s">
        <v>64</v>
      </c>
      <c s="23" t="s">
        <v>324</v>
      </c>
      <c s="18" t="s">
        <v>41</v>
      </c>
      <c s="24" t="s">
        <v>325</v>
      </c>
      <c s="25" t="s">
        <v>174</v>
      </c>
      <c s="26">
        <v>60.15</v>
      </c>
      <c s="27">
        <v>0</v>
      </c>
      <c s="27">
        <f>ROUND(ROUND(H37,2)*ROUND(G37,6),2)</f>
      </c>
      <c r="O37">
        <f>(I37*21)/100</f>
      </c>
      <c t="s">
        <v>17</v>
      </c>
    </row>
    <row r="38" spans="1:5" ht="12.75">
      <c r="A38" s="28" t="s">
        <v>44</v>
      </c>
      <c r="E38" s="29" t="s">
        <v>326</v>
      </c>
    </row>
    <row r="39" spans="1:5" ht="12.75">
      <c r="A39" s="30" t="s">
        <v>45</v>
      </c>
      <c r="E39" s="31" t="s">
        <v>327</v>
      </c>
    </row>
    <row r="40" spans="1:5" ht="153">
      <c r="A40" t="s">
        <v>46</v>
      </c>
      <c r="E40" s="29" t="s">
        <v>239</v>
      </c>
    </row>
    <row r="41" spans="1:16" ht="25.5">
      <c r="A41" s="18" t="s">
        <v>39</v>
      </c>
      <c s="23" t="s">
        <v>68</v>
      </c>
      <c s="23" t="s">
        <v>328</v>
      </c>
      <c s="18" t="s">
        <v>41</v>
      </c>
      <c s="24" t="s">
        <v>329</v>
      </c>
      <c s="25" t="s">
        <v>174</v>
      </c>
      <c s="26">
        <v>18</v>
      </c>
      <c s="27">
        <v>0</v>
      </c>
      <c s="27">
        <f>ROUND(ROUND(H41,2)*ROUND(G41,6),2)</f>
      </c>
      <c r="O41">
        <f>(I41*21)/100</f>
      </c>
      <c t="s">
        <v>17</v>
      </c>
    </row>
    <row r="42" spans="1:5" ht="12.75">
      <c r="A42" s="28" t="s">
        <v>44</v>
      </c>
      <c r="E42" s="29" t="s">
        <v>330</v>
      </c>
    </row>
    <row r="43" spans="1:5" ht="12.75">
      <c r="A43" s="30" t="s">
        <v>45</v>
      </c>
      <c r="E43" s="31" t="s">
        <v>331</v>
      </c>
    </row>
    <row r="44" spans="1:5" ht="153">
      <c r="A44" t="s">
        <v>46</v>
      </c>
      <c r="E44" s="29" t="s">
        <v>239</v>
      </c>
    </row>
    <row r="45" spans="1:18" ht="12.75" customHeight="1">
      <c r="A45" s="5" t="s">
        <v>37</v>
      </c>
      <c s="5"/>
      <c s="35" t="s">
        <v>68</v>
      </c>
      <c s="5"/>
      <c s="21" t="s">
        <v>250</v>
      </c>
      <c s="5"/>
      <c s="5"/>
      <c s="5"/>
      <c s="36">
        <f>0+Q45</f>
      </c>
      <c r="O45">
        <f>0+R45</f>
      </c>
      <c r="Q45">
        <f>0+I46</f>
      </c>
      <c>
        <f>0+O46</f>
      </c>
    </row>
    <row r="46" spans="1:16" ht="12.75">
      <c r="A46" s="18" t="s">
        <v>39</v>
      </c>
      <c s="23" t="s">
        <v>34</v>
      </c>
      <c s="23" t="s">
        <v>332</v>
      </c>
      <c s="18" t="s">
        <v>41</v>
      </c>
      <c s="24" t="s">
        <v>333</v>
      </c>
      <c s="25" t="s">
        <v>142</v>
      </c>
      <c s="26">
        <v>46.5</v>
      </c>
      <c s="27">
        <v>0</v>
      </c>
      <c s="27">
        <f>ROUND(ROUND(H46,2)*ROUND(G46,6),2)</f>
      </c>
      <c r="O46">
        <f>(I46*21)/100</f>
      </c>
      <c t="s">
        <v>17</v>
      </c>
    </row>
    <row r="47" spans="1:5" ht="25.5">
      <c r="A47" s="28" t="s">
        <v>44</v>
      </c>
      <c r="E47" s="29" t="s">
        <v>334</v>
      </c>
    </row>
    <row r="48" spans="1:5" ht="12.75">
      <c r="A48" s="30" t="s">
        <v>45</v>
      </c>
      <c r="E48" s="31" t="s">
        <v>335</v>
      </c>
    </row>
    <row r="49" spans="1:5" ht="242.25">
      <c r="A49" t="s">
        <v>46</v>
      </c>
      <c r="E49" s="29" t="s">
        <v>336</v>
      </c>
    </row>
    <row r="50" spans="1:18" ht="12.75" customHeight="1">
      <c r="A50" s="5" t="s">
        <v>37</v>
      </c>
      <c s="5"/>
      <c s="35" t="s">
        <v>34</v>
      </c>
      <c s="5"/>
      <c s="21" t="s">
        <v>257</v>
      </c>
      <c s="5"/>
      <c s="5"/>
      <c s="5"/>
      <c s="36">
        <f>0+Q50</f>
      </c>
      <c r="O50">
        <f>0+R50</f>
      </c>
      <c r="Q50">
        <f>0+I51+I55</f>
      </c>
      <c>
        <f>0+O51+O55</f>
      </c>
    </row>
    <row r="51" spans="1:16" ht="12.75">
      <c r="A51" s="18" t="s">
        <v>39</v>
      </c>
      <c s="23" t="s">
        <v>36</v>
      </c>
      <c s="23" t="s">
        <v>281</v>
      </c>
      <c s="18" t="s">
        <v>41</v>
      </c>
      <c s="24" t="s">
        <v>282</v>
      </c>
      <c s="25" t="s">
        <v>142</v>
      </c>
      <c s="26">
        <v>25.9</v>
      </c>
      <c s="27">
        <v>0</v>
      </c>
      <c s="27">
        <f>ROUND(ROUND(H51,2)*ROUND(G51,6),2)</f>
      </c>
      <c r="O51">
        <f>(I51*21)/100</f>
      </c>
      <c t="s">
        <v>17</v>
      </c>
    </row>
    <row r="52" spans="1:5" ht="12.75">
      <c r="A52" s="28" t="s">
        <v>44</v>
      </c>
      <c r="E52" s="29" t="s">
        <v>283</v>
      </c>
    </row>
    <row r="53" spans="1:5" ht="12.75">
      <c r="A53" s="30" t="s">
        <v>45</v>
      </c>
      <c r="E53" s="31" t="s">
        <v>337</v>
      </c>
    </row>
    <row r="54" spans="1:5" ht="51">
      <c r="A54" t="s">
        <v>46</v>
      </c>
      <c r="E54" s="29" t="s">
        <v>285</v>
      </c>
    </row>
    <row r="55" spans="1:16" ht="12.75">
      <c r="A55" s="18" t="s">
        <v>39</v>
      </c>
      <c s="23" t="s">
        <v>79</v>
      </c>
      <c s="23" t="s">
        <v>287</v>
      </c>
      <c s="18" t="s">
        <v>41</v>
      </c>
      <c s="24" t="s">
        <v>288</v>
      </c>
      <c s="25" t="s">
        <v>142</v>
      </c>
      <c s="26">
        <v>54.7</v>
      </c>
      <c s="27">
        <v>0</v>
      </c>
      <c s="27">
        <f>ROUND(ROUND(H55,2)*ROUND(G55,6),2)</f>
      </c>
      <c r="O55">
        <f>(I55*21)/100</f>
      </c>
      <c t="s">
        <v>17</v>
      </c>
    </row>
    <row r="56" spans="1:5" ht="12.75">
      <c r="A56" s="28" t="s">
        <v>44</v>
      </c>
      <c r="E56" s="29" t="s">
        <v>289</v>
      </c>
    </row>
    <row r="57" spans="1:5" ht="12.75">
      <c r="A57" s="30" t="s">
        <v>45</v>
      </c>
      <c r="E57" s="31" t="s">
        <v>338</v>
      </c>
    </row>
    <row r="58" spans="1:5" ht="51">
      <c r="A58" t="s">
        <v>46</v>
      </c>
      <c r="E58"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0+O9+O14+O23+O32+O53</f>
      </c>
      <c t="s">
        <v>16</v>
      </c>
    </row>
    <row r="3" spans="1:16" ht="15" customHeight="1">
      <c r="A3" t="s">
        <v>1</v>
      </c>
      <c s="8" t="s">
        <v>4</v>
      </c>
      <c s="9" t="s">
        <v>5</v>
      </c>
      <c s="1"/>
      <c s="10" t="s">
        <v>6</v>
      </c>
      <c s="1"/>
      <c s="4"/>
      <c s="3" t="s">
        <v>339</v>
      </c>
      <c s="32">
        <f>0+I9+I14+I23+I32+I53</f>
      </c>
      <c r="O3" t="s">
        <v>13</v>
      </c>
      <c t="s">
        <v>17</v>
      </c>
    </row>
    <row r="4" spans="1:16" ht="15" customHeight="1">
      <c r="A4" t="s">
        <v>7</v>
      </c>
      <c s="8" t="s">
        <v>8</v>
      </c>
      <c s="9" t="s">
        <v>9</v>
      </c>
      <c s="1"/>
      <c s="10" t="s">
        <v>10</v>
      </c>
      <c s="1"/>
      <c s="1"/>
      <c s="7"/>
      <c s="7"/>
      <c r="O4" t="s">
        <v>14</v>
      </c>
      <c t="s">
        <v>17</v>
      </c>
    </row>
    <row r="5" spans="1:16" ht="12.75" customHeight="1">
      <c r="A5" t="s">
        <v>11</v>
      </c>
      <c s="12" t="s">
        <v>12</v>
      </c>
      <c s="13" t="s">
        <v>339</v>
      </c>
      <c s="5"/>
      <c s="14" t="s">
        <v>340</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101</v>
      </c>
      <c s="18" t="s">
        <v>41</v>
      </c>
      <c s="24" t="s">
        <v>102</v>
      </c>
      <c s="25" t="s">
        <v>103</v>
      </c>
      <c s="26">
        <v>103.6</v>
      </c>
      <c s="27">
        <v>0</v>
      </c>
      <c s="27">
        <f>ROUND(ROUND(H10,2)*ROUND(G10,6),2)</f>
      </c>
      <c r="O10">
        <f>(I10*21)/100</f>
      </c>
      <c t="s">
        <v>17</v>
      </c>
    </row>
    <row r="11" spans="1:5" ht="12.75">
      <c r="A11" s="28" t="s">
        <v>44</v>
      </c>
      <c r="E11" s="29" t="s">
        <v>293</v>
      </c>
    </row>
    <row r="12" spans="1:5" ht="38.25">
      <c r="A12" s="30" t="s">
        <v>45</v>
      </c>
      <c r="E12" s="31" t="s">
        <v>341</v>
      </c>
    </row>
    <row r="13" spans="1:5" ht="25.5">
      <c r="A13" t="s">
        <v>46</v>
      </c>
      <c r="E13" s="29" t="s">
        <v>106</v>
      </c>
    </row>
    <row r="14" spans="1:18" ht="12.75" customHeight="1">
      <c r="A14" s="5" t="s">
        <v>37</v>
      </c>
      <c s="5"/>
      <c s="35" t="s">
        <v>23</v>
      </c>
      <c s="5"/>
      <c s="21" t="s">
        <v>113</v>
      </c>
      <c s="5"/>
      <c s="5"/>
      <c s="5"/>
      <c s="36">
        <f>0+Q14</f>
      </c>
      <c r="O14">
        <f>0+R14</f>
      </c>
      <c r="Q14">
        <f>0+I15+I19</f>
      </c>
      <c>
        <f>0+O15+O19</f>
      </c>
    </row>
    <row r="15" spans="1:16" ht="12.75">
      <c r="A15" s="18" t="s">
        <v>39</v>
      </c>
      <c s="23" t="s">
        <v>17</v>
      </c>
      <c s="23" t="s">
        <v>149</v>
      </c>
      <c s="18" t="s">
        <v>23</v>
      </c>
      <c s="24" t="s">
        <v>150</v>
      </c>
      <c s="25" t="s">
        <v>116</v>
      </c>
      <c s="26">
        <v>20.656</v>
      </c>
      <c s="27">
        <v>0</v>
      </c>
      <c s="27">
        <f>ROUND(ROUND(H15,2)*ROUND(G15,6),2)</f>
      </c>
      <c r="O15">
        <f>(I15*21)/100</f>
      </c>
      <c t="s">
        <v>17</v>
      </c>
    </row>
    <row r="16" spans="1:5" ht="38.25">
      <c r="A16" s="28" t="s">
        <v>44</v>
      </c>
      <c r="E16" s="29" t="s">
        <v>342</v>
      </c>
    </row>
    <row r="17" spans="1:5" ht="12.75">
      <c r="A17" s="30" t="s">
        <v>45</v>
      </c>
      <c r="E17" s="31" t="s">
        <v>343</v>
      </c>
    </row>
    <row r="18" spans="1:5" ht="318.75">
      <c r="A18" t="s">
        <v>46</v>
      </c>
      <c r="E18" s="29" t="s">
        <v>153</v>
      </c>
    </row>
    <row r="19" spans="1:16" ht="12.75">
      <c r="A19" s="18" t="s">
        <v>39</v>
      </c>
      <c s="23" t="s">
        <v>26</v>
      </c>
      <c s="23" t="s">
        <v>149</v>
      </c>
      <c s="18" t="s">
        <v>17</v>
      </c>
      <c s="24" t="s">
        <v>150</v>
      </c>
      <c s="25" t="s">
        <v>116</v>
      </c>
      <c s="26">
        <v>31.14</v>
      </c>
      <c s="27">
        <v>0</v>
      </c>
      <c s="27">
        <f>ROUND(ROUND(H19,2)*ROUND(G19,6),2)</f>
      </c>
      <c r="O19">
        <f>(I19*21)/100</f>
      </c>
      <c t="s">
        <v>17</v>
      </c>
    </row>
    <row r="20" spans="1:5" ht="51">
      <c r="A20" s="28" t="s">
        <v>44</v>
      </c>
      <c r="E20" s="29" t="s">
        <v>302</v>
      </c>
    </row>
    <row r="21" spans="1:5" ht="12.75">
      <c r="A21" s="30" t="s">
        <v>45</v>
      </c>
      <c r="E21" s="31" t="s">
        <v>344</v>
      </c>
    </row>
    <row r="22" spans="1:5" ht="318.75">
      <c r="A22" t="s">
        <v>46</v>
      </c>
      <c r="E22" s="29" t="s">
        <v>153</v>
      </c>
    </row>
    <row r="23" spans="1:18" ht="12.75" customHeight="1">
      <c r="A23" s="5" t="s">
        <v>37</v>
      </c>
      <c s="5"/>
      <c s="35" t="s">
        <v>17</v>
      </c>
      <c s="5"/>
      <c s="21" t="s">
        <v>178</v>
      </c>
      <c s="5"/>
      <c s="5"/>
      <c s="5"/>
      <c s="36">
        <f>0+Q23</f>
      </c>
      <c r="O23">
        <f>0+R23</f>
      </c>
      <c r="Q23">
        <f>0+I24+I28</f>
      </c>
      <c>
        <f>0+O24+O28</f>
      </c>
    </row>
    <row r="24" spans="1:16" ht="12.75">
      <c r="A24" s="18" t="s">
        <v>39</v>
      </c>
      <c s="23" t="s">
        <v>28</v>
      </c>
      <c s="23" t="s">
        <v>180</v>
      </c>
      <c s="18" t="s">
        <v>41</v>
      </c>
      <c s="24" t="s">
        <v>181</v>
      </c>
      <c s="25" t="s">
        <v>116</v>
      </c>
      <c s="26">
        <v>31.14</v>
      </c>
      <c s="27">
        <v>0</v>
      </c>
      <c s="27">
        <f>ROUND(ROUND(H24,2)*ROUND(G24,6),2)</f>
      </c>
      <c r="O24">
        <f>(I24*21)/100</f>
      </c>
      <c t="s">
        <v>17</v>
      </c>
    </row>
    <row r="25" spans="1:5" ht="51">
      <c r="A25" s="28" t="s">
        <v>44</v>
      </c>
      <c r="E25" s="29" t="s">
        <v>182</v>
      </c>
    </row>
    <row r="26" spans="1:5" ht="12.75">
      <c r="A26" s="30" t="s">
        <v>45</v>
      </c>
      <c r="E26" s="31" t="s">
        <v>345</v>
      </c>
    </row>
    <row r="27" spans="1:5" ht="38.25">
      <c r="A27" t="s">
        <v>46</v>
      </c>
      <c r="E27" s="29" t="s">
        <v>184</v>
      </c>
    </row>
    <row r="28" spans="1:16" ht="12.75">
      <c r="A28" s="18" t="s">
        <v>39</v>
      </c>
      <c s="23" t="s">
        <v>30</v>
      </c>
      <c s="23" t="s">
        <v>186</v>
      </c>
      <c s="18" t="s">
        <v>41</v>
      </c>
      <c s="24" t="s">
        <v>187</v>
      </c>
      <c s="25" t="s">
        <v>174</v>
      </c>
      <c s="26">
        <v>238.74</v>
      </c>
      <c s="27">
        <v>0</v>
      </c>
      <c s="27">
        <f>ROUND(ROUND(H28,2)*ROUND(G28,6),2)</f>
      </c>
      <c r="O28">
        <f>(I28*21)/100</f>
      </c>
      <c t="s">
        <v>17</v>
      </c>
    </row>
    <row r="29" spans="1:5" ht="38.25">
      <c r="A29" s="28" t="s">
        <v>44</v>
      </c>
      <c r="E29" s="29" t="s">
        <v>304</v>
      </c>
    </row>
    <row r="30" spans="1:5" ht="12.75">
      <c r="A30" s="30" t="s">
        <v>45</v>
      </c>
      <c r="E30" s="31" t="s">
        <v>346</v>
      </c>
    </row>
    <row r="31" spans="1:5" ht="102">
      <c r="A31" t="s">
        <v>46</v>
      </c>
      <c r="E31" s="29" t="s">
        <v>190</v>
      </c>
    </row>
    <row r="32" spans="1:18" ht="12.75" customHeight="1">
      <c r="A32" s="5" t="s">
        <v>37</v>
      </c>
      <c s="5"/>
      <c s="35" t="s">
        <v>30</v>
      </c>
      <c s="5"/>
      <c s="21" t="s">
        <v>201</v>
      </c>
      <c s="5"/>
      <c s="5"/>
      <c s="5"/>
      <c s="36">
        <f>0+Q32</f>
      </c>
      <c r="O32">
        <f>0+R32</f>
      </c>
      <c r="Q32">
        <f>0+I33+I37+I41+I45+I49</f>
      </c>
      <c>
        <f>0+O33+O37+O41+O45+O49</f>
      </c>
    </row>
    <row r="33" spans="1:16" ht="12.75">
      <c r="A33" s="18" t="s">
        <v>39</v>
      </c>
      <c s="23" t="s">
        <v>16</v>
      </c>
      <c s="23" t="s">
        <v>203</v>
      </c>
      <c s="18" t="s">
        <v>41</v>
      </c>
      <c s="24" t="s">
        <v>204</v>
      </c>
      <c s="25" t="s">
        <v>174</v>
      </c>
      <c s="26">
        <v>103.8</v>
      </c>
      <c s="27">
        <v>0</v>
      </c>
      <c s="27">
        <f>ROUND(ROUND(H33,2)*ROUND(G33,6),2)</f>
      </c>
      <c r="O33">
        <f>(I33*21)/100</f>
      </c>
      <c t="s">
        <v>17</v>
      </c>
    </row>
    <row r="34" spans="1:5" ht="25.5">
      <c r="A34" s="28" t="s">
        <v>44</v>
      </c>
      <c r="E34" s="29" t="s">
        <v>347</v>
      </c>
    </row>
    <row r="35" spans="1:5" ht="12.75">
      <c r="A35" s="30" t="s">
        <v>45</v>
      </c>
      <c r="E35" s="31" t="s">
        <v>348</v>
      </c>
    </row>
    <row r="36" spans="1:5" ht="51">
      <c r="A36" t="s">
        <v>46</v>
      </c>
      <c r="E36" s="29" t="s">
        <v>207</v>
      </c>
    </row>
    <row r="37" spans="1:16" ht="12.75">
      <c r="A37" s="18" t="s">
        <v>39</v>
      </c>
      <c s="23" t="s">
        <v>64</v>
      </c>
      <c s="23" t="s">
        <v>235</v>
      </c>
      <c s="18" t="s">
        <v>41</v>
      </c>
      <c s="24" t="s">
        <v>236</v>
      </c>
      <c s="25" t="s">
        <v>174</v>
      </c>
      <c s="26">
        <v>43.1</v>
      </c>
      <c s="27">
        <v>0</v>
      </c>
      <c s="27">
        <f>ROUND(ROUND(H37,2)*ROUND(G37,6),2)</f>
      </c>
      <c r="O37">
        <f>(I37*21)/100</f>
      </c>
      <c t="s">
        <v>17</v>
      </c>
    </row>
    <row r="38" spans="1:5" ht="25.5">
      <c r="A38" s="28" t="s">
        <v>44</v>
      </c>
      <c r="E38" s="29" t="s">
        <v>308</v>
      </c>
    </row>
    <row r="39" spans="1:5" ht="12.75">
      <c r="A39" s="30" t="s">
        <v>45</v>
      </c>
      <c r="E39" s="31" t="s">
        <v>349</v>
      </c>
    </row>
    <row r="40" spans="1:5" ht="153">
      <c r="A40" t="s">
        <v>46</v>
      </c>
      <c r="E40" s="29" t="s">
        <v>239</v>
      </c>
    </row>
    <row r="41" spans="1:16" ht="12.75">
      <c r="A41" s="18" t="s">
        <v>39</v>
      </c>
      <c s="23" t="s">
        <v>68</v>
      </c>
      <c s="23" t="s">
        <v>350</v>
      </c>
      <c s="18" t="s">
        <v>41</v>
      </c>
      <c s="24" t="s">
        <v>351</v>
      </c>
      <c s="25" t="s">
        <v>174</v>
      </c>
      <c s="26">
        <v>7.8</v>
      </c>
      <c s="27">
        <v>0</v>
      </c>
      <c s="27">
        <f>ROUND(ROUND(H41,2)*ROUND(G41,6),2)</f>
      </c>
      <c r="O41">
        <f>(I41*21)/100</f>
      </c>
      <c t="s">
        <v>17</v>
      </c>
    </row>
    <row r="42" spans="1:5" ht="25.5">
      <c r="A42" s="28" t="s">
        <v>44</v>
      </c>
      <c r="E42" s="29" t="s">
        <v>352</v>
      </c>
    </row>
    <row r="43" spans="1:5" ht="12.75">
      <c r="A43" s="30" t="s">
        <v>45</v>
      </c>
      <c r="E43" s="31" t="s">
        <v>353</v>
      </c>
    </row>
    <row r="44" spans="1:5" ht="153">
      <c r="A44" t="s">
        <v>46</v>
      </c>
      <c r="E44" s="29" t="s">
        <v>239</v>
      </c>
    </row>
    <row r="45" spans="1:16" ht="25.5">
      <c r="A45" s="18" t="s">
        <v>39</v>
      </c>
      <c s="23" t="s">
        <v>34</v>
      </c>
      <c s="23" t="s">
        <v>241</v>
      </c>
      <c s="18" t="s">
        <v>41</v>
      </c>
      <c s="24" t="s">
        <v>242</v>
      </c>
      <c s="25" t="s">
        <v>174</v>
      </c>
      <c s="26">
        <v>4.44</v>
      </c>
      <c s="27">
        <v>0</v>
      </c>
      <c s="27">
        <f>ROUND(ROUND(H45,2)*ROUND(G45,6),2)</f>
      </c>
      <c r="O45">
        <f>(I45*21)/100</f>
      </c>
      <c t="s">
        <v>17</v>
      </c>
    </row>
    <row r="46" spans="1:5" ht="12.75">
      <c r="A46" s="28" t="s">
        <v>44</v>
      </c>
      <c r="E46" s="29" t="s">
        <v>243</v>
      </c>
    </row>
    <row r="47" spans="1:5" ht="12.75">
      <c r="A47" s="30" t="s">
        <v>45</v>
      </c>
      <c r="E47" s="31" t="s">
        <v>354</v>
      </c>
    </row>
    <row r="48" spans="1:5" ht="153">
      <c r="A48" t="s">
        <v>46</v>
      </c>
      <c r="E48" s="29" t="s">
        <v>239</v>
      </c>
    </row>
    <row r="49" spans="1:16" ht="25.5">
      <c r="A49" s="18" t="s">
        <v>39</v>
      </c>
      <c s="23" t="s">
        <v>36</v>
      </c>
      <c s="23" t="s">
        <v>246</v>
      </c>
      <c s="18" t="s">
        <v>41</v>
      </c>
      <c s="24" t="s">
        <v>247</v>
      </c>
      <c s="25" t="s">
        <v>174</v>
      </c>
      <c s="26">
        <v>3.2</v>
      </c>
      <c s="27">
        <v>0</v>
      </c>
      <c s="27">
        <f>ROUND(ROUND(H49,2)*ROUND(G49,6),2)</f>
      </c>
      <c r="O49">
        <f>(I49*21)/100</f>
      </c>
      <c t="s">
        <v>17</v>
      </c>
    </row>
    <row r="50" spans="1:5" ht="25.5">
      <c r="A50" s="28" t="s">
        <v>44</v>
      </c>
      <c r="E50" s="29" t="s">
        <v>355</v>
      </c>
    </row>
    <row r="51" spans="1:5" ht="12.75">
      <c r="A51" s="30" t="s">
        <v>45</v>
      </c>
      <c r="E51" s="31" t="s">
        <v>356</v>
      </c>
    </row>
    <row r="52" spans="1:5" ht="153">
      <c r="A52" t="s">
        <v>46</v>
      </c>
      <c r="E52" s="29" t="s">
        <v>239</v>
      </c>
    </row>
    <row r="53" spans="1:18" ht="12.75" customHeight="1">
      <c r="A53" s="5" t="s">
        <v>37</v>
      </c>
      <c s="5"/>
      <c s="35" t="s">
        <v>34</v>
      </c>
      <c s="5"/>
      <c s="21" t="s">
        <v>257</v>
      </c>
      <c s="5"/>
      <c s="5"/>
      <c s="5"/>
      <c s="36">
        <f>0+Q53</f>
      </c>
      <c r="O53">
        <f>0+R53</f>
      </c>
      <c r="Q53">
        <f>0+I54+I58+I62+I66+I70</f>
      </c>
      <c>
        <f>0+O54+O58+O62+O66+O70</f>
      </c>
    </row>
    <row r="54" spans="1:16" ht="25.5">
      <c r="A54" s="18" t="s">
        <v>39</v>
      </c>
      <c s="23" t="s">
        <v>79</v>
      </c>
      <c s="23" t="s">
        <v>259</v>
      </c>
      <c s="18" t="s">
        <v>41</v>
      </c>
      <c s="24" t="s">
        <v>260</v>
      </c>
      <c s="25" t="s">
        <v>86</v>
      </c>
      <c s="26">
        <v>2</v>
      </c>
      <c s="27">
        <v>0</v>
      </c>
      <c s="27">
        <f>ROUND(ROUND(H54,2)*ROUND(G54,6),2)</f>
      </c>
      <c r="O54">
        <f>(I54*21)/100</f>
      </c>
      <c t="s">
        <v>17</v>
      </c>
    </row>
    <row r="55" spans="1:5" ht="12.75">
      <c r="A55" s="28" t="s">
        <v>44</v>
      </c>
      <c r="E55" s="29" t="s">
        <v>357</v>
      </c>
    </row>
    <row r="56" spans="1:5" ht="12.75">
      <c r="A56" s="30" t="s">
        <v>45</v>
      </c>
      <c r="E56" s="31" t="s">
        <v>358</v>
      </c>
    </row>
    <row r="57" spans="1:5" ht="25.5">
      <c r="A57" t="s">
        <v>46</v>
      </c>
      <c r="E57" s="29" t="s">
        <v>263</v>
      </c>
    </row>
    <row r="58" spans="1:16" ht="25.5">
      <c r="A58" s="18" t="s">
        <v>39</v>
      </c>
      <c s="23" t="s">
        <v>83</v>
      </c>
      <c s="23" t="s">
        <v>265</v>
      </c>
      <c s="18" t="s">
        <v>41</v>
      </c>
      <c s="24" t="s">
        <v>266</v>
      </c>
      <c s="25" t="s">
        <v>86</v>
      </c>
      <c s="26">
        <v>2</v>
      </c>
      <c s="27">
        <v>0</v>
      </c>
      <c s="27">
        <f>ROUND(ROUND(H58,2)*ROUND(G58,6),2)</f>
      </c>
      <c r="O58">
        <f>(I58*21)/100</f>
      </c>
      <c t="s">
        <v>17</v>
      </c>
    </row>
    <row r="59" spans="1:5" ht="12.75">
      <c r="A59" s="28" t="s">
        <v>44</v>
      </c>
      <c r="E59" s="29" t="s">
        <v>41</v>
      </c>
    </row>
    <row r="60" spans="1:5" ht="12.75">
      <c r="A60" s="30" t="s">
        <v>45</v>
      </c>
      <c r="E60" s="31" t="s">
        <v>358</v>
      </c>
    </row>
    <row r="61" spans="1:5" ht="25.5">
      <c r="A61" t="s">
        <v>46</v>
      </c>
      <c r="E61" s="29" t="s">
        <v>268</v>
      </c>
    </row>
    <row r="62" spans="1:16" ht="12.75">
      <c r="A62" s="18" t="s">
        <v>39</v>
      </c>
      <c s="23" t="s">
        <v>89</v>
      </c>
      <c s="23" t="s">
        <v>281</v>
      </c>
      <c s="18" t="s">
        <v>41</v>
      </c>
      <c s="24" t="s">
        <v>282</v>
      </c>
      <c s="25" t="s">
        <v>142</v>
      </c>
      <c s="26">
        <v>60.8</v>
      </c>
      <c s="27">
        <v>0</v>
      </c>
      <c s="27">
        <f>ROUND(ROUND(H62,2)*ROUND(G62,6),2)</f>
      </c>
      <c r="O62">
        <f>(I62*21)/100</f>
      </c>
      <c t="s">
        <v>17</v>
      </c>
    </row>
    <row r="63" spans="1:5" ht="12.75">
      <c r="A63" s="28" t="s">
        <v>44</v>
      </c>
      <c r="E63" s="29" t="s">
        <v>283</v>
      </c>
    </row>
    <row r="64" spans="1:5" ht="12.75">
      <c r="A64" s="30" t="s">
        <v>45</v>
      </c>
      <c r="E64" s="31" t="s">
        <v>359</v>
      </c>
    </row>
    <row r="65" spans="1:5" ht="51">
      <c r="A65" t="s">
        <v>46</v>
      </c>
      <c r="E65" s="29" t="s">
        <v>285</v>
      </c>
    </row>
    <row r="66" spans="1:16" ht="12.75">
      <c r="A66" s="18" t="s">
        <v>39</v>
      </c>
      <c s="23" t="s">
        <v>94</v>
      </c>
      <c s="23" t="s">
        <v>287</v>
      </c>
      <c s="18" t="s">
        <v>41</v>
      </c>
      <c s="24" t="s">
        <v>288</v>
      </c>
      <c s="25" t="s">
        <v>142</v>
      </c>
      <c s="26">
        <v>31.3</v>
      </c>
      <c s="27">
        <v>0</v>
      </c>
      <c s="27">
        <f>ROUND(ROUND(H66,2)*ROUND(G66,6),2)</f>
      </c>
      <c r="O66">
        <f>(I66*21)/100</f>
      </c>
      <c t="s">
        <v>17</v>
      </c>
    </row>
    <row r="67" spans="1:5" ht="12.75">
      <c r="A67" s="28" t="s">
        <v>44</v>
      </c>
      <c r="E67" s="29" t="s">
        <v>289</v>
      </c>
    </row>
    <row r="68" spans="1:5" ht="12.75">
      <c r="A68" s="30" t="s">
        <v>45</v>
      </c>
      <c r="E68" s="31" t="s">
        <v>360</v>
      </c>
    </row>
    <row r="69" spans="1:5" ht="51">
      <c r="A69" t="s">
        <v>46</v>
      </c>
      <c r="E69" s="29" t="s">
        <v>285</v>
      </c>
    </row>
    <row r="70" spans="1:16" ht="12.75">
      <c r="A70" s="18" t="s">
        <v>39</v>
      </c>
      <c s="23" t="s">
        <v>156</v>
      </c>
      <c s="23" t="s">
        <v>361</v>
      </c>
      <c s="18" t="s">
        <v>41</v>
      </c>
      <c s="24" t="s">
        <v>362</v>
      </c>
      <c s="25" t="s">
        <v>142</v>
      </c>
      <c s="26">
        <v>30</v>
      </c>
      <c s="27">
        <v>0</v>
      </c>
      <c s="27">
        <f>ROUND(ROUND(H70,2)*ROUND(G70,6),2)</f>
      </c>
      <c r="O70">
        <f>(I70*21)/100</f>
      </c>
      <c t="s">
        <v>17</v>
      </c>
    </row>
    <row r="71" spans="1:5" ht="12.75">
      <c r="A71" s="28" t="s">
        <v>44</v>
      </c>
      <c r="E71" s="29" t="s">
        <v>363</v>
      </c>
    </row>
    <row r="72" spans="1:5" ht="38.25">
      <c r="A72" s="30" t="s">
        <v>45</v>
      </c>
      <c r="E72" s="31" t="s">
        <v>364</v>
      </c>
    </row>
    <row r="73" spans="1:5" ht="51">
      <c r="A73" t="s">
        <v>46</v>
      </c>
      <c r="E73"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365</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365</v>
      </c>
      <c s="5"/>
      <c s="14" t="s">
        <v>366</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23</v>
      </c>
      <c s="19"/>
      <c s="21" t="s">
        <v>113</v>
      </c>
      <c s="19"/>
      <c s="19"/>
      <c s="19"/>
      <c s="22">
        <f>0+Q9</f>
      </c>
      <c r="O9">
        <f>0+R9</f>
      </c>
      <c r="Q9">
        <f>0+I10</f>
      </c>
      <c>
        <f>0+O10</f>
      </c>
    </row>
    <row r="10" spans="1:16" ht="12.75">
      <c r="A10" s="18" t="s">
        <v>39</v>
      </c>
      <c s="23" t="s">
        <v>23</v>
      </c>
      <c s="23" t="s">
        <v>367</v>
      </c>
      <c s="18" t="s">
        <v>41</v>
      </c>
      <c s="24" t="s">
        <v>368</v>
      </c>
      <c s="25" t="s">
        <v>86</v>
      </c>
      <c s="26">
        <v>30</v>
      </c>
      <c s="27">
        <v>0</v>
      </c>
      <c s="27">
        <f>ROUND(ROUND(H10,2)*ROUND(G10,6),2)</f>
      </c>
      <c r="O10">
        <f>(I10*21)/100</f>
      </c>
      <c t="s">
        <v>17</v>
      </c>
    </row>
    <row r="11" spans="1:5" ht="12.75">
      <c r="A11" s="28" t="s">
        <v>44</v>
      </c>
      <c r="E11" s="29" t="s">
        <v>41</v>
      </c>
    </row>
    <row r="12" spans="1:5" ht="12.75">
      <c r="A12" s="30" t="s">
        <v>45</v>
      </c>
      <c r="E12" s="31" t="s">
        <v>369</v>
      </c>
    </row>
    <row r="13" spans="1:5" ht="165.75">
      <c r="A13" t="s">
        <v>46</v>
      </c>
      <c r="E13" s="29" t="s">
        <v>370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371</v>
      </c>
      <c s="1"/>
      <c s="10" t="s">
        <v>372</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0+I10+I14+I18+I22+I26+I30+I34+I38+I42+I46+I50+I54+I58</f>
      </c>
      <c>
        <f>0+O10+O14+O18+O22+O26+O30+O34+O38+O42+O46+O50+O54+O58</f>
      </c>
    </row>
    <row r="10" spans="1:16" ht="12.75">
      <c r="A10" s="18" t="s">
        <v>39</v>
      </c>
      <c s="23" t="s">
        <v>23</v>
      </c>
      <c s="23" t="s">
        <v>40</v>
      </c>
      <c s="18" t="s">
        <v>41</v>
      </c>
      <c s="24" t="s">
        <v>42</v>
      </c>
      <c s="25" t="s">
        <v>43</v>
      </c>
      <c s="26">
        <v>1</v>
      </c>
      <c s="27">
        <v>0</v>
      </c>
      <c s="27">
        <f>ROUND(ROUND(H10,2)*ROUND(G10,6),2)</f>
      </c>
      <c r="O10">
        <f>(I10*21)/100</f>
      </c>
      <c t="s">
        <v>17</v>
      </c>
    </row>
    <row r="11" spans="1:5" ht="12.75">
      <c r="A11" s="28" t="s">
        <v>44</v>
      </c>
      <c r="E11" s="29" t="s">
        <v>41</v>
      </c>
    </row>
    <row r="12" spans="1:5" ht="12.75">
      <c r="A12" s="30" t="s">
        <v>45</v>
      </c>
      <c r="E12" s="31" t="s">
        <v>373</v>
      </c>
    </row>
    <row r="13" spans="1:5" ht="12.75">
      <c r="A13" t="s">
        <v>46</v>
      </c>
      <c r="E13" s="29" t="s">
        <v>47</v>
      </c>
    </row>
    <row r="14" spans="1:16" ht="12.75">
      <c r="A14" s="18" t="s">
        <v>39</v>
      </c>
      <c s="23" t="s">
        <v>17</v>
      </c>
      <c s="23" t="s">
        <v>48</v>
      </c>
      <c s="18" t="s">
        <v>41</v>
      </c>
      <c s="24" t="s">
        <v>49</v>
      </c>
      <c s="25" t="s">
        <v>43</v>
      </c>
      <c s="26">
        <v>1</v>
      </c>
      <c s="27">
        <v>0</v>
      </c>
      <c s="27">
        <f>ROUND(ROUND(H14,2)*ROUND(G14,6),2)</f>
      </c>
      <c r="O14">
        <f>(I14*21)/100</f>
      </c>
      <c t="s">
        <v>17</v>
      </c>
    </row>
    <row r="15" spans="1:5" ht="12.75">
      <c r="A15" s="28" t="s">
        <v>44</v>
      </c>
      <c r="E15" s="29" t="s">
        <v>41</v>
      </c>
    </row>
    <row r="16" spans="1:5" ht="12.75">
      <c r="A16" s="30" t="s">
        <v>45</v>
      </c>
      <c r="E16" s="31" t="s">
        <v>373</v>
      </c>
    </row>
    <row r="17" spans="1:5" ht="12.75">
      <c r="A17" t="s">
        <v>46</v>
      </c>
      <c r="E17" s="29" t="s">
        <v>47</v>
      </c>
    </row>
    <row r="18" spans="1:16" ht="12.75">
      <c r="A18" s="18" t="s">
        <v>39</v>
      </c>
      <c s="23" t="s">
        <v>26</v>
      </c>
      <c s="23" t="s">
        <v>50</v>
      </c>
      <c s="18" t="s">
        <v>41</v>
      </c>
      <c s="24" t="s">
        <v>51</v>
      </c>
      <c s="25" t="s">
        <v>43</v>
      </c>
      <c s="26">
        <v>1</v>
      </c>
      <c s="27">
        <v>0</v>
      </c>
      <c s="27">
        <f>ROUND(ROUND(H18,2)*ROUND(G18,6),2)</f>
      </c>
      <c r="O18">
        <f>(I18*21)/100</f>
      </c>
      <c t="s">
        <v>17</v>
      </c>
    </row>
    <row r="19" spans="1:5" ht="38.25">
      <c r="A19" s="28" t="s">
        <v>44</v>
      </c>
      <c r="E19" s="29" t="s">
        <v>374</v>
      </c>
    </row>
    <row r="20" spans="1:5" ht="12.75">
      <c r="A20" s="30" t="s">
        <v>45</v>
      </c>
      <c r="E20" s="31" t="s">
        <v>373</v>
      </c>
    </row>
    <row r="21" spans="1:5" ht="12.75">
      <c r="A21" t="s">
        <v>46</v>
      </c>
      <c r="E21" s="29" t="s">
        <v>53</v>
      </c>
    </row>
    <row r="22" spans="1:16" ht="12.75">
      <c r="A22" s="18" t="s">
        <v>39</v>
      </c>
      <c s="23" t="s">
        <v>28</v>
      </c>
      <c s="23" t="s">
        <v>55</v>
      </c>
      <c s="18" t="s">
        <v>41</v>
      </c>
      <c s="24" t="s">
        <v>56</v>
      </c>
      <c s="25" t="s">
        <v>43</v>
      </c>
      <c s="26">
        <v>1</v>
      </c>
      <c s="27">
        <v>0</v>
      </c>
      <c s="27">
        <f>ROUND(ROUND(H22,2)*ROUND(G22,6),2)</f>
      </c>
      <c r="O22">
        <f>(I22*21)/100</f>
      </c>
      <c t="s">
        <v>17</v>
      </c>
    </row>
    <row r="23" spans="1:5" ht="38.25">
      <c r="A23" s="28" t="s">
        <v>44</v>
      </c>
      <c r="E23" s="29" t="s">
        <v>375</v>
      </c>
    </row>
    <row r="24" spans="1:5" ht="12.75">
      <c r="A24" s="30" t="s">
        <v>45</v>
      </c>
      <c r="E24" s="31" t="s">
        <v>373</v>
      </c>
    </row>
    <row r="25" spans="1:5" ht="38.25">
      <c r="A25" t="s">
        <v>46</v>
      </c>
      <c r="E25" s="29" t="s">
        <v>58</v>
      </c>
    </row>
    <row r="26" spans="1:16" ht="12.75">
      <c r="A26" s="18" t="s">
        <v>39</v>
      </c>
      <c s="23" t="s">
        <v>30</v>
      </c>
      <c s="23" t="s">
        <v>59</v>
      </c>
      <c s="18" t="s">
        <v>41</v>
      </c>
      <c s="24" t="s">
        <v>60</v>
      </c>
      <c s="25" t="s">
        <v>61</v>
      </c>
      <c s="26">
        <v>1</v>
      </c>
      <c s="27">
        <v>0</v>
      </c>
      <c s="27">
        <f>ROUND(ROUND(H26,2)*ROUND(G26,6),2)</f>
      </c>
      <c r="O26">
        <f>(I26*21)/100</f>
      </c>
      <c t="s">
        <v>17</v>
      </c>
    </row>
    <row r="27" spans="1:5" ht="25.5">
      <c r="A27" s="28" t="s">
        <v>44</v>
      </c>
      <c r="E27" s="29" t="s">
        <v>376</v>
      </c>
    </row>
    <row r="28" spans="1:5" ht="12.75">
      <c r="A28" s="30" t="s">
        <v>45</v>
      </c>
      <c r="E28" s="31" t="s">
        <v>373</v>
      </c>
    </row>
    <row r="29" spans="1:5" ht="12.75">
      <c r="A29" t="s">
        <v>46</v>
      </c>
      <c r="E29" s="29" t="s">
        <v>63</v>
      </c>
    </row>
    <row r="30" spans="1:16" ht="12.75">
      <c r="A30" s="18" t="s">
        <v>39</v>
      </c>
      <c s="23" t="s">
        <v>16</v>
      </c>
      <c s="23" t="s">
        <v>65</v>
      </c>
      <c s="18" t="s">
        <v>41</v>
      </c>
      <c s="24" t="s">
        <v>66</v>
      </c>
      <c s="25" t="s">
        <v>43</v>
      </c>
      <c s="26">
        <v>1</v>
      </c>
      <c s="27">
        <v>0</v>
      </c>
      <c s="27">
        <f>ROUND(ROUND(H30,2)*ROUND(G30,6),2)</f>
      </c>
      <c r="O30">
        <f>(I30*21)/100</f>
      </c>
      <c t="s">
        <v>17</v>
      </c>
    </row>
    <row r="31" spans="1:5" ht="25.5">
      <c r="A31" s="28" t="s">
        <v>44</v>
      </c>
      <c r="E31" s="29" t="s">
        <v>377</v>
      </c>
    </row>
    <row r="32" spans="1:5" ht="12.75">
      <c r="A32" s="30" t="s">
        <v>45</v>
      </c>
      <c r="E32" s="31" t="s">
        <v>373</v>
      </c>
    </row>
    <row r="33" spans="1:5" ht="12.75">
      <c r="A33" t="s">
        <v>46</v>
      </c>
      <c r="E33" s="29" t="s">
        <v>63</v>
      </c>
    </row>
    <row r="34" spans="1:16" ht="12.75">
      <c r="A34" s="18" t="s">
        <v>39</v>
      </c>
      <c s="23" t="s">
        <v>64</v>
      </c>
      <c s="23" t="s">
        <v>69</v>
      </c>
      <c s="18" t="s">
        <v>41</v>
      </c>
      <c s="24" t="s">
        <v>70</v>
      </c>
      <c s="25" t="s">
        <v>43</v>
      </c>
      <c s="26">
        <v>1</v>
      </c>
      <c s="27">
        <v>0</v>
      </c>
      <c s="27">
        <f>ROUND(ROUND(H34,2)*ROUND(G34,6),2)</f>
      </c>
      <c r="O34">
        <f>(I34*21)/100</f>
      </c>
      <c t="s">
        <v>17</v>
      </c>
    </row>
    <row r="35" spans="1:5" ht="12.75">
      <c r="A35" s="28" t="s">
        <v>44</v>
      </c>
      <c r="E35" s="29" t="s">
        <v>378</v>
      </c>
    </row>
    <row r="36" spans="1:5" ht="12.75">
      <c r="A36" s="30" t="s">
        <v>45</v>
      </c>
      <c r="E36" s="31" t="s">
        <v>373</v>
      </c>
    </row>
    <row r="37" spans="1:5" ht="12.75">
      <c r="A37" t="s">
        <v>46</v>
      </c>
      <c r="E37" s="29" t="s">
        <v>63</v>
      </c>
    </row>
    <row r="38" spans="1:16" ht="12.75">
      <c r="A38" s="18" t="s">
        <v>39</v>
      </c>
      <c s="23" t="s">
        <v>68</v>
      </c>
      <c s="23" t="s">
        <v>72</v>
      </c>
      <c s="18" t="s">
        <v>41</v>
      </c>
      <c s="24" t="s">
        <v>73</v>
      </c>
      <c s="25" t="s">
        <v>43</v>
      </c>
      <c s="26">
        <v>1</v>
      </c>
      <c s="27">
        <v>0</v>
      </c>
      <c s="27">
        <f>ROUND(ROUND(H38,2)*ROUND(G38,6),2)</f>
      </c>
      <c r="O38">
        <f>(I38*21)/100</f>
      </c>
      <c t="s">
        <v>17</v>
      </c>
    </row>
    <row r="39" spans="1:5" ht="25.5">
      <c r="A39" s="28" t="s">
        <v>44</v>
      </c>
      <c r="E39" s="29" t="s">
        <v>379</v>
      </c>
    </row>
    <row r="40" spans="1:5" ht="12.75">
      <c r="A40" s="30" t="s">
        <v>45</v>
      </c>
      <c r="E40" s="31" t="s">
        <v>373</v>
      </c>
    </row>
    <row r="41" spans="1:5" ht="63.75">
      <c r="A41" t="s">
        <v>46</v>
      </c>
      <c r="E41" s="29" t="s">
        <v>75</v>
      </c>
    </row>
    <row r="42" spans="1:16" ht="12.75">
      <c r="A42" s="18" t="s">
        <v>39</v>
      </c>
      <c s="23" t="s">
        <v>34</v>
      </c>
      <c s="23" t="s">
        <v>76</v>
      </c>
      <c s="18" t="s">
        <v>41</v>
      </c>
      <c s="24" t="s">
        <v>77</v>
      </c>
      <c s="25" t="s">
        <v>43</v>
      </c>
      <c s="26">
        <v>1</v>
      </c>
      <c s="27">
        <v>0</v>
      </c>
      <c s="27">
        <f>ROUND(ROUND(H42,2)*ROUND(G42,6),2)</f>
      </c>
      <c r="O42">
        <f>(I42*21)/100</f>
      </c>
      <c t="s">
        <v>17</v>
      </c>
    </row>
    <row r="43" spans="1:5" ht="12.75">
      <c r="A43" s="28" t="s">
        <v>44</v>
      </c>
      <c r="E43" s="29" t="s">
        <v>380</v>
      </c>
    </row>
    <row r="44" spans="1:5" ht="12.75">
      <c r="A44" s="30" t="s">
        <v>45</v>
      </c>
      <c r="E44" s="31" t="s">
        <v>373</v>
      </c>
    </row>
    <row r="45" spans="1:5" ht="12.75">
      <c r="A45" t="s">
        <v>46</v>
      </c>
      <c r="E45" s="29" t="s">
        <v>63</v>
      </c>
    </row>
    <row r="46" spans="1:16" ht="12.75">
      <c r="A46" s="18" t="s">
        <v>39</v>
      </c>
      <c s="23" t="s">
        <v>36</v>
      </c>
      <c s="23" t="s">
        <v>80</v>
      </c>
      <c s="18" t="s">
        <v>41</v>
      </c>
      <c s="24" t="s">
        <v>81</v>
      </c>
      <c s="25" t="s">
        <v>43</v>
      </c>
      <c s="26">
        <v>1</v>
      </c>
      <c s="27">
        <v>0</v>
      </c>
      <c s="27">
        <f>ROUND(ROUND(H46,2)*ROUND(G46,6),2)</f>
      </c>
      <c r="O46">
        <f>(I46*21)/100</f>
      </c>
      <c t="s">
        <v>17</v>
      </c>
    </row>
    <row r="47" spans="1:5" ht="12.75">
      <c r="A47" s="28" t="s">
        <v>44</v>
      </c>
      <c r="E47" s="29" t="s">
        <v>41</v>
      </c>
    </row>
    <row r="48" spans="1:5" ht="12.75">
      <c r="A48" s="30" t="s">
        <v>45</v>
      </c>
      <c r="E48" s="31" t="s">
        <v>373</v>
      </c>
    </row>
    <row r="49" spans="1:5" ht="12.75">
      <c r="A49" t="s">
        <v>46</v>
      </c>
      <c r="E49" s="29" t="s">
        <v>82</v>
      </c>
    </row>
    <row r="50" spans="1:16" ht="12.75">
      <c r="A50" s="18" t="s">
        <v>39</v>
      </c>
      <c s="23" t="s">
        <v>79</v>
      </c>
      <c s="23" t="s">
        <v>84</v>
      </c>
      <c s="18" t="s">
        <v>41</v>
      </c>
      <c s="24" t="s">
        <v>85</v>
      </c>
      <c s="25" t="s">
        <v>86</v>
      </c>
      <c s="26">
        <v>1</v>
      </c>
      <c s="27">
        <v>0</v>
      </c>
      <c s="27">
        <f>ROUND(ROUND(H50,2)*ROUND(G50,6),2)</f>
      </c>
      <c r="O50">
        <f>(I50*21)/100</f>
      </c>
      <c t="s">
        <v>17</v>
      </c>
    </row>
    <row r="51" spans="1:5" ht="25.5">
      <c r="A51" s="28" t="s">
        <v>44</v>
      </c>
      <c r="E51" s="29" t="s">
        <v>381</v>
      </c>
    </row>
    <row r="52" spans="1:5" ht="12.75">
      <c r="A52" s="30" t="s">
        <v>45</v>
      </c>
      <c r="E52" s="31" t="s">
        <v>373</v>
      </c>
    </row>
    <row r="53" spans="1:5" ht="89.25">
      <c r="A53" t="s">
        <v>46</v>
      </c>
      <c r="E53" s="29" t="s">
        <v>88</v>
      </c>
    </row>
    <row r="54" spans="1:16" ht="12.75">
      <c r="A54" s="18" t="s">
        <v>39</v>
      </c>
      <c s="23" t="s">
        <v>83</v>
      </c>
      <c s="23" t="s">
        <v>90</v>
      </c>
      <c s="18" t="s">
        <v>41</v>
      </c>
      <c s="24" t="s">
        <v>91</v>
      </c>
      <c s="25" t="s">
        <v>43</v>
      </c>
      <c s="26">
        <v>1</v>
      </c>
      <c s="27">
        <v>0</v>
      </c>
      <c s="27">
        <f>ROUND(ROUND(H54,2)*ROUND(G54,6),2)</f>
      </c>
      <c r="O54">
        <f>(I54*21)/100</f>
      </c>
      <c t="s">
        <v>17</v>
      </c>
    </row>
    <row r="55" spans="1:5" ht="12.75">
      <c r="A55" s="28" t="s">
        <v>44</v>
      </c>
      <c r="E55" s="29" t="s">
        <v>92</v>
      </c>
    </row>
    <row r="56" spans="1:5" ht="12.75">
      <c r="A56" s="30" t="s">
        <v>45</v>
      </c>
      <c r="E56" s="31" t="s">
        <v>373</v>
      </c>
    </row>
    <row r="57" spans="1:5" ht="25.5">
      <c r="A57" t="s">
        <v>46</v>
      </c>
      <c r="E57" s="29" t="s">
        <v>93</v>
      </c>
    </row>
    <row r="58" spans="1:16" ht="12.75">
      <c r="A58" s="18" t="s">
        <v>39</v>
      </c>
      <c s="23" t="s">
        <v>89</v>
      </c>
      <c s="23" t="s">
        <v>95</v>
      </c>
      <c s="18" t="s">
        <v>41</v>
      </c>
      <c s="24" t="s">
        <v>96</v>
      </c>
      <c s="25" t="s">
        <v>43</v>
      </c>
      <c s="26">
        <v>1</v>
      </c>
      <c s="27">
        <v>0</v>
      </c>
      <c s="27">
        <f>ROUND(ROUND(H58,2)*ROUND(G58,6),2)</f>
      </c>
      <c r="O58">
        <f>(I58*21)/100</f>
      </c>
      <c t="s">
        <v>17</v>
      </c>
    </row>
    <row r="59" spans="1:5" ht="229.5">
      <c r="A59" s="28" t="s">
        <v>44</v>
      </c>
      <c r="E59" s="29" t="s">
        <v>382</v>
      </c>
    </row>
    <row r="60" spans="1:5" ht="12.75">
      <c r="A60" s="30" t="s">
        <v>45</v>
      </c>
      <c r="E60" s="31" t="s">
        <v>373</v>
      </c>
    </row>
    <row r="61" spans="1:5" ht="12.75">
      <c r="A61" t="s">
        <v>46</v>
      </c>
      <c r="E61" s="29" t="s">
        <v>98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0+O9+O34+O79+O84+O113+O122+O131</f>
      </c>
      <c t="s">
        <v>16</v>
      </c>
    </row>
    <row r="3" spans="1:16" ht="15" customHeight="1">
      <c r="A3" t="s">
        <v>1</v>
      </c>
      <c s="8" t="s">
        <v>4</v>
      </c>
      <c s="9" t="s">
        <v>5</v>
      </c>
      <c s="1"/>
      <c s="10" t="s">
        <v>6</v>
      </c>
      <c s="1"/>
      <c s="4"/>
      <c s="3" t="s">
        <v>383</v>
      </c>
      <c s="32">
        <f>0+I9+I34+I79+I84+I113+I122+I131</f>
      </c>
      <c r="O3" t="s">
        <v>13</v>
      </c>
      <c t="s">
        <v>17</v>
      </c>
    </row>
    <row r="4" spans="1:16" ht="15" customHeight="1">
      <c r="A4" t="s">
        <v>7</v>
      </c>
      <c s="8" t="s">
        <v>8</v>
      </c>
      <c s="9" t="s">
        <v>371</v>
      </c>
      <c s="1"/>
      <c s="10" t="s">
        <v>372</v>
      </c>
      <c s="1"/>
      <c s="1"/>
      <c s="7"/>
      <c s="7"/>
      <c r="O4" t="s">
        <v>14</v>
      </c>
      <c t="s">
        <v>17</v>
      </c>
    </row>
    <row r="5" spans="1:16" ht="12.75" customHeight="1">
      <c r="A5" t="s">
        <v>11</v>
      </c>
      <c s="12" t="s">
        <v>12</v>
      </c>
      <c s="13" t="s">
        <v>383</v>
      </c>
      <c s="5"/>
      <c s="14" t="s">
        <v>384</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f>
      </c>
      <c>
        <f>0+O10+O14+O18+O22+O26+O30</f>
      </c>
    </row>
    <row r="10" spans="1:16" ht="12.75">
      <c r="A10" s="18" t="s">
        <v>39</v>
      </c>
      <c s="23" t="s">
        <v>23</v>
      </c>
      <c s="23" t="s">
        <v>101</v>
      </c>
      <c s="18" t="s">
        <v>23</v>
      </c>
      <c s="24" t="s">
        <v>102</v>
      </c>
      <c s="25" t="s">
        <v>103</v>
      </c>
      <c s="26">
        <v>1280.45</v>
      </c>
      <c s="27">
        <v>0</v>
      </c>
      <c s="27">
        <f>ROUND(ROUND(H10,2)*ROUND(G10,6),2)</f>
      </c>
      <c r="O10">
        <f>(I10*21)/100</f>
      </c>
      <c t="s">
        <v>17</v>
      </c>
    </row>
    <row r="11" spans="1:5" ht="12.75">
      <c r="A11" s="28" t="s">
        <v>44</v>
      </c>
      <c r="E11" s="29" t="s">
        <v>109</v>
      </c>
    </row>
    <row r="12" spans="1:5" ht="51">
      <c r="A12" s="30" t="s">
        <v>45</v>
      </c>
      <c r="E12" s="31" t="s">
        <v>385</v>
      </c>
    </row>
    <row r="13" spans="1:5" ht="25.5">
      <c r="A13" t="s">
        <v>46</v>
      </c>
      <c r="E13" s="29" t="s">
        <v>106</v>
      </c>
    </row>
    <row r="14" spans="1:16" ht="12.75">
      <c r="A14" s="18" t="s">
        <v>39</v>
      </c>
      <c s="23" t="s">
        <v>17</v>
      </c>
      <c s="23" t="s">
        <v>101</v>
      </c>
      <c s="18" t="s">
        <v>17</v>
      </c>
      <c s="24" t="s">
        <v>102</v>
      </c>
      <c s="25" t="s">
        <v>103</v>
      </c>
      <c s="26">
        <v>6.094</v>
      </c>
      <c s="27">
        <v>0</v>
      </c>
      <c s="27">
        <f>ROUND(ROUND(H14,2)*ROUND(G14,6),2)</f>
      </c>
      <c r="O14">
        <f>(I14*21)/100</f>
      </c>
      <c t="s">
        <v>17</v>
      </c>
    </row>
    <row r="15" spans="1:5" ht="12.75">
      <c r="A15" s="28" t="s">
        <v>44</v>
      </c>
      <c r="E15" s="29" t="s">
        <v>111</v>
      </c>
    </row>
    <row r="16" spans="1:5" ht="12.75">
      <c r="A16" s="30" t="s">
        <v>45</v>
      </c>
      <c r="E16" s="31" t="s">
        <v>386</v>
      </c>
    </row>
    <row r="17" spans="1:5" ht="25.5">
      <c r="A17" t="s">
        <v>46</v>
      </c>
      <c r="E17" s="29" t="s">
        <v>106</v>
      </c>
    </row>
    <row r="18" spans="1:16" ht="12.75">
      <c r="A18" s="18" t="s">
        <v>39</v>
      </c>
      <c s="23" t="s">
        <v>26</v>
      </c>
      <c s="23" t="s">
        <v>101</v>
      </c>
      <c s="18" t="s">
        <v>26</v>
      </c>
      <c s="24" t="s">
        <v>102</v>
      </c>
      <c s="25" t="s">
        <v>103</v>
      </c>
      <c s="26">
        <v>1613.05</v>
      </c>
      <c s="27">
        <v>0</v>
      </c>
      <c s="27">
        <f>ROUND(ROUND(H18,2)*ROUND(G18,6),2)</f>
      </c>
      <c r="O18">
        <f>(I18*21)/100</f>
      </c>
      <c t="s">
        <v>17</v>
      </c>
    </row>
    <row r="19" spans="1:5" ht="12.75">
      <c r="A19" s="28" t="s">
        <v>44</v>
      </c>
      <c r="E19" s="29" t="s">
        <v>107</v>
      </c>
    </row>
    <row r="20" spans="1:5" ht="12.75">
      <c r="A20" s="30" t="s">
        <v>45</v>
      </c>
      <c r="E20" s="31" t="s">
        <v>387</v>
      </c>
    </row>
    <row r="21" spans="1:5" ht="25.5">
      <c r="A21" t="s">
        <v>46</v>
      </c>
      <c r="E21" s="29" t="s">
        <v>106</v>
      </c>
    </row>
    <row r="22" spans="1:16" ht="12.75">
      <c r="A22" s="18" t="s">
        <v>39</v>
      </c>
      <c s="23" t="s">
        <v>28</v>
      </c>
      <c s="23" t="s">
        <v>101</v>
      </c>
      <c s="18" t="s">
        <v>388</v>
      </c>
      <c s="24" t="s">
        <v>102</v>
      </c>
      <c s="25" t="s">
        <v>103</v>
      </c>
      <c s="26">
        <v>86.88</v>
      </c>
      <c s="27">
        <v>0</v>
      </c>
      <c s="27">
        <f>ROUND(ROUND(H22,2)*ROUND(G22,6),2)</f>
      </c>
      <c r="O22">
        <f>(I22*21)/100</f>
      </c>
      <c t="s">
        <v>17</v>
      </c>
    </row>
    <row r="23" spans="1:5" ht="12.75">
      <c r="A23" s="28" t="s">
        <v>44</v>
      </c>
      <c r="E23" s="29" t="s">
        <v>104</v>
      </c>
    </row>
    <row r="24" spans="1:5" ht="12.75">
      <c r="A24" s="30" t="s">
        <v>45</v>
      </c>
      <c r="E24" s="31" t="s">
        <v>389</v>
      </c>
    </row>
    <row r="25" spans="1:5" ht="25.5">
      <c r="A25" t="s">
        <v>46</v>
      </c>
      <c r="E25" s="29" t="s">
        <v>106</v>
      </c>
    </row>
    <row r="26" spans="1:16" ht="12.75">
      <c r="A26" s="18" t="s">
        <v>39</v>
      </c>
      <c s="23" t="s">
        <v>30</v>
      </c>
      <c s="23" t="s">
        <v>101</v>
      </c>
      <c s="18" t="s">
        <v>390</v>
      </c>
      <c s="24" t="s">
        <v>102</v>
      </c>
      <c s="25" t="s">
        <v>103</v>
      </c>
      <c s="26">
        <v>503.696</v>
      </c>
      <c s="27">
        <v>0</v>
      </c>
      <c s="27">
        <f>ROUND(ROUND(H26,2)*ROUND(G26,6),2)</f>
      </c>
      <c r="O26">
        <f>(I26*21)/100</f>
      </c>
      <c t="s">
        <v>17</v>
      </c>
    </row>
    <row r="27" spans="1:5" ht="12.75">
      <c r="A27" s="28" t="s">
        <v>44</v>
      </c>
      <c r="E27" s="29" t="s">
        <v>391</v>
      </c>
    </row>
    <row r="28" spans="1:5" ht="12.75">
      <c r="A28" s="30" t="s">
        <v>45</v>
      </c>
      <c r="E28" s="31" t="s">
        <v>392</v>
      </c>
    </row>
    <row r="29" spans="1:5" ht="25.5">
      <c r="A29" t="s">
        <v>46</v>
      </c>
      <c r="E29" s="29" t="s">
        <v>106</v>
      </c>
    </row>
    <row r="30" spans="1:16" ht="12.75">
      <c r="A30" s="18" t="s">
        <v>39</v>
      </c>
      <c s="23" t="s">
        <v>16</v>
      </c>
      <c s="23" t="s">
        <v>393</v>
      </c>
      <c s="18" t="s">
        <v>41</v>
      </c>
      <c s="24" t="s">
        <v>394</v>
      </c>
      <c s="25" t="s">
        <v>116</v>
      </c>
      <c s="26">
        <v>307.251</v>
      </c>
      <c s="27">
        <v>0</v>
      </c>
      <c s="27">
        <f>ROUND(ROUND(H30,2)*ROUND(G30,6),2)</f>
      </c>
      <c r="O30">
        <f>(I30*21)/100</f>
      </c>
      <c t="s">
        <v>17</v>
      </c>
    </row>
    <row r="31" spans="1:5" ht="12.75">
      <c r="A31" s="28" t="s">
        <v>44</v>
      </c>
      <c r="E31" s="29" t="s">
        <v>395</v>
      </c>
    </row>
    <row r="32" spans="1:5" ht="114.75">
      <c r="A32" s="30" t="s">
        <v>45</v>
      </c>
      <c r="E32" s="31" t="s">
        <v>396</v>
      </c>
    </row>
    <row r="33" spans="1:5" ht="38.25">
      <c r="A33" t="s">
        <v>46</v>
      </c>
      <c r="E33" s="29" t="s">
        <v>397</v>
      </c>
    </row>
    <row r="34" spans="1:18" ht="12.75" customHeight="1">
      <c r="A34" s="5" t="s">
        <v>37</v>
      </c>
      <c s="5"/>
      <c s="35" t="s">
        <v>23</v>
      </c>
      <c s="5"/>
      <c s="21" t="s">
        <v>113</v>
      </c>
      <c s="5"/>
      <c s="5"/>
      <c s="5"/>
      <c s="36">
        <f>0+Q34</f>
      </c>
      <c r="O34">
        <f>0+R34</f>
      </c>
      <c r="Q34">
        <f>0+I35+I39+I43+I47+I51+I55+I59+I63+I67+I71+I75</f>
      </c>
      <c>
        <f>0+O35+O39+O43+O47+O51+O55+O59+O63+O67+O71+O75</f>
      </c>
    </row>
    <row r="35" spans="1:16" ht="12.75">
      <c r="A35" s="18" t="s">
        <v>39</v>
      </c>
      <c s="23" t="s">
        <v>64</v>
      </c>
      <c s="23" t="s">
        <v>398</v>
      </c>
      <c s="18" t="s">
        <v>41</v>
      </c>
      <c s="24" t="s">
        <v>399</v>
      </c>
      <c s="25" t="s">
        <v>174</v>
      </c>
      <c s="26">
        <v>22.5</v>
      </c>
      <c s="27">
        <v>0</v>
      </c>
      <c s="27">
        <f>ROUND(ROUND(H35,2)*ROUND(G35,6),2)</f>
      </c>
      <c r="O35">
        <f>(I35*21)/100</f>
      </c>
      <c t="s">
        <v>17</v>
      </c>
    </row>
    <row r="36" spans="1:5" ht="12.75">
      <c r="A36" s="28" t="s">
        <v>44</v>
      </c>
      <c r="E36" s="29" t="s">
        <v>400</v>
      </c>
    </row>
    <row r="37" spans="1:5" ht="38.25">
      <c r="A37" s="30" t="s">
        <v>45</v>
      </c>
      <c r="E37" s="31" t="s">
        <v>401</v>
      </c>
    </row>
    <row r="38" spans="1:5" ht="38.25">
      <c r="A38" t="s">
        <v>46</v>
      </c>
      <c r="E38" s="29" t="s">
        <v>402</v>
      </c>
    </row>
    <row r="39" spans="1:16" ht="12.75">
      <c r="A39" s="18" t="s">
        <v>39</v>
      </c>
      <c s="23" t="s">
        <v>68</v>
      </c>
      <c s="23" t="s">
        <v>403</v>
      </c>
      <c s="18" t="s">
        <v>41</v>
      </c>
      <c s="24" t="s">
        <v>404</v>
      </c>
      <c s="25" t="s">
        <v>116</v>
      </c>
      <c s="26">
        <v>2.765</v>
      </c>
      <c s="27">
        <v>0</v>
      </c>
      <c s="27">
        <f>ROUND(ROUND(H39,2)*ROUND(G39,6),2)</f>
      </c>
      <c r="O39">
        <f>(I39*21)/100</f>
      </c>
      <c t="s">
        <v>17</v>
      </c>
    </row>
    <row r="40" spans="1:5" ht="38.25">
      <c r="A40" s="28" t="s">
        <v>44</v>
      </c>
      <c r="E40" s="29" t="s">
        <v>405</v>
      </c>
    </row>
    <row r="41" spans="1:5" ht="12.75">
      <c r="A41" s="30" t="s">
        <v>45</v>
      </c>
      <c r="E41" s="31" t="s">
        <v>406</v>
      </c>
    </row>
    <row r="42" spans="1:5" ht="63.75">
      <c r="A42" t="s">
        <v>46</v>
      </c>
      <c r="E42" s="29" t="s">
        <v>119</v>
      </c>
    </row>
    <row r="43" spans="1:16" ht="12.75">
      <c r="A43" s="18" t="s">
        <v>39</v>
      </c>
      <c s="23" t="s">
        <v>34</v>
      </c>
      <c s="23" t="s">
        <v>114</v>
      </c>
      <c s="18" t="s">
        <v>41</v>
      </c>
      <c s="24" t="s">
        <v>115</v>
      </c>
      <c s="25" t="s">
        <v>116</v>
      </c>
      <c s="26">
        <v>6.176</v>
      </c>
      <c s="27">
        <v>0</v>
      </c>
      <c s="27">
        <f>ROUND(ROUND(H43,2)*ROUND(G43,6),2)</f>
      </c>
      <c r="O43">
        <f>(I43*21)/100</f>
      </c>
      <c t="s">
        <v>17</v>
      </c>
    </row>
    <row r="44" spans="1:5" ht="25.5">
      <c r="A44" s="28" t="s">
        <v>44</v>
      </c>
      <c r="E44" s="29" t="s">
        <v>407</v>
      </c>
    </row>
    <row r="45" spans="1:5" ht="12.75">
      <c r="A45" s="30" t="s">
        <v>45</v>
      </c>
      <c r="E45" s="31" t="s">
        <v>408</v>
      </c>
    </row>
    <row r="46" spans="1:5" ht="63.75">
      <c r="A46" t="s">
        <v>46</v>
      </c>
      <c r="E46" s="29" t="s">
        <v>119</v>
      </c>
    </row>
    <row r="47" spans="1:16" ht="12.75">
      <c r="A47" s="18" t="s">
        <v>39</v>
      </c>
      <c s="23" t="s">
        <v>36</v>
      </c>
      <c s="23" t="s">
        <v>124</v>
      </c>
      <c s="18" t="s">
        <v>41</v>
      </c>
      <c s="24" t="s">
        <v>125</v>
      </c>
      <c s="25" t="s">
        <v>116</v>
      </c>
      <c s="26">
        <v>426.352</v>
      </c>
      <c s="27">
        <v>0</v>
      </c>
      <c s="27">
        <f>ROUND(ROUND(H47,2)*ROUND(G47,6),2)</f>
      </c>
      <c r="O47">
        <f>(I47*21)/100</f>
      </c>
      <c t="s">
        <v>17</v>
      </c>
    </row>
    <row r="48" spans="1:5" ht="38.25">
      <c r="A48" s="28" t="s">
        <v>44</v>
      </c>
      <c r="E48" s="29" t="s">
        <v>409</v>
      </c>
    </row>
    <row r="49" spans="1:5" ht="140.25">
      <c r="A49" s="30" t="s">
        <v>45</v>
      </c>
      <c r="E49" s="31" t="s">
        <v>410</v>
      </c>
    </row>
    <row r="50" spans="1:5" ht="63.75">
      <c r="A50" t="s">
        <v>46</v>
      </c>
      <c r="E50" s="29" t="s">
        <v>119</v>
      </c>
    </row>
    <row r="51" spans="1:16" ht="25.5">
      <c r="A51" s="18" t="s">
        <v>39</v>
      </c>
      <c s="23" t="s">
        <v>79</v>
      </c>
      <c s="23" t="s">
        <v>128</v>
      </c>
      <c s="18" t="s">
        <v>41</v>
      </c>
      <c s="24" t="s">
        <v>129</v>
      </c>
      <c s="25" t="s">
        <v>116</v>
      </c>
      <c s="26">
        <v>645.22</v>
      </c>
      <c s="27">
        <v>0</v>
      </c>
      <c s="27">
        <f>ROUND(ROUND(H51,2)*ROUND(G51,6),2)</f>
      </c>
      <c r="O51">
        <f>(I51*21)/100</f>
      </c>
      <c t="s">
        <v>17</v>
      </c>
    </row>
    <row r="52" spans="1:5" ht="38.25">
      <c r="A52" s="28" t="s">
        <v>44</v>
      </c>
      <c r="E52" s="29" t="s">
        <v>411</v>
      </c>
    </row>
    <row r="53" spans="1:5" ht="140.25">
      <c r="A53" s="30" t="s">
        <v>45</v>
      </c>
      <c r="E53" s="31" t="s">
        <v>412</v>
      </c>
    </row>
    <row r="54" spans="1:5" ht="63.75">
      <c r="A54" t="s">
        <v>46</v>
      </c>
      <c r="E54" s="29" t="s">
        <v>119</v>
      </c>
    </row>
    <row r="55" spans="1:16" ht="12.75">
      <c r="A55" s="18" t="s">
        <v>39</v>
      </c>
      <c s="23" t="s">
        <v>83</v>
      </c>
      <c s="23" t="s">
        <v>140</v>
      </c>
      <c s="18" t="s">
        <v>41</v>
      </c>
      <c s="24" t="s">
        <v>141</v>
      </c>
      <c s="25" t="s">
        <v>142</v>
      </c>
      <c s="26">
        <v>1228.06</v>
      </c>
      <c s="27">
        <v>0</v>
      </c>
      <c s="27">
        <f>ROUND(ROUND(H55,2)*ROUND(G55,6),2)</f>
      </c>
      <c r="O55">
        <f>(I55*21)/100</f>
      </c>
      <c t="s">
        <v>17</v>
      </c>
    </row>
    <row r="56" spans="1:5" ht="38.25">
      <c r="A56" s="28" t="s">
        <v>44</v>
      </c>
      <c r="E56" s="29" t="s">
        <v>413</v>
      </c>
    </row>
    <row r="57" spans="1:5" ht="89.25">
      <c r="A57" s="30" t="s">
        <v>45</v>
      </c>
      <c r="E57" s="31" t="s">
        <v>414</v>
      </c>
    </row>
    <row r="58" spans="1:5" ht="63.75">
      <c r="A58" t="s">
        <v>46</v>
      </c>
      <c r="E58" s="29" t="s">
        <v>119</v>
      </c>
    </row>
    <row r="59" spans="1:16" ht="12.75">
      <c r="A59" s="18" t="s">
        <v>39</v>
      </c>
      <c s="23" t="s">
        <v>89</v>
      </c>
      <c s="23" t="s">
        <v>149</v>
      </c>
      <c s="18" t="s">
        <v>23</v>
      </c>
      <c s="24" t="s">
        <v>150</v>
      </c>
      <c s="25" t="s">
        <v>116</v>
      </c>
      <c s="26">
        <v>43.44</v>
      </c>
      <c s="27">
        <v>0</v>
      </c>
      <c s="27">
        <f>ROUND(ROUND(H59,2)*ROUND(G59,6),2)</f>
      </c>
      <c r="O59">
        <f>(I59*21)/100</f>
      </c>
      <c t="s">
        <v>17</v>
      </c>
    </row>
    <row r="60" spans="1:5" ht="25.5">
      <c r="A60" s="28" t="s">
        <v>44</v>
      </c>
      <c r="E60" s="29" t="s">
        <v>415</v>
      </c>
    </row>
    <row r="61" spans="1:5" ht="76.5">
      <c r="A61" s="30" t="s">
        <v>45</v>
      </c>
      <c r="E61" s="31" t="s">
        <v>416</v>
      </c>
    </row>
    <row r="62" spans="1:5" ht="318.75">
      <c r="A62" t="s">
        <v>46</v>
      </c>
      <c r="E62" s="29" t="s">
        <v>153</v>
      </c>
    </row>
    <row r="63" spans="1:16" ht="12.75">
      <c r="A63" s="18" t="s">
        <v>39</v>
      </c>
      <c s="23" t="s">
        <v>94</v>
      </c>
      <c s="23" t="s">
        <v>149</v>
      </c>
      <c s="18" t="s">
        <v>17</v>
      </c>
      <c s="24" t="s">
        <v>150</v>
      </c>
      <c s="25" t="s">
        <v>116</v>
      </c>
      <c s="26">
        <v>251.848</v>
      </c>
      <c s="27">
        <v>0</v>
      </c>
      <c s="27">
        <f>ROUND(ROUND(H63,2)*ROUND(G63,6),2)</f>
      </c>
      <c r="O63">
        <f>(I63*21)/100</f>
      </c>
      <c t="s">
        <v>17</v>
      </c>
    </row>
    <row r="64" spans="1:5" ht="51">
      <c r="A64" s="28" t="s">
        <v>44</v>
      </c>
      <c r="E64" s="29" t="s">
        <v>417</v>
      </c>
    </row>
    <row r="65" spans="1:5" ht="12.75">
      <c r="A65" s="30" t="s">
        <v>45</v>
      </c>
      <c r="E65" s="31" t="s">
        <v>418</v>
      </c>
    </row>
    <row r="66" spans="1:5" ht="318.75">
      <c r="A66" t="s">
        <v>46</v>
      </c>
      <c r="E66" s="29" t="s">
        <v>153</v>
      </c>
    </row>
    <row r="67" spans="1:16" ht="12.75">
      <c r="A67" s="18" t="s">
        <v>39</v>
      </c>
      <c s="23" t="s">
        <v>156</v>
      </c>
      <c s="23" t="s">
        <v>419</v>
      </c>
      <c s="18" t="s">
        <v>41</v>
      </c>
      <c s="24" t="s">
        <v>420</v>
      </c>
      <c s="25" t="s">
        <v>116</v>
      </c>
      <c s="26">
        <v>307.25</v>
      </c>
      <c s="27">
        <v>0</v>
      </c>
      <c s="27">
        <f>ROUND(ROUND(H67,2)*ROUND(G67,6),2)</f>
      </c>
      <c r="O67">
        <f>(I67*21)/100</f>
      </c>
      <c t="s">
        <v>17</v>
      </c>
    </row>
    <row r="68" spans="1:5" ht="12.75">
      <c r="A68" s="28" t="s">
        <v>44</v>
      </c>
      <c r="E68" s="29" t="s">
        <v>421</v>
      </c>
    </row>
    <row r="69" spans="1:5" ht="12.75">
      <c r="A69" s="30" t="s">
        <v>45</v>
      </c>
      <c r="E69" s="31" t="s">
        <v>422</v>
      </c>
    </row>
    <row r="70" spans="1:5" ht="191.25">
      <c r="A70" t="s">
        <v>46</v>
      </c>
      <c r="E70" s="29" t="s">
        <v>423</v>
      </c>
    </row>
    <row r="71" spans="1:16" ht="12.75">
      <c r="A71" s="18" t="s">
        <v>39</v>
      </c>
      <c s="23" t="s">
        <v>162</v>
      </c>
      <c s="23" t="s">
        <v>424</v>
      </c>
      <c s="18" t="s">
        <v>41</v>
      </c>
      <c s="24" t="s">
        <v>425</v>
      </c>
      <c s="25" t="s">
        <v>174</v>
      </c>
      <c s="26">
        <v>3036.51</v>
      </c>
      <c s="27">
        <v>0</v>
      </c>
      <c s="27">
        <f>ROUND(ROUND(H71,2)*ROUND(G71,6),2)</f>
      </c>
      <c r="O71">
        <f>(I71*21)/100</f>
      </c>
      <c t="s">
        <v>17</v>
      </c>
    </row>
    <row r="72" spans="1:5" ht="12.75">
      <c r="A72" s="28" t="s">
        <v>44</v>
      </c>
      <c r="E72" s="29" t="s">
        <v>41</v>
      </c>
    </row>
    <row r="73" spans="1:5" ht="89.25">
      <c r="A73" s="30" t="s">
        <v>45</v>
      </c>
      <c r="E73" s="31" t="s">
        <v>426</v>
      </c>
    </row>
    <row r="74" spans="1:5" ht="38.25">
      <c r="A74" t="s">
        <v>46</v>
      </c>
      <c r="E74" s="29" t="s">
        <v>427</v>
      </c>
    </row>
    <row r="75" spans="1:16" ht="12.75">
      <c r="A75" s="18" t="s">
        <v>39</v>
      </c>
      <c s="23" t="s">
        <v>165</v>
      </c>
      <c s="23" t="s">
        <v>172</v>
      </c>
      <c s="18" t="s">
        <v>41</v>
      </c>
      <c s="24" t="s">
        <v>173</v>
      </c>
      <c s="25" t="s">
        <v>174</v>
      </c>
      <c s="26">
        <v>3036.51</v>
      </c>
      <c s="27">
        <v>0</v>
      </c>
      <c s="27">
        <f>ROUND(ROUND(H75,2)*ROUND(G75,6),2)</f>
      </c>
      <c r="O75">
        <f>(I75*21)/100</f>
      </c>
      <c t="s">
        <v>17</v>
      </c>
    </row>
    <row r="76" spans="1:5" ht="12.75">
      <c r="A76" s="28" t="s">
        <v>44</v>
      </c>
      <c r="E76" s="29" t="s">
        <v>428</v>
      </c>
    </row>
    <row r="77" spans="1:5" ht="12.75">
      <c r="A77" s="30" t="s">
        <v>45</v>
      </c>
      <c r="E77" s="31" t="s">
        <v>429</v>
      </c>
    </row>
    <row r="78" spans="1:5" ht="25.5">
      <c r="A78" t="s">
        <v>46</v>
      </c>
      <c r="E78" s="29" t="s">
        <v>177</v>
      </c>
    </row>
    <row r="79" spans="1:18" ht="12.75" customHeight="1">
      <c r="A79" s="5" t="s">
        <v>37</v>
      </c>
      <c s="5"/>
      <c s="35" t="s">
        <v>17</v>
      </c>
      <c s="5"/>
      <c s="21" t="s">
        <v>178</v>
      </c>
      <c s="5"/>
      <c s="5"/>
      <c s="5"/>
      <c s="36">
        <f>0+Q79</f>
      </c>
      <c r="O79">
        <f>0+R79</f>
      </c>
      <c r="Q79">
        <f>0+I80</f>
      </c>
      <c>
        <f>0+O80</f>
      </c>
    </row>
    <row r="80" spans="1:16" ht="12.75">
      <c r="A80" s="18" t="s">
        <v>39</v>
      </c>
      <c s="23" t="s">
        <v>171</v>
      </c>
      <c s="23" t="s">
        <v>186</v>
      </c>
      <c s="18" t="s">
        <v>41</v>
      </c>
      <c s="24" t="s">
        <v>187</v>
      </c>
      <c s="25" t="s">
        <v>174</v>
      </c>
      <c s="26">
        <v>1200</v>
      </c>
      <c s="27">
        <v>0</v>
      </c>
      <c s="27">
        <f>ROUND(ROUND(H80,2)*ROUND(G80,6),2)</f>
      </c>
      <c r="O80">
        <f>(I80*21)/100</f>
      </c>
      <c t="s">
        <v>17</v>
      </c>
    </row>
    <row r="81" spans="1:5" ht="12.75">
      <c r="A81" s="28" t="s">
        <v>44</v>
      </c>
      <c r="E81" s="29" t="s">
        <v>430</v>
      </c>
    </row>
    <row r="82" spans="1:5" ht="12.75">
      <c r="A82" s="30" t="s">
        <v>45</v>
      </c>
      <c r="E82" s="31" t="s">
        <v>431</v>
      </c>
    </row>
    <row r="83" spans="1:5" ht="102">
      <c r="A83" t="s">
        <v>46</v>
      </c>
      <c r="E83" s="29" t="s">
        <v>190</v>
      </c>
    </row>
    <row r="84" spans="1:18" ht="12.75" customHeight="1">
      <c r="A84" s="5" t="s">
        <v>37</v>
      </c>
      <c s="5"/>
      <c s="35" t="s">
        <v>30</v>
      </c>
      <c s="5"/>
      <c s="21" t="s">
        <v>201</v>
      </c>
      <c s="5"/>
      <c s="5"/>
      <c s="5"/>
      <c s="36">
        <f>0+Q84</f>
      </c>
      <c r="O84">
        <f>0+R84</f>
      </c>
      <c r="Q84">
        <f>0+I85+I89+I93+I97+I101+I105+I109</f>
      </c>
      <c>
        <f>0+O85+O89+O93+O97+O101+O105+O109</f>
      </c>
    </row>
    <row r="85" spans="1:16" ht="12.75">
      <c r="A85" s="18" t="s">
        <v>39</v>
      </c>
      <c s="23" t="s">
        <v>179</v>
      </c>
      <c s="23" t="s">
        <v>203</v>
      </c>
      <c s="18" t="s">
        <v>41</v>
      </c>
      <c s="24" t="s">
        <v>204</v>
      </c>
      <c s="25" t="s">
        <v>174</v>
      </c>
      <c s="26">
        <v>4197.47</v>
      </c>
      <c s="27">
        <v>0</v>
      </c>
      <c s="27">
        <f>ROUND(ROUND(H85,2)*ROUND(G85,6),2)</f>
      </c>
      <c r="O85">
        <f>(I85*21)/100</f>
      </c>
      <c t="s">
        <v>17</v>
      </c>
    </row>
    <row r="86" spans="1:5" ht="12.75">
      <c r="A86" s="28" t="s">
        <v>44</v>
      </c>
      <c r="E86" s="29" t="s">
        <v>432</v>
      </c>
    </row>
    <row r="87" spans="1:5" ht="12.75">
      <c r="A87" s="30" t="s">
        <v>45</v>
      </c>
      <c r="E87" s="31" t="s">
        <v>433</v>
      </c>
    </row>
    <row r="88" spans="1:5" ht="51">
      <c r="A88" t="s">
        <v>46</v>
      </c>
      <c r="E88" s="29" t="s">
        <v>207</v>
      </c>
    </row>
    <row r="89" spans="1:16" ht="12.75">
      <c r="A89" s="18" t="s">
        <v>39</v>
      </c>
      <c s="23" t="s">
        <v>185</v>
      </c>
      <c s="23" t="s">
        <v>434</v>
      </c>
      <c s="18" t="s">
        <v>41</v>
      </c>
      <c s="24" t="s">
        <v>435</v>
      </c>
      <c s="25" t="s">
        <v>174</v>
      </c>
      <c s="26">
        <v>251.848</v>
      </c>
      <c s="27">
        <v>0</v>
      </c>
      <c s="27">
        <f>ROUND(ROUND(H89,2)*ROUND(G89,6),2)</f>
      </c>
      <c r="O89">
        <f>(I89*21)/100</f>
      </c>
      <c t="s">
        <v>17</v>
      </c>
    </row>
    <row r="90" spans="1:5" ht="25.5">
      <c r="A90" s="28" t="s">
        <v>44</v>
      </c>
      <c r="E90" s="29" t="s">
        <v>436</v>
      </c>
    </row>
    <row r="91" spans="1:5" ht="12.75">
      <c r="A91" s="30" t="s">
        <v>45</v>
      </c>
      <c r="E91" s="31" t="s">
        <v>418</v>
      </c>
    </row>
    <row r="92" spans="1:5" ht="51">
      <c r="A92" t="s">
        <v>46</v>
      </c>
      <c r="E92" s="29" t="s">
        <v>207</v>
      </c>
    </row>
    <row r="93" spans="1:16" ht="12.75">
      <c r="A93" s="18" t="s">
        <v>39</v>
      </c>
      <c s="23" t="s">
        <v>191</v>
      </c>
      <c s="23" t="s">
        <v>235</v>
      </c>
      <c s="18" t="s">
        <v>23</v>
      </c>
      <c s="24" t="s">
        <v>236</v>
      </c>
      <c s="25" t="s">
        <v>174</v>
      </c>
      <c s="26">
        <v>3287.85</v>
      </c>
      <c s="27">
        <v>0</v>
      </c>
      <c s="27">
        <f>ROUND(ROUND(H93,2)*ROUND(G93,6),2)</f>
      </c>
      <c r="O93">
        <f>(I93*21)/100</f>
      </c>
      <c t="s">
        <v>17</v>
      </c>
    </row>
    <row r="94" spans="1:5" ht="12.75">
      <c r="A94" s="28" t="s">
        <v>44</v>
      </c>
      <c r="E94" s="29" t="s">
        <v>437</v>
      </c>
    </row>
    <row r="95" spans="1:5" ht="102">
      <c r="A95" s="30" t="s">
        <v>45</v>
      </c>
      <c r="E95" s="31" t="s">
        <v>438</v>
      </c>
    </row>
    <row r="96" spans="1:5" ht="153">
      <c r="A96" t="s">
        <v>46</v>
      </c>
      <c r="E96" s="29" t="s">
        <v>239</v>
      </c>
    </row>
    <row r="97" spans="1:16" ht="12.75">
      <c r="A97" s="18" t="s">
        <v>39</v>
      </c>
      <c s="23" t="s">
        <v>195</v>
      </c>
      <c s="23" t="s">
        <v>235</v>
      </c>
      <c s="18" t="s">
        <v>17</v>
      </c>
      <c s="24" t="s">
        <v>236</v>
      </c>
      <c s="25" t="s">
        <v>174</v>
      </c>
      <c s="26">
        <v>730.49</v>
      </c>
      <c s="27">
        <v>0</v>
      </c>
      <c s="27">
        <f>ROUND(ROUND(H97,2)*ROUND(G97,6),2)</f>
      </c>
      <c r="O97">
        <f>(I97*21)/100</f>
      </c>
      <c t="s">
        <v>17</v>
      </c>
    </row>
    <row r="98" spans="1:5" ht="25.5">
      <c r="A98" s="28" t="s">
        <v>44</v>
      </c>
      <c r="E98" s="29" t="s">
        <v>439</v>
      </c>
    </row>
    <row r="99" spans="1:5" ht="12.75">
      <c r="A99" s="30" t="s">
        <v>45</v>
      </c>
      <c r="E99" s="31" t="s">
        <v>440</v>
      </c>
    </row>
    <row r="100" spans="1:5" ht="153">
      <c r="A100" t="s">
        <v>46</v>
      </c>
      <c r="E100" s="29" t="s">
        <v>239</v>
      </c>
    </row>
    <row r="101" spans="1:16" ht="12.75">
      <c r="A101" s="18" t="s">
        <v>39</v>
      </c>
      <c s="23" t="s">
        <v>202</v>
      </c>
      <c s="23" t="s">
        <v>350</v>
      </c>
      <c s="18" t="s">
        <v>41</v>
      </c>
      <c s="24" t="s">
        <v>351</v>
      </c>
      <c s="25" t="s">
        <v>174</v>
      </c>
      <c s="26">
        <v>14.4</v>
      </c>
      <c s="27">
        <v>0</v>
      </c>
      <c s="27">
        <f>ROUND(ROUND(H101,2)*ROUND(G101,6),2)</f>
      </c>
      <c r="O101">
        <f>(I101*21)/100</f>
      </c>
      <c t="s">
        <v>17</v>
      </c>
    </row>
    <row r="102" spans="1:5" ht="12.75">
      <c r="A102" s="28" t="s">
        <v>44</v>
      </c>
      <c r="E102" s="29" t="s">
        <v>441</v>
      </c>
    </row>
    <row r="103" spans="1:5" ht="12.75">
      <c r="A103" s="30" t="s">
        <v>45</v>
      </c>
      <c r="E103" s="31" t="s">
        <v>442</v>
      </c>
    </row>
    <row r="104" spans="1:5" ht="153">
      <c r="A104" t="s">
        <v>46</v>
      </c>
      <c r="E104" s="29" t="s">
        <v>239</v>
      </c>
    </row>
    <row r="105" spans="1:16" ht="25.5">
      <c r="A105" s="18" t="s">
        <v>39</v>
      </c>
      <c s="23" t="s">
        <v>208</v>
      </c>
      <c s="23" t="s">
        <v>241</v>
      </c>
      <c s="18" t="s">
        <v>41</v>
      </c>
      <c s="24" t="s">
        <v>242</v>
      </c>
      <c s="25" t="s">
        <v>174</v>
      </c>
      <c s="26">
        <v>12.744</v>
      </c>
      <c s="27">
        <v>0</v>
      </c>
      <c s="27">
        <f>ROUND(ROUND(H105,2)*ROUND(G105,6),2)</f>
      </c>
      <c r="O105">
        <f>(I105*21)/100</f>
      </c>
      <c t="s">
        <v>17</v>
      </c>
    </row>
    <row r="106" spans="1:5" ht="12.75">
      <c r="A106" s="28" t="s">
        <v>44</v>
      </c>
      <c r="E106" s="29" t="s">
        <v>443</v>
      </c>
    </row>
    <row r="107" spans="1:5" ht="12.75">
      <c r="A107" s="30" t="s">
        <v>45</v>
      </c>
      <c r="E107" s="31" t="s">
        <v>444</v>
      </c>
    </row>
    <row r="108" spans="1:5" ht="153">
      <c r="A108" t="s">
        <v>46</v>
      </c>
      <c r="E108" s="29" t="s">
        <v>239</v>
      </c>
    </row>
    <row r="109" spans="1:16" ht="25.5">
      <c r="A109" s="18" t="s">
        <v>39</v>
      </c>
      <c s="23" t="s">
        <v>211</v>
      </c>
      <c s="23" t="s">
        <v>246</v>
      </c>
      <c s="18" t="s">
        <v>41</v>
      </c>
      <c s="24" t="s">
        <v>247</v>
      </c>
      <c s="25" t="s">
        <v>174</v>
      </c>
      <c s="26">
        <v>164.73</v>
      </c>
      <c s="27">
        <v>0</v>
      </c>
      <c s="27">
        <f>ROUND(ROUND(H109,2)*ROUND(G109,6),2)</f>
      </c>
      <c r="O109">
        <f>(I109*21)/100</f>
      </c>
      <c t="s">
        <v>17</v>
      </c>
    </row>
    <row r="110" spans="1:5" ht="25.5">
      <c r="A110" s="28" t="s">
        <v>44</v>
      </c>
      <c r="E110" s="29" t="s">
        <v>445</v>
      </c>
    </row>
    <row r="111" spans="1:5" ht="76.5">
      <c r="A111" s="30" t="s">
        <v>45</v>
      </c>
      <c r="E111" s="31" t="s">
        <v>446</v>
      </c>
    </row>
    <row r="112" spans="1:5" ht="153">
      <c r="A112" t="s">
        <v>46</v>
      </c>
      <c r="E112" s="29" t="s">
        <v>239</v>
      </c>
    </row>
    <row r="113" spans="1:18" ht="12.75" customHeight="1">
      <c r="A113" s="5" t="s">
        <v>37</v>
      </c>
      <c s="5"/>
      <c s="35" t="s">
        <v>64</v>
      </c>
      <c s="5"/>
      <c s="21" t="s">
        <v>447</v>
      </c>
      <c s="5"/>
      <c s="5"/>
      <c s="5"/>
      <c s="36">
        <f>0+Q113</f>
      </c>
      <c r="O113">
        <f>0+R113</f>
      </c>
      <c r="Q113">
        <f>0+I114+I118</f>
      </c>
      <c>
        <f>0+O114+O118</f>
      </c>
    </row>
    <row r="114" spans="1:16" ht="12.75">
      <c r="A114" s="18" t="s">
        <v>39</v>
      </c>
      <c s="23" t="s">
        <v>217</v>
      </c>
      <c s="23" t="s">
        <v>448</v>
      </c>
      <c s="18" t="s">
        <v>41</v>
      </c>
      <c s="24" t="s">
        <v>449</v>
      </c>
      <c s="25" t="s">
        <v>174</v>
      </c>
      <c s="26">
        <v>750</v>
      </c>
      <c s="27">
        <v>0</v>
      </c>
      <c s="27">
        <f>ROUND(ROUND(H114,2)*ROUND(G114,6),2)</f>
      </c>
      <c r="O114">
        <f>(I114*21)/100</f>
      </c>
      <c t="s">
        <v>17</v>
      </c>
    </row>
    <row r="115" spans="1:5" ht="12.75">
      <c r="A115" s="28" t="s">
        <v>44</v>
      </c>
      <c r="E115" s="29" t="s">
        <v>450</v>
      </c>
    </row>
    <row r="116" spans="1:5" ht="12.75">
      <c r="A116" s="30" t="s">
        <v>45</v>
      </c>
      <c r="E116" s="31" t="s">
        <v>451</v>
      </c>
    </row>
    <row r="117" spans="1:5" ht="191.25">
      <c r="A117" t="s">
        <v>46</v>
      </c>
      <c r="E117" s="29" t="s">
        <v>452</v>
      </c>
    </row>
    <row r="118" spans="1:16" ht="12.75">
      <c r="A118" s="18" t="s">
        <v>39</v>
      </c>
      <c s="23" t="s">
        <v>222</v>
      </c>
      <c s="23" t="s">
        <v>453</v>
      </c>
      <c s="18" t="s">
        <v>41</v>
      </c>
      <c s="24" t="s">
        <v>454</v>
      </c>
      <c s="25" t="s">
        <v>86</v>
      </c>
      <c s="26">
        <v>66</v>
      </c>
      <c s="27">
        <v>0</v>
      </c>
      <c s="27">
        <f>ROUND(ROUND(H118,2)*ROUND(G118,6),2)</f>
      </c>
      <c r="O118">
        <f>(I118*21)/100</f>
      </c>
      <c t="s">
        <v>17</v>
      </c>
    </row>
    <row r="119" spans="1:5" ht="12.75">
      <c r="A119" s="28" t="s">
        <v>44</v>
      </c>
      <c r="E119" s="29" t="s">
        <v>41</v>
      </c>
    </row>
    <row r="120" spans="1:5" ht="12.75">
      <c r="A120" s="30" t="s">
        <v>45</v>
      </c>
      <c r="E120" s="31" t="s">
        <v>455</v>
      </c>
    </row>
    <row r="121" spans="1:5" ht="153">
      <c r="A121" t="s">
        <v>46</v>
      </c>
      <c r="E121" s="29" t="s">
        <v>456</v>
      </c>
    </row>
    <row r="122" spans="1:18" ht="12.75" customHeight="1">
      <c r="A122" s="5" t="s">
        <v>37</v>
      </c>
      <c s="5"/>
      <c s="35" t="s">
        <v>68</v>
      </c>
      <c s="5"/>
      <c s="21" t="s">
        <v>250</v>
      </c>
      <c s="5"/>
      <c s="5"/>
      <c s="5"/>
      <c s="36">
        <f>0+Q122</f>
      </c>
      <c r="O122">
        <f>0+R122</f>
      </c>
      <c r="Q122">
        <f>0+I123+I127</f>
      </c>
      <c>
        <f>0+O123+O127</f>
      </c>
    </row>
    <row r="123" spans="1:16" ht="12.75">
      <c r="A123" s="18" t="s">
        <v>39</v>
      </c>
      <c s="23" t="s">
        <v>227</v>
      </c>
      <c s="23" t="s">
        <v>457</v>
      </c>
      <c s="18" t="s">
        <v>41</v>
      </c>
      <c s="24" t="s">
        <v>458</v>
      </c>
      <c s="25" t="s">
        <v>142</v>
      </c>
      <c s="26">
        <v>44</v>
      </c>
      <c s="27">
        <v>0</v>
      </c>
      <c s="27">
        <f>ROUND(ROUND(H123,2)*ROUND(G123,6),2)</f>
      </c>
      <c r="O123">
        <f>(I123*21)/100</f>
      </c>
      <c t="s">
        <v>17</v>
      </c>
    </row>
    <row r="124" spans="1:5" ht="12.75">
      <c r="A124" s="28" t="s">
        <v>44</v>
      </c>
      <c r="E124" s="29" t="s">
        <v>459</v>
      </c>
    </row>
    <row r="125" spans="1:5" ht="12.75">
      <c r="A125" s="30" t="s">
        <v>45</v>
      </c>
      <c r="E125" s="31" t="s">
        <v>460</v>
      </c>
    </row>
    <row r="126" spans="1:5" ht="255">
      <c r="A126" t="s">
        <v>46</v>
      </c>
      <c r="E126" s="29" t="s">
        <v>461</v>
      </c>
    </row>
    <row r="127" spans="1:16" ht="12.75">
      <c r="A127" s="18" t="s">
        <v>39</v>
      </c>
      <c s="23" t="s">
        <v>230</v>
      </c>
      <c s="23" t="s">
        <v>462</v>
      </c>
      <c s="18" t="s">
        <v>41</v>
      </c>
      <c s="24" t="s">
        <v>463</v>
      </c>
      <c s="25" t="s">
        <v>86</v>
      </c>
      <c s="26">
        <v>75</v>
      </c>
      <c s="27">
        <v>0</v>
      </c>
      <c s="27">
        <f>ROUND(ROUND(H127,2)*ROUND(G127,6),2)</f>
      </c>
      <c r="O127">
        <f>(I127*21)/100</f>
      </c>
      <c t="s">
        <v>17</v>
      </c>
    </row>
    <row r="128" spans="1:5" ht="12.75">
      <c r="A128" s="28" t="s">
        <v>44</v>
      </c>
      <c r="E128" s="29" t="s">
        <v>41</v>
      </c>
    </row>
    <row r="129" spans="1:5" ht="12.75">
      <c r="A129" s="30" t="s">
        <v>45</v>
      </c>
      <c r="E129" s="31" t="s">
        <v>464</v>
      </c>
    </row>
    <row r="130" spans="1:5" ht="25.5">
      <c r="A130" t="s">
        <v>46</v>
      </c>
      <c r="E130" s="29" t="s">
        <v>465</v>
      </c>
    </row>
    <row r="131" spans="1:18" ht="12.75" customHeight="1">
      <c r="A131" s="5" t="s">
        <v>37</v>
      </c>
      <c s="5"/>
      <c s="35" t="s">
        <v>34</v>
      </c>
      <c s="5"/>
      <c s="21" t="s">
        <v>257</v>
      </c>
      <c s="5"/>
      <c s="5"/>
      <c s="5"/>
      <c s="36">
        <f>0+Q131</f>
      </c>
      <c r="O131">
        <f>0+R131</f>
      </c>
      <c r="Q131">
        <f>0+I132+I136+I140+I144+I148+I152+I156+I160</f>
      </c>
      <c>
        <f>0+O132+O136+O140+O144+O148+O152+O156+O160</f>
      </c>
    </row>
    <row r="132" spans="1:16" ht="25.5">
      <c r="A132" s="18" t="s">
        <v>39</v>
      </c>
      <c s="23" t="s">
        <v>234</v>
      </c>
      <c s="23" t="s">
        <v>259</v>
      </c>
      <c s="18" t="s">
        <v>41</v>
      </c>
      <c s="24" t="s">
        <v>260</v>
      </c>
      <c s="25" t="s">
        <v>86</v>
      </c>
      <c s="26">
        <v>6</v>
      </c>
      <c s="27">
        <v>0</v>
      </c>
      <c s="27">
        <f>ROUND(ROUND(H132,2)*ROUND(G132,6),2)</f>
      </c>
      <c r="O132">
        <f>(I132*21)/100</f>
      </c>
      <c t="s">
        <v>17</v>
      </c>
    </row>
    <row r="133" spans="1:5" ht="12.75">
      <c r="A133" s="28" t="s">
        <v>44</v>
      </c>
      <c r="E133" s="29" t="s">
        <v>466</v>
      </c>
    </row>
    <row r="134" spans="1:5" ht="12.75">
      <c r="A134" s="30" t="s">
        <v>45</v>
      </c>
      <c r="E134" s="31" t="s">
        <v>467</v>
      </c>
    </row>
    <row r="135" spans="1:5" ht="25.5">
      <c r="A135" t="s">
        <v>46</v>
      </c>
      <c r="E135" s="29" t="s">
        <v>263</v>
      </c>
    </row>
    <row r="136" spans="1:16" ht="12.75">
      <c r="A136" s="18" t="s">
        <v>39</v>
      </c>
      <c s="23" t="s">
        <v>240</v>
      </c>
      <c s="23" t="s">
        <v>468</v>
      </c>
      <c s="18" t="s">
        <v>41</v>
      </c>
      <c s="24" t="s">
        <v>469</v>
      </c>
      <c s="25" t="s">
        <v>86</v>
      </c>
      <c s="26">
        <v>3</v>
      </c>
      <c s="27">
        <v>0</v>
      </c>
      <c s="27">
        <f>ROUND(ROUND(H136,2)*ROUND(G136,6),2)</f>
      </c>
      <c r="O136">
        <f>(I136*21)/100</f>
      </c>
      <c t="s">
        <v>17</v>
      </c>
    </row>
    <row r="137" spans="1:5" ht="12.75">
      <c r="A137" s="28" t="s">
        <v>44</v>
      </c>
      <c r="E137" s="29" t="s">
        <v>470</v>
      </c>
    </row>
    <row r="138" spans="1:5" ht="12.75">
      <c r="A138" s="30" t="s">
        <v>45</v>
      </c>
      <c r="E138" s="31" t="s">
        <v>471</v>
      </c>
    </row>
    <row r="139" spans="1:5" ht="25.5">
      <c r="A139" t="s">
        <v>46</v>
      </c>
      <c r="E139" s="29" t="s">
        <v>472</v>
      </c>
    </row>
    <row r="140" spans="1:16" ht="25.5">
      <c r="A140" s="18" t="s">
        <v>39</v>
      </c>
      <c s="23" t="s">
        <v>245</v>
      </c>
      <c s="23" t="s">
        <v>265</v>
      </c>
      <c s="18" t="s">
        <v>41</v>
      </c>
      <c s="24" t="s">
        <v>266</v>
      </c>
      <c s="25" t="s">
        <v>86</v>
      </c>
      <c s="26">
        <v>6</v>
      </c>
      <c s="27">
        <v>0</v>
      </c>
      <c s="27">
        <f>ROUND(ROUND(H140,2)*ROUND(G140,6),2)</f>
      </c>
      <c r="O140">
        <f>(I140*21)/100</f>
      </c>
      <c t="s">
        <v>17</v>
      </c>
    </row>
    <row r="141" spans="1:5" ht="12.75">
      <c r="A141" s="28" t="s">
        <v>44</v>
      </c>
      <c r="E141" s="29" t="s">
        <v>41</v>
      </c>
    </row>
    <row r="142" spans="1:5" ht="12.75">
      <c r="A142" s="30" t="s">
        <v>45</v>
      </c>
      <c r="E142" s="31" t="s">
        <v>467</v>
      </c>
    </row>
    <row r="143" spans="1:5" ht="25.5">
      <c r="A143" t="s">
        <v>46</v>
      </c>
      <c r="E143" s="29" t="s">
        <v>268</v>
      </c>
    </row>
    <row r="144" spans="1:16" ht="12.75">
      <c r="A144" s="18" t="s">
        <v>39</v>
      </c>
      <c s="23" t="s">
        <v>251</v>
      </c>
      <c s="23" t="s">
        <v>473</v>
      </c>
      <c s="18" t="s">
        <v>41</v>
      </c>
      <c s="24" t="s">
        <v>474</v>
      </c>
      <c s="25" t="s">
        <v>86</v>
      </c>
      <c s="26">
        <v>3</v>
      </c>
      <c s="27">
        <v>0</v>
      </c>
      <c s="27">
        <f>ROUND(ROUND(H144,2)*ROUND(G144,6),2)</f>
      </c>
      <c r="O144">
        <f>(I144*21)/100</f>
      </c>
      <c t="s">
        <v>17</v>
      </c>
    </row>
    <row r="145" spans="1:5" ht="12.75">
      <c r="A145" s="28" t="s">
        <v>44</v>
      </c>
      <c r="E145" s="29" t="s">
        <v>41</v>
      </c>
    </row>
    <row r="146" spans="1:5" ht="12.75">
      <c r="A146" s="30" t="s">
        <v>45</v>
      </c>
      <c r="E146" s="31" t="s">
        <v>471</v>
      </c>
    </row>
    <row r="147" spans="1:5" ht="25.5">
      <c r="A147" t="s">
        <v>46</v>
      </c>
      <c r="E147" s="29" t="s">
        <v>472</v>
      </c>
    </row>
    <row r="148" spans="1:16" ht="25.5">
      <c r="A148" s="18" t="s">
        <v>39</v>
      </c>
      <c s="23" t="s">
        <v>258</v>
      </c>
      <c s="23" t="s">
        <v>270</v>
      </c>
      <c s="18" t="s">
        <v>41</v>
      </c>
      <c s="24" t="s">
        <v>271</v>
      </c>
      <c s="25" t="s">
        <v>174</v>
      </c>
      <c s="26">
        <v>70.625</v>
      </c>
      <c s="27">
        <v>0</v>
      </c>
      <c s="27">
        <f>ROUND(ROUND(H148,2)*ROUND(G148,6),2)</f>
      </c>
      <c r="O148">
        <f>(I148*21)/100</f>
      </c>
      <c t="s">
        <v>17</v>
      </c>
    </row>
    <row r="149" spans="1:5" ht="12.75">
      <c r="A149" s="28" t="s">
        <v>44</v>
      </c>
      <c r="E149" s="29" t="s">
        <v>41</v>
      </c>
    </row>
    <row r="150" spans="1:5" ht="89.25">
      <c r="A150" s="30" t="s">
        <v>45</v>
      </c>
      <c r="E150" s="31" t="s">
        <v>475</v>
      </c>
    </row>
    <row r="151" spans="1:5" ht="38.25">
      <c r="A151" t="s">
        <v>46</v>
      </c>
      <c r="E151" s="29" t="s">
        <v>274</v>
      </c>
    </row>
    <row r="152" spans="1:16" ht="25.5">
      <c r="A152" s="18" t="s">
        <v>39</v>
      </c>
      <c s="23" t="s">
        <v>264</v>
      </c>
      <c s="23" t="s">
        <v>276</v>
      </c>
      <c s="18" t="s">
        <v>41</v>
      </c>
      <c s="24" t="s">
        <v>277</v>
      </c>
      <c s="25" t="s">
        <v>174</v>
      </c>
      <c s="26">
        <v>70.625</v>
      </c>
      <c s="27">
        <v>0</v>
      </c>
      <c s="27">
        <f>ROUND(ROUND(H152,2)*ROUND(G152,6),2)</f>
      </c>
      <c r="O152">
        <f>(I152*21)/100</f>
      </c>
      <c t="s">
        <v>17</v>
      </c>
    </row>
    <row r="153" spans="1:5" ht="12.75">
      <c r="A153" s="28" t="s">
        <v>44</v>
      </c>
      <c r="E153" s="29" t="s">
        <v>41</v>
      </c>
    </row>
    <row r="154" spans="1:5" ht="12.75">
      <c r="A154" s="30" t="s">
        <v>45</v>
      </c>
      <c r="E154" s="31" t="s">
        <v>476</v>
      </c>
    </row>
    <row r="155" spans="1:5" ht="38.25">
      <c r="A155" t="s">
        <v>46</v>
      </c>
      <c r="E155" s="29" t="s">
        <v>274</v>
      </c>
    </row>
    <row r="156" spans="1:16" ht="12.75">
      <c r="A156" s="18" t="s">
        <v>39</v>
      </c>
      <c s="23" t="s">
        <v>269</v>
      </c>
      <c s="23" t="s">
        <v>477</v>
      </c>
      <c s="18" t="s">
        <v>41</v>
      </c>
      <c s="24" t="s">
        <v>478</v>
      </c>
      <c s="25" t="s">
        <v>142</v>
      </c>
      <c s="26">
        <v>1405.38</v>
      </c>
      <c s="27">
        <v>0</v>
      </c>
      <c s="27">
        <f>ROUND(ROUND(H156,2)*ROUND(G156,6),2)</f>
      </c>
      <c r="O156">
        <f>(I156*21)/100</f>
      </c>
      <c t="s">
        <v>17</v>
      </c>
    </row>
    <row r="157" spans="1:5" ht="12.75">
      <c r="A157" s="28" t="s">
        <v>44</v>
      </c>
      <c r="E157" s="29" t="s">
        <v>479</v>
      </c>
    </row>
    <row r="158" spans="1:5" ht="38.25">
      <c r="A158" s="30" t="s">
        <v>45</v>
      </c>
      <c r="E158" s="31" t="s">
        <v>480</v>
      </c>
    </row>
    <row r="159" spans="1:5" ht="51">
      <c r="A159" t="s">
        <v>46</v>
      </c>
      <c r="E159" s="29" t="s">
        <v>285</v>
      </c>
    </row>
    <row r="160" spans="1:16" ht="12.75">
      <c r="A160" s="18" t="s">
        <v>39</v>
      </c>
      <c s="23" t="s">
        <v>275</v>
      </c>
      <c s="23" t="s">
        <v>481</v>
      </c>
      <c s="18" t="s">
        <v>41</v>
      </c>
      <c s="24" t="s">
        <v>482</v>
      </c>
      <c s="25" t="s">
        <v>86</v>
      </c>
      <c s="26">
        <v>2</v>
      </c>
      <c s="27">
        <v>0</v>
      </c>
      <c s="27">
        <f>ROUND(ROUND(H160,2)*ROUND(G160,6),2)</f>
      </c>
      <c r="O160">
        <f>(I160*21)/100</f>
      </c>
      <c t="s">
        <v>17</v>
      </c>
    </row>
    <row r="161" spans="1:5" ht="12.75">
      <c r="A161" s="28" t="s">
        <v>44</v>
      </c>
      <c r="E161" s="29" t="s">
        <v>483</v>
      </c>
    </row>
    <row r="162" spans="1:5" ht="12.75">
      <c r="A162" s="30" t="s">
        <v>45</v>
      </c>
      <c r="E162" s="31" t="s">
        <v>358</v>
      </c>
    </row>
    <row r="163" spans="1:5" ht="89.25">
      <c r="A163" t="s">
        <v>46</v>
      </c>
      <c r="E163" s="29" t="s">
        <v>484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0+O9+O30+O67+O84</f>
      </c>
      <c t="s">
        <v>16</v>
      </c>
    </row>
    <row r="3" spans="1:16" ht="15" customHeight="1">
      <c r="A3" t="s">
        <v>1</v>
      </c>
      <c s="8" t="s">
        <v>4</v>
      </c>
      <c s="9" t="s">
        <v>5</v>
      </c>
      <c s="1"/>
      <c s="10" t="s">
        <v>6</v>
      </c>
      <c s="1"/>
      <c s="4"/>
      <c s="3" t="s">
        <v>485</v>
      </c>
      <c s="32">
        <f>0+I9+I30+I67+I84</f>
      </c>
      <c r="O3" t="s">
        <v>13</v>
      </c>
      <c t="s">
        <v>17</v>
      </c>
    </row>
    <row r="4" spans="1:16" ht="15" customHeight="1">
      <c r="A4" t="s">
        <v>7</v>
      </c>
      <c s="8" t="s">
        <v>8</v>
      </c>
      <c s="9" t="s">
        <v>371</v>
      </c>
      <c s="1"/>
      <c s="10" t="s">
        <v>372</v>
      </c>
      <c s="1"/>
      <c s="1"/>
      <c s="7"/>
      <c s="7"/>
      <c r="O4" t="s">
        <v>14</v>
      </c>
      <c t="s">
        <v>17</v>
      </c>
    </row>
    <row r="5" spans="1:16" ht="12.75" customHeight="1">
      <c r="A5" t="s">
        <v>11</v>
      </c>
      <c s="12" t="s">
        <v>12</v>
      </c>
      <c s="13" t="s">
        <v>485</v>
      </c>
      <c s="5"/>
      <c s="14" t="s">
        <v>486</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f>
      </c>
      <c>
        <f>0+O10+O14+O18+O22+O26</f>
      </c>
    </row>
    <row r="10" spans="1:16" ht="12.75">
      <c r="A10" s="18" t="s">
        <v>39</v>
      </c>
      <c s="23" t="s">
        <v>23</v>
      </c>
      <c s="23" t="s">
        <v>101</v>
      </c>
      <c s="18" t="s">
        <v>23</v>
      </c>
      <c s="24" t="s">
        <v>102</v>
      </c>
      <c s="25" t="s">
        <v>103</v>
      </c>
      <c s="26">
        <v>228.624</v>
      </c>
      <c s="27">
        <v>0</v>
      </c>
      <c s="27">
        <f>ROUND(ROUND(H10,2)*ROUND(G10,6),2)</f>
      </c>
      <c r="O10">
        <f>(I10*21)/100</f>
      </c>
      <c t="s">
        <v>17</v>
      </c>
    </row>
    <row r="11" spans="1:5" ht="12.75">
      <c r="A11" s="28" t="s">
        <v>44</v>
      </c>
      <c r="E11" s="29" t="s">
        <v>109</v>
      </c>
    </row>
    <row r="12" spans="1:5" ht="51">
      <c r="A12" s="30" t="s">
        <v>45</v>
      </c>
      <c r="E12" s="31" t="s">
        <v>487</v>
      </c>
    </row>
    <row r="13" spans="1:5" ht="25.5">
      <c r="A13" t="s">
        <v>46</v>
      </c>
      <c r="E13" s="29" t="s">
        <v>106</v>
      </c>
    </row>
    <row r="14" spans="1:16" ht="12.75">
      <c r="A14" s="18" t="s">
        <v>39</v>
      </c>
      <c s="23" t="s">
        <v>17</v>
      </c>
      <c s="23" t="s">
        <v>101</v>
      </c>
      <c s="18" t="s">
        <v>17</v>
      </c>
      <c s="24" t="s">
        <v>102</v>
      </c>
      <c s="25" t="s">
        <v>103</v>
      </c>
      <c s="26">
        <v>3.131</v>
      </c>
      <c s="27">
        <v>0</v>
      </c>
      <c s="27">
        <f>ROUND(ROUND(H14,2)*ROUND(G14,6),2)</f>
      </c>
      <c r="O14">
        <f>(I14*21)/100</f>
      </c>
      <c t="s">
        <v>17</v>
      </c>
    </row>
    <row r="15" spans="1:5" ht="12.75">
      <c r="A15" s="28" t="s">
        <v>44</v>
      </c>
      <c r="E15" s="29" t="s">
        <v>111</v>
      </c>
    </row>
    <row r="16" spans="1:5" ht="12.75">
      <c r="A16" s="30" t="s">
        <v>45</v>
      </c>
      <c r="E16" s="31" t="s">
        <v>488</v>
      </c>
    </row>
    <row r="17" spans="1:5" ht="25.5">
      <c r="A17" t="s">
        <v>46</v>
      </c>
      <c r="E17" s="29" t="s">
        <v>106</v>
      </c>
    </row>
    <row r="18" spans="1:16" ht="12.75">
      <c r="A18" s="18" t="s">
        <v>39</v>
      </c>
      <c s="23" t="s">
        <v>26</v>
      </c>
      <c s="23" t="s">
        <v>101</v>
      </c>
      <c s="18" t="s">
        <v>26</v>
      </c>
      <c s="24" t="s">
        <v>102</v>
      </c>
      <c s="25" t="s">
        <v>103</v>
      </c>
      <c s="26">
        <v>395.77</v>
      </c>
      <c s="27">
        <v>0</v>
      </c>
      <c s="27">
        <f>ROUND(ROUND(H18,2)*ROUND(G18,6),2)</f>
      </c>
      <c r="O18">
        <f>(I18*21)/100</f>
      </c>
      <c t="s">
        <v>17</v>
      </c>
    </row>
    <row r="19" spans="1:5" ht="12.75">
      <c r="A19" s="28" t="s">
        <v>44</v>
      </c>
      <c r="E19" s="29" t="s">
        <v>107</v>
      </c>
    </row>
    <row r="20" spans="1:5" ht="12.75">
      <c r="A20" s="30" t="s">
        <v>45</v>
      </c>
      <c r="E20" s="31" t="s">
        <v>489</v>
      </c>
    </row>
    <row r="21" spans="1:5" ht="25.5">
      <c r="A21" t="s">
        <v>46</v>
      </c>
      <c r="E21" s="29" t="s">
        <v>106</v>
      </c>
    </row>
    <row r="22" spans="1:16" ht="12.75">
      <c r="A22" s="18" t="s">
        <v>39</v>
      </c>
      <c s="23" t="s">
        <v>28</v>
      </c>
      <c s="23" t="s">
        <v>101</v>
      </c>
      <c s="18" t="s">
        <v>388</v>
      </c>
      <c s="24" t="s">
        <v>102</v>
      </c>
      <c s="25" t="s">
        <v>103</v>
      </c>
      <c s="26">
        <v>95.342</v>
      </c>
      <c s="27">
        <v>0</v>
      </c>
      <c s="27">
        <f>ROUND(ROUND(H22,2)*ROUND(G22,6),2)</f>
      </c>
      <c r="O22">
        <f>(I22*21)/100</f>
      </c>
      <c t="s">
        <v>17</v>
      </c>
    </row>
    <row r="23" spans="1:5" ht="12.75">
      <c r="A23" s="28" t="s">
        <v>44</v>
      </c>
      <c r="E23" s="29" t="s">
        <v>104</v>
      </c>
    </row>
    <row r="24" spans="1:5" ht="12.75">
      <c r="A24" s="30" t="s">
        <v>45</v>
      </c>
      <c r="E24" s="31" t="s">
        <v>490</v>
      </c>
    </row>
    <row r="25" spans="1:5" ht="25.5">
      <c r="A25" t="s">
        <v>46</v>
      </c>
      <c r="E25" s="29" t="s">
        <v>106</v>
      </c>
    </row>
    <row r="26" spans="1:16" ht="12.75">
      <c r="A26" s="18" t="s">
        <v>39</v>
      </c>
      <c s="23" t="s">
        <v>30</v>
      </c>
      <c s="23" t="s">
        <v>101</v>
      </c>
      <c s="18" t="s">
        <v>390</v>
      </c>
      <c s="24" t="s">
        <v>102</v>
      </c>
      <c s="25" t="s">
        <v>103</v>
      </c>
      <c s="26">
        <v>96.164</v>
      </c>
      <c s="27">
        <v>0</v>
      </c>
      <c s="27">
        <f>ROUND(ROUND(H26,2)*ROUND(G26,6),2)</f>
      </c>
      <c r="O26">
        <f>(I26*21)/100</f>
      </c>
      <c t="s">
        <v>17</v>
      </c>
    </row>
    <row r="27" spans="1:5" ht="12.75">
      <c r="A27" s="28" t="s">
        <v>44</v>
      </c>
      <c r="E27" s="29" t="s">
        <v>391</v>
      </c>
    </row>
    <row r="28" spans="1:5" ht="12.75">
      <c r="A28" s="30" t="s">
        <v>45</v>
      </c>
      <c r="E28" s="31" t="s">
        <v>491</v>
      </c>
    </row>
    <row r="29" spans="1:5" ht="25.5">
      <c r="A29" t="s">
        <v>46</v>
      </c>
      <c r="E29" s="29" t="s">
        <v>106</v>
      </c>
    </row>
    <row r="30" spans="1:18" ht="12.75" customHeight="1">
      <c r="A30" s="5" t="s">
        <v>37</v>
      </c>
      <c s="5"/>
      <c s="35" t="s">
        <v>23</v>
      </c>
      <c s="5"/>
      <c s="21" t="s">
        <v>113</v>
      </c>
      <c s="5"/>
      <c s="5"/>
      <c s="5"/>
      <c s="36">
        <f>0+Q30</f>
      </c>
      <c r="O30">
        <f>0+R30</f>
      </c>
      <c r="Q30">
        <f>0+I31+I35+I39+I43+I47+I51+I55+I59+I63</f>
      </c>
      <c>
        <f>0+O31+O35+O39+O43+O47+O51+O55+O59+O63</f>
      </c>
    </row>
    <row r="31" spans="1:16" ht="12.75">
      <c r="A31" s="18" t="s">
        <v>39</v>
      </c>
      <c s="23" t="s">
        <v>16</v>
      </c>
      <c s="23" t="s">
        <v>403</v>
      </c>
      <c s="18" t="s">
        <v>41</v>
      </c>
      <c s="24" t="s">
        <v>404</v>
      </c>
      <c s="25" t="s">
        <v>116</v>
      </c>
      <c s="26">
        <v>1.423</v>
      </c>
      <c s="27">
        <v>0</v>
      </c>
      <c s="27">
        <f>ROUND(ROUND(H31,2)*ROUND(G31,6),2)</f>
      </c>
      <c r="O31">
        <f>(I31*21)/100</f>
      </c>
      <c t="s">
        <v>17</v>
      </c>
    </row>
    <row r="32" spans="1:5" ht="38.25">
      <c r="A32" s="28" t="s">
        <v>44</v>
      </c>
      <c r="E32" s="29" t="s">
        <v>492</v>
      </c>
    </row>
    <row r="33" spans="1:5" ht="12.75">
      <c r="A33" s="30" t="s">
        <v>45</v>
      </c>
      <c r="E33" s="31" t="s">
        <v>493</v>
      </c>
    </row>
    <row r="34" spans="1:5" ht="63.75">
      <c r="A34" t="s">
        <v>46</v>
      </c>
      <c r="E34" s="29" t="s">
        <v>119</v>
      </c>
    </row>
    <row r="35" spans="1:16" ht="12.75">
      <c r="A35" s="18" t="s">
        <v>39</v>
      </c>
      <c s="23" t="s">
        <v>64</v>
      </c>
      <c s="23" t="s">
        <v>114</v>
      </c>
      <c s="18" t="s">
        <v>41</v>
      </c>
      <c s="24" t="s">
        <v>115</v>
      </c>
      <c s="25" t="s">
        <v>116</v>
      </c>
      <c s="26">
        <v>20.084</v>
      </c>
      <c s="27">
        <v>0</v>
      </c>
      <c s="27">
        <f>ROUND(ROUND(H35,2)*ROUND(G35,6),2)</f>
      </c>
      <c r="O35">
        <f>(I35*21)/100</f>
      </c>
      <c t="s">
        <v>17</v>
      </c>
    </row>
    <row r="36" spans="1:5" ht="25.5">
      <c r="A36" s="28" t="s">
        <v>44</v>
      </c>
      <c r="E36" s="29" t="s">
        <v>407</v>
      </c>
    </row>
    <row r="37" spans="1:5" ht="12.75">
      <c r="A37" s="30" t="s">
        <v>45</v>
      </c>
      <c r="E37" s="31" t="s">
        <v>494</v>
      </c>
    </row>
    <row r="38" spans="1:5" ht="63.75">
      <c r="A38" t="s">
        <v>46</v>
      </c>
      <c r="E38" s="29" t="s">
        <v>119</v>
      </c>
    </row>
    <row r="39" spans="1:16" ht="12.75">
      <c r="A39" s="18" t="s">
        <v>39</v>
      </c>
      <c s="23" t="s">
        <v>68</v>
      </c>
      <c s="23" t="s">
        <v>124</v>
      </c>
      <c s="18" t="s">
        <v>41</v>
      </c>
      <c s="24" t="s">
        <v>125</v>
      </c>
      <c s="25" t="s">
        <v>116</v>
      </c>
      <c s="26">
        <v>50.887</v>
      </c>
      <c s="27">
        <v>0</v>
      </c>
      <c s="27">
        <f>ROUND(ROUND(H39,2)*ROUND(G39,6),2)</f>
      </c>
      <c r="O39">
        <f>(I39*21)/100</f>
      </c>
      <c t="s">
        <v>17</v>
      </c>
    </row>
    <row r="40" spans="1:5" ht="38.25">
      <c r="A40" s="28" t="s">
        <v>44</v>
      </c>
      <c r="E40" s="29" t="s">
        <v>409</v>
      </c>
    </row>
    <row r="41" spans="1:5" ht="38.25">
      <c r="A41" s="30" t="s">
        <v>45</v>
      </c>
      <c r="E41" s="31" t="s">
        <v>495</v>
      </c>
    </row>
    <row r="42" spans="1:5" ht="63.75">
      <c r="A42" t="s">
        <v>46</v>
      </c>
      <c r="E42" s="29" t="s">
        <v>119</v>
      </c>
    </row>
    <row r="43" spans="1:16" ht="25.5">
      <c r="A43" s="18" t="s">
        <v>39</v>
      </c>
      <c s="23" t="s">
        <v>34</v>
      </c>
      <c s="23" t="s">
        <v>128</v>
      </c>
      <c s="18" t="s">
        <v>41</v>
      </c>
      <c s="24" t="s">
        <v>129</v>
      </c>
      <c s="25" t="s">
        <v>116</v>
      </c>
      <c s="26">
        <v>158.308</v>
      </c>
      <c s="27">
        <v>0</v>
      </c>
      <c s="27">
        <f>ROUND(ROUND(H43,2)*ROUND(G43,6),2)</f>
      </c>
      <c r="O43">
        <f>(I43*21)/100</f>
      </c>
      <c t="s">
        <v>17</v>
      </c>
    </row>
    <row r="44" spans="1:5" ht="38.25">
      <c r="A44" s="28" t="s">
        <v>44</v>
      </c>
      <c r="E44" s="29" t="s">
        <v>411</v>
      </c>
    </row>
    <row r="45" spans="1:5" ht="102">
      <c r="A45" s="30" t="s">
        <v>45</v>
      </c>
      <c r="E45" s="31" t="s">
        <v>496</v>
      </c>
    </row>
    <row r="46" spans="1:5" ht="63.75">
      <c r="A46" t="s">
        <v>46</v>
      </c>
      <c r="E46" s="29" t="s">
        <v>119</v>
      </c>
    </row>
    <row r="47" spans="1:16" ht="12.75">
      <c r="A47" s="18" t="s">
        <v>39</v>
      </c>
      <c s="23" t="s">
        <v>36</v>
      </c>
      <c s="23" t="s">
        <v>140</v>
      </c>
      <c s="18" t="s">
        <v>41</v>
      </c>
      <c s="24" t="s">
        <v>141</v>
      </c>
      <c s="25" t="s">
        <v>142</v>
      </c>
      <c s="26">
        <v>303.61</v>
      </c>
      <c s="27">
        <v>0</v>
      </c>
      <c s="27">
        <f>ROUND(ROUND(H47,2)*ROUND(G47,6),2)</f>
      </c>
      <c r="O47">
        <f>(I47*21)/100</f>
      </c>
      <c t="s">
        <v>17</v>
      </c>
    </row>
    <row r="48" spans="1:5" ht="38.25">
      <c r="A48" s="28" t="s">
        <v>44</v>
      </c>
      <c r="E48" s="29" t="s">
        <v>413</v>
      </c>
    </row>
    <row r="49" spans="1:5" ht="89.25">
      <c r="A49" s="30" t="s">
        <v>45</v>
      </c>
      <c r="E49" s="31" t="s">
        <v>497</v>
      </c>
    </row>
    <row r="50" spans="1:5" ht="63.75">
      <c r="A50" t="s">
        <v>46</v>
      </c>
      <c r="E50" s="29" t="s">
        <v>119</v>
      </c>
    </row>
    <row r="51" spans="1:16" ht="12.75">
      <c r="A51" s="18" t="s">
        <v>39</v>
      </c>
      <c s="23" t="s">
        <v>79</v>
      </c>
      <c s="23" t="s">
        <v>393</v>
      </c>
      <c s="18" t="s">
        <v>41</v>
      </c>
      <c s="24" t="s">
        <v>394</v>
      </c>
      <c s="25" t="s">
        <v>116</v>
      </c>
      <c s="26">
        <v>17.656</v>
      </c>
      <c s="27">
        <v>0</v>
      </c>
      <c s="27">
        <f>ROUND(ROUND(H51,2)*ROUND(G51,6),2)</f>
      </c>
      <c r="O51">
        <f>(I51*21)/100</f>
      </c>
      <c t="s">
        <v>17</v>
      </c>
    </row>
    <row r="52" spans="1:5" ht="12.75">
      <c r="A52" s="28" t="s">
        <v>44</v>
      </c>
      <c r="E52" s="29" t="s">
        <v>395</v>
      </c>
    </row>
    <row r="53" spans="1:5" ht="63.75">
      <c r="A53" s="30" t="s">
        <v>45</v>
      </c>
      <c r="E53" s="31" t="s">
        <v>498</v>
      </c>
    </row>
    <row r="54" spans="1:5" ht="38.25">
      <c r="A54" t="s">
        <v>46</v>
      </c>
      <c r="E54" s="29" t="s">
        <v>397</v>
      </c>
    </row>
    <row r="55" spans="1:16" ht="12.75">
      <c r="A55" s="18" t="s">
        <v>39</v>
      </c>
      <c s="23" t="s">
        <v>83</v>
      </c>
      <c s="23" t="s">
        <v>149</v>
      </c>
      <c s="18" t="s">
        <v>23</v>
      </c>
      <c s="24" t="s">
        <v>150</v>
      </c>
      <c s="25" t="s">
        <v>116</v>
      </c>
      <c s="26">
        <v>47.671</v>
      </c>
      <c s="27">
        <v>0</v>
      </c>
      <c s="27">
        <f>ROUND(ROUND(H55,2)*ROUND(G55,6),2)</f>
      </c>
      <c r="O55">
        <f>(I55*21)/100</f>
      </c>
      <c t="s">
        <v>17</v>
      </c>
    </row>
    <row r="56" spans="1:5" ht="25.5">
      <c r="A56" s="28" t="s">
        <v>44</v>
      </c>
      <c r="E56" s="29" t="s">
        <v>499</v>
      </c>
    </row>
    <row r="57" spans="1:5" ht="63.75">
      <c r="A57" s="30" t="s">
        <v>45</v>
      </c>
      <c r="E57" s="31" t="s">
        <v>500</v>
      </c>
    </row>
    <row r="58" spans="1:5" ht="318.75">
      <c r="A58" t="s">
        <v>46</v>
      </c>
      <c r="E58" s="29" t="s">
        <v>153</v>
      </c>
    </row>
    <row r="59" spans="1:16" ht="12.75">
      <c r="A59" s="18" t="s">
        <v>39</v>
      </c>
      <c s="23" t="s">
        <v>89</v>
      </c>
      <c s="23" t="s">
        <v>149</v>
      </c>
      <c s="18" t="s">
        <v>17</v>
      </c>
      <c s="24" t="s">
        <v>150</v>
      </c>
      <c s="25" t="s">
        <v>116</v>
      </c>
      <c s="26">
        <v>48.082</v>
      </c>
      <c s="27">
        <v>0</v>
      </c>
      <c s="27">
        <f>ROUND(ROUND(H59,2)*ROUND(G59,6),2)</f>
      </c>
      <c r="O59">
        <f>(I59*21)/100</f>
      </c>
      <c t="s">
        <v>17</v>
      </c>
    </row>
    <row r="60" spans="1:5" ht="51">
      <c r="A60" s="28" t="s">
        <v>44</v>
      </c>
      <c r="E60" s="29" t="s">
        <v>417</v>
      </c>
    </row>
    <row r="61" spans="1:5" ht="12.75">
      <c r="A61" s="30" t="s">
        <v>45</v>
      </c>
      <c r="E61" s="31" t="s">
        <v>501</v>
      </c>
    </row>
    <row r="62" spans="1:5" ht="318.75">
      <c r="A62" t="s">
        <v>46</v>
      </c>
      <c r="E62" s="29" t="s">
        <v>153</v>
      </c>
    </row>
    <row r="63" spans="1:16" ht="12.75">
      <c r="A63" s="18" t="s">
        <v>39</v>
      </c>
      <c s="23" t="s">
        <v>94</v>
      </c>
      <c s="23" t="s">
        <v>419</v>
      </c>
      <c s="18" t="s">
        <v>41</v>
      </c>
      <c s="24" t="s">
        <v>420</v>
      </c>
      <c s="25" t="s">
        <v>116</v>
      </c>
      <c s="26">
        <v>17.656</v>
      </c>
      <c s="27">
        <v>0</v>
      </c>
      <c s="27">
        <f>ROUND(ROUND(H63,2)*ROUND(G63,6),2)</f>
      </c>
      <c r="O63">
        <f>(I63*21)/100</f>
      </c>
      <c t="s">
        <v>17</v>
      </c>
    </row>
    <row r="64" spans="1:5" ht="12.75">
      <c r="A64" s="28" t="s">
        <v>44</v>
      </c>
      <c r="E64" s="29" t="s">
        <v>421</v>
      </c>
    </row>
    <row r="65" spans="1:5" ht="12.75">
      <c r="A65" s="30" t="s">
        <v>45</v>
      </c>
      <c r="E65" s="31" t="s">
        <v>502</v>
      </c>
    </row>
    <row r="66" spans="1:5" ht="191.25">
      <c r="A66" t="s">
        <v>46</v>
      </c>
      <c r="E66" s="29" t="s">
        <v>423</v>
      </c>
    </row>
    <row r="67" spans="1:18" ht="12.75" customHeight="1">
      <c r="A67" s="5" t="s">
        <v>37</v>
      </c>
      <c s="5"/>
      <c s="35" t="s">
        <v>30</v>
      </c>
      <c s="5"/>
      <c s="21" t="s">
        <v>201</v>
      </c>
      <c s="5"/>
      <c s="5"/>
      <c s="5"/>
      <c s="36">
        <f>0+Q67</f>
      </c>
      <c r="O67">
        <f>0+R67</f>
      </c>
      <c r="Q67">
        <f>0+I68+I72+I76+I80</f>
      </c>
      <c>
        <f>0+O68+O72+O76+O80</f>
      </c>
    </row>
    <row r="68" spans="1:16" ht="12.75">
      <c r="A68" s="18" t="s">
        <v>39</v>
      </c>
      <c s="23" t="s">
        <v>156</v>
      </c>
      <c s="23" t="s">
        <v>321</v>
      </c>
      <c s="18" t="s">
        <v>41</v>
      </c>
      <c s="24" t="s">
        <v>322</v>
      </c>
      <c s="25" t="s">
        <v>174</v>
      </c>
      <c s="26">
        <v>801.38</v>
      </c>
      <c s="27">
        <v>0</v>
      </c>
      <c s="27">
        <f>ROUND(ROUND(H68,2)*ROUND(G68,6),2)</f>
      </c>
      <c r="O68">
        <f>(I68*21)/100</f>
      </c>
      <c t="s">
        <v>17</v>
      </c>
    </row>
    <row r="69" spans="1:5" ht="12.75">
      <c r="A69" s="28" t="s">
        <v>44</v>
      </c>
      <c r="E69" s="29" t="s">
        <v>432</v>
      </c>
    </row>
    <row r="70" spans="1:5" ht="12.75">
      <c r="A70" s="30" t="s">
        <v>45</v>
      </c>
      <c r="E70" s="31" t="s">
        <v>503</v>
      </c>
    </row>
    <row r="71" spans="1:5" ht="51">
      <c r="A71" t="s">
        <v>46</v>
      </c>
      <c r="E71" s="29" t="s">
        <v>207</v>
      </c>
    </row>
    <row r="72" spans="1:16" ht="12.75">
      <c r="A72" s="18" t="s">
        <v>39</v>
      </c>
      <c s="23" t="s">
        <v>162</v>
      </c>
      <c s="23" t="s">
        <v>434</v>
      </c>
      <c s="18" t="s">
        <v>41</v>
      </c>
      <c s="24" t="s">
        <v>435</v>
      </c>
      <c s="25" t="s">
        <v>174</v>
      </c>
      <c s="26">
        <v>48.082</v>
      </c>
      <c s="27">
        <v>0</v>
      </c>
      <c s="27">
        <f>ROUND(ROUND(H72,2)*ROUND(G72,6),2)</f>
      </c>
      <c r="O72">
        <f>(I72*21)/100</f>
      </c>
      <c t="s">
        <v>17</v>
      </c>
    </row>
    <row r="73" spans="1:5" ht="25.5">
      <c r="A73" s="28" t="s">
        <v>44</v>
      </c>
      <c r="E73" s="29" t="s">
        <v>436</v>
      </c>
    </row>
    <row r="74" spans="1:5" ht="12.75">
      <c r="A74" s="30" t="s">
        <v>45</v>
      </c>
      <c r="E74" s="31" t="s">
        <v>501</v>
      </c>
    </row>
    <row r="75" spans="1:5" ht="51">
      <c r="A75" t="s">
        <v>46</v>
      </c>
      <c r="E75" s="29" t="s">
        <v>207</v>
      </c>
    </row>
    <row r="76" spans="1:16" ht="12.75">
      <c r="A76" s="18" t="s">
        <v>39</v>
      </c>
      <c s="23" t="s">
        <v>165</v>
      </c>
      <c s="23" t="s">
        <v>324</v>
      </c>
      <c s="18" t="s">
        <v>41</v>
      </c>
      <c s="24" t="s">
        <v>325</v>
      </c>
      <c s="25" t="s">
        <v>174</v>
      </c>
      <c s="26">
        <v>692.61</v>
      </c>
      <c s="27">
        <v>0</v>
      </c>
      <c s="27">
        <f>ROUND(ROUND(H76,2)*ROUND(G76,6),2)</f>
      </c>
      <c r="O76">
        <f>(I76*21)/100</f>
      </c>
      <c t="s">
        <v>17</v>
      </c>
    </row>
    <row r="77" spans="1:5" ht="12.75">
      <c r="A77" s="28" t="s">
        <v>44</v>
      </c>
      <c r="E77" s="29" t="s">
        <v>504</v>
      </c>
    </row>
    <row r="78" spans="1:5" ht="51">
      <c r="A78" s="30" t="s">
        <v>45</v>
      </c>
      <c r="E78" s="31" t="s">
        <v>505</v>
      </c>
    </row>
    <row r="79" spans="1:5" ht="153">
      <c r="A79" t="s">
        <v>46</v>
      </c>
      <c r="E79" s="29" t="s">
        <v>239</v>
      </c>
    </row>
    <row r="80" spans="1:16" ht="25.5">
      <c r="A80" s="18" t="s">
        <v>39</v>
      </c>
      <c s="23" t="s">
        <v>171</v>
      </c>
      <c s="23" t="s">
        <v>328</v>
      </c>
      <c s="18" t="s">
        <v>41</v>
      </c>
      <c s="24" t="s">
        <v>329</v>
      </c>
      <c s="25" t="s">
        <v>174</v>
      </c>
      <c s="26">
        <v>108.77</v>
      </c>
      <c s="27">
        <v>0</v>
      </c>
      <c s="27">
        <f>ROUND(ROUND(H80,2)*ROUND(G80,6),2)</f>
      </c>
      <c r="O80">
        <f>(I80*21)/100</f>
      </c>
      <c t="s">
        <v>17</v>
      </c>
    </row>
    <row r="81" spans="1:5" ht="25.5">
      <c r="A81" s="28" t="s">
        <v>44</v>
      </c>
      <c r="E81" s="29" t="s">
        <v>506</v>
      </c>
    </row>
    <row r="82" spans="1:5" ht="51">
      <c r="A82" s="30" t="s">
        <v>45</v>
      </c>
      <c r="E82" s="31" t="s">
        <v>507</v>
      </c>
    </row>
    <row r="83" spans="1:5" ht="153">
      <c r="A83" t="s">
        <v>46</v>
      </c>
      <c r="E83" s="29" t="s">
        <v>239</v>
      </c>
    </row>
    <row r="84" spans="1:18" ht="12.75" customHeight="1">
      <c r="A84" s="5" t="s">
        <v>37</v>
      </c>
      <c s="5"/>
      <c s="35" t="s">
        <v>34</v>
      </c>
      <c s="5"/>
      <c s="21" t="s">
        <v>257</v>
      </c>
      <c s="5"/>
      <c s="5"/>
      <c s="5"/>
      <c s="36">
        <f>0+Q84</f>
      </c>
      <c r="O84">
        <f>0+R84</f>
      </c>
      <c r="Q84">
        <f>0+I85+I89</f>
      </c>
      <c>
        <f>0+O85+O89</f>
      </c>
    </row>
    <row r="85" spans="1:16" ht="12.75">
      <c r="A85" s="18" t="s">
        <v>39</v>
      </c>
      <c s="23" t="s">
        <v>179</v>
      </c>
      <c s="23" t="s">
        <v>477</v>
      </c>
      <c s="18" t="s">
        <v>41</v>
      </c>
      <c s="24" t="s">
        <v>478</v>
      </c>
      <c s="25" t="s">
        <v>142</v>
      </c>
      <c s="26">
        <v>245</v>
      </c>
      <c s="27">
        <v>0</v>
      </c>
      <c s="27">
        <f>ROUND(ROUND(H85,2)*ROUND(G85,6),2)</f>
      </c>
      <c r="O85">
        <f>(I85*21)/100</f>
      </c>
      <c t="s">
        <v>17</v>
      </c>
    </row>
    <row r="86" spans="1:5" ht="12.75">
      <c r="A86" s="28" t="s">
        <v>44</v>
      </c>
      <c r="E86" s="29" t="s">
        <v>479</v>
      </c>
    </row>
    <row r="87" spans="1:5" ht="76.5">
      <c r="A87" s="30" t="s">
        <v>45</v>
      </c>
      <c r="E87" s="31" t="s">
        <v>508</v>
      </c>
    </row>
    <row r="88" spans="1:5" ht="51">
      <c r="A88" t="s">
        <v>46</v>
      </c>
      <c r="E88" s="29" t="s">
        <v>285</v>
      </c>
    </row>
    <row r="89" spans="1:16" ht="12.75">
      <c r="A89" s="18" t="s">
        <v>39</v>
      </c>
      <c s="23" t="s">
        <v>185</v>
      </c>
      <c s="23" t="s">
        <v>361</v>
      </c>
      <c s="18" t="s">
        <v>41</v>
      </c>
      <c s="24" t="s">
        <v>362</v>
      </c>
      <c s="25" t="s">
        <v>142</v>
      </c>
      <c s="26">
        <v>56</v>
      </c>
      <c s="27">
        <v>0</v>
      </c>
      <c s="27">
        <f>ROUND(ROUND(H89,2)*ROUND(G89,6),2)</f>
      </c>
      <c r="O89">
        <f>(I89*21)/100</f>
      </c>
      <c t="s">
        <v>17</v>
      </c>
    </row>
    <row r="90" spans="1:5" ht="12.75">
      <c r="A90" s="28" t="s">
        <v>44</v>
      </c>
      <c r="E90" s="29" t="s">
        <v>509</v>
      </c>
    </row>
    <row r="91" spans="1:5" ht="12.75">
      <c r="A91" s="30" t="s">
        <v>45</v>
      </c>
      <c r="E91" s="31" t="s">
        <v>510</v>
      </c>
    </row>
    <row r="92" spans="1:5" ht="51">
      <c r="A92" t="s">
        <v>46</v>
      </c>
      <c r="E92"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