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Výměna svítidel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'SO01 - Výměna svítidel'!$C$81:$K$136</definedName>
    <definedName name="_xlnm.Print_Area" localSheetId="1">'SO01 - Výměna svítidel'!$C$45:$J$63,'SO01 - Výměna svítidel'!$C$69:$K$136</definedName>
    <definedName name="_xlnm.Print_Titles" localSheetId="1">'SO01 - Výměna svítidel'!$81:$81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78"/>
  <c r="J14"/>
  <c r="J12"/>
  <c r="J76"/>
  <c r="E7"/>
  <c r="E72"/>
  <c i="1" r="L50"/>
  <c r="AM50"/>
  <c r="AM49"/>
  <c r="L49"/>
  <c r="AM47"/>
  <c r="L47"/>
  <c r="L45"/>
  <c r="L44"/>
  <c i="2" r="F35"/>
  <c r="J124"/>
  <c r="BK118"/>
  <c r="BK114"/>
  <c r="BK108"/>
  <c r="J102"/>
  <c r="J96"/>
  <c r="J89"/>
  <c r="J34"/>
  <c r="J134"/>
  <c r="J132"/>
  <c r="J129"/>
  <c r="J126"/>
  <c r="BK122"/>
  <c r="BK120"/>
  <c r="J118"/>
  <c r="BK112"/>
  <c r="BK110"/>
  <c r="BK106"/>
  <c r="J104"/>
  <c r="J100"/>
  <c r="BK98"/>
  <c r="J94"/>
  <c r="J92"/>
  <c r="J87"/>
  <c r="J85"/>
  <c r="F36"/>
  <c r="J116"/>
  <c r="J106"/>
  <c r="J98"/>
  <c r="BK91"/>
  <c i="1" r="AS54"/>
  <c i="2" r="F37"/>
  <c r="J112"/>
  <c r="BK102"/>
  <c r="BK94"/>
  <c r="BK89"/>
  <c r="J91"/>
  <c r="F34"/>
  <c r="BK134"/>
  <c r="BK132"/>
  <c r="BK129"/>
  <c r="BK126"/>
  <c r="BK124"/>
  <c r="J122"/>
  <c r="J120"/>
  <c r="BK116"/>
  <c r="J114"/>
  <c r="J110"/>
  <c r="J108"/>
  <c r="BK104"/>
  <c r="BK100"/>
  <c r="BK96"/>
  <c r="BK92"/>
  <c r="BK87"/>
  <c r="BK85"/>
  <c l="1" r="P84"/>
  <c r="P83"/>
  <c r="P82"/>
  <c i="1" r="AU55"/>
  <c i="2" r="BK84"/>
  <c r="BK83"/>
  <c r="BK82"/>
  <c r="J82"/>
  <c r="J59"/>
  <c r="R84"/>
  <c r="R83"/>
  <c r="R82"/>
  <c r="BK128"/>
  <c r="J128"/>
  <c r="J62"/>
  <c r="T84"/>
  <c r="T83"/>
  <c r="P128"/>
  <c r="R128"/>
  <c r="T128"/>
  <c i="1" r="BA55"/>
  <c i="2" r="E48"/>
  <c r="J52"/>
  <c r="F54"/>
  <c r="J54"/>
  <c r="F55"/>
  <c r="J55"/>
  <c r="BE85"/>
  <c r="BE87"/>
  <c r="BE89"/>
  <c r="BE91"/>
  <c r="BE92"/>
  <c r="BE94"/>
  <c r="BE96"/>
  <c r="BE98"/>
  <c r="BE100"/>
  <c r="BE102"/>
  <c r="BE104"/>
  <c r="BE106"/>
  <c r="BE108"/>
  <c r="BE110"/>
  <c r="BE112"/>
  <c r="BE114"/>
  <c r="BE116"/>
  <c r="BE118"/>
  <c r="BE120"/>
  <c r="BE122"/>
  <c r="BE124"/>
  <c r="BE126"/>
  <c r="BE129"/>
  <c r="BE132"/>
  <c r="BE134"/>
  <c i="1" r="BC55"/>
  <c r="BB55"/>
  <c r="BD55"/>
  <c r="AW55"/>
  <c r="AU54"/>
  <c r="BA54"/>
  <c r="W30"/>
  <c r="BD54"/>
  <c r="W33"/>
  <c r="BB54"/>
  <c r="W31"/>
  <c r="BC54"/>
  <c r="W32"/>
  <c i="2" l="1" r="T82"/>
  <c r="J84"/>
  <c r="J61"/>
  <c r="J83"/>
  <c r="J60"/>
  <c r="F33"/>
  <c i="1" r="AZ55"/>
  <c r="AZ54"/>
  <c r="W29"/>
  <c i="2" r="J30"/>
  <c i="1" r="AG55"/>
  <c r="AG54"/>
  <c r="AK26"/>
  <c r="AW54"/>
  <c r="AK30"/>
  <c r="AX54"/>
  <c r="AY54"/>
  <c i="2" r="J33"/>
  <c i="1" r="AV55"/>
  <c r="AT55"/>
  <c r="AN55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<sst xmlns="http://schemas.openxmlformats.org/spreadsheetml/2006/main">
  <si>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</si>
  <si>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</si>
  <si>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</si>
  <si>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</si>
  <si>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</si>
  <si>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{0fc28516-b402-4317-bfb4-dde18a532a72}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</si>
  <si>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</si>
  <si>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</si>
  <si>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</si>
  <si>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</si>
  <si>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</si>
  <si>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</si>
  <si>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</si>
  <si>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</si>
  <si>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2023/03_revize1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</si>
  <si>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</si>
  <si>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</si>
  <si>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ZŠ, Opočenská, Dobruška</t>
  </si>
  <si>
    <t>KSO:</t>
  </si>
  <si>
    <t/>
  </si>
  <si>
    <t>CC-CZ:</t>
  </si>
  <si>
    <t>Místo:</t>
  </si>
  <si>
    <t xml:space="preserve"> </t>
  </si>
  <si>
    <t>Datum:</t>
  </si>
  <si>
    <t>27. 2. 2023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</si>
  <si>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</si>
  <si>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</si>
  <si>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</si>
  <si>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</si>
  <si>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</si>
  <si>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</si>
  <si>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</si>
  <si>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</si>
  <si>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</si>
  <si>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</si>
  <si>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</si>
  <si>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</si>
  <si>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</si>
  <si>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</si>
  <si>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</si>
  <si>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</si>
  <si>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</si>
  <si>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</si>
  <si>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</si>
  <si>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</si>
  <si>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</si>
  <si>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</si>
  <si>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</si>
  <si>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</si>
  <si>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</si>
  <si>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</si>
  <si>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</si>
  <si>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</si>
  <si>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</si>
  <si>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</si>
  <si>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</si>
  <si>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</si>
  <si>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</si>
  <si>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</si>
  <si>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</si>
  <si>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</si>
  <si>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</si>
  <si>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</si>
  <si>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</si>
  <si>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</si>
  <si>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</si>
  <si>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</si>
  <si>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</si>
  <si>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</si>
  <si>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</si>
  <si>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</si>
  <si>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</si>
  <si>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</si>
  <si>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</si>
  <si>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</si>
  <si>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Výměna svítidel</t>
  </si>
  <si>
    <t>STA</t>
  </si>
  <si>
    <t>1</t>
  </si>
  <si>
    <t>{bc08b8aa-a38a-4fa7-8b80-82a84c97a44f}</t>
  </si>
  <si>
    <t>2</t>
  </si>
  <si>
    <t>KRYCÍ LIST SOUPISU PRACÍ</t>
  </si>
  <si>
    <t>Objekt:</t>
  </si>
  <si>
    <t>SO01 - Výměna svítidel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</si>
  <si>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</si>
  <si>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</si>
  <si>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</si>
  <si>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</si>
  <si>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</si>
  <si>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</si>
  <si>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</si>
  <si>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</si>
  <si>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</si>
  <si>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</si>
  <si>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</si>
  <si>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</si>
  <si>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</si>
  <si>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</si>
  <si>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</si>
  <si>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</si>
  <si>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</si>
  <si>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</si>
  <si>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</si>
  <si>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</si>
  <si>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</si>
  <si>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</si>
  <si>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</si>
  <si>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</si>
  <si>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</si>
  <si>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</si>
  <si>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741110511</t>
  </si>
  <si>
    <t>Montáž lišt a kanálků elektroinstalačních se spojkami, ohyby a rohy a s nasunutím do krabic vkládacích s víčkem, šířky do 60 mm</t>
  </si>
  <si>
    <t>m</t>
  </si>
  <si>
    <t>CS ÚRS 2023 01</t>
  </si>
  <si>
    <t>16</t>
  </si>
  <si>
    <t>1438181228</t>
  </si>
  <si>
    <t>Online PSC</t>
  </si>
  <si>
    <t>https://podminky.urs.cz/item/CS_URS_2023_01/741110511</t>
  </si>
  <si>
    <t>M</t>
  </si>
  <si>
    <t>34571004</t>
  </si>
  <si>
    <t>lišta elektroinstalační hranatá PVC 20x20mm</t>
  </si>
  <si>
    <t>32</t>
  </si>
  <si>
    <t>310535791</t>
  </si>
  <si>
    <t>VV</t>
  </si>
  <si>
    <t>175*1,05 'Přepočtené koeficientem množství</t>
  </si>
  <si>
    <t>3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</si>
  <si>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</si>
  <si>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</si>
  <si>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kus</t>
  </si>
  <si>
    <t>-1519817165</t>
  </si>
  <si>
    <t>https://podminky.urs.cz/item/CS_URS_2023_01/741112111</t>
  </si>
  <si>
    <t>4</t>
  </si>
  <si>
    <t>34571485</t>
  </si>
  <si>
    <t>krabice v uzavřeném provedení PVC s krytím IP 40 čtvercová 80x80mm</t>
  </si>
  <si>
    <t>398329967</t>
  </si>
  <si>
    <t>5</t>
  </si>
  <si>
    <t>741122211</t>
  </si>
  <si>
    <t>Montáž kabelů měděných bez ukončení uložených volně nebo v liště plných kulatých (např. CYKY) počtu a průřezu žil 3x1,5 až 6 mm2</t>
  </si>
  <si>
    <t>-1846142559</t>
  </si>
  <si>
    <t>https://podminky.urs.cz/item/CS_URS_2023_01/741122211</t>
  </si>
  <si>
    <t>6</t>
  </si>
  <si>
    <t>34111030</t>
  </si>
  <si>
    <t>kabel instalační jádro Cu plné izolace PVC plášť PVC 450/750V (CYKY) 3x1,5mm2</t>
  </si>
  <si>
    <t>260289203</t>
  </si>
  <si>
    <t>410*1,15 'Přepočtené koeficientem množství</t>
  </si>
  <si>
    <t>7</t>
  </si>
  <si>
    <t>741130021</t>
  </si>
  <si>
    <t>Ukončení vodičů izolovaných s označením a zapojením na svorkovnici s otevřením a uzavřením krytu, průřezu žíly do 2,5 mm2</t>
  </si>
  <si>
    <t>-125109670</t>
  </si>
  <si>
    <t>https://podminky.urs.cz/item/CS_URS_2023_01/741130021</t>
  </si>
  <si>
    <t>8</t>
  </si>
  <si>
    <t>741372062</t>
  </si>
  <si>
    <t>Montáž svítidel s integrovaným zdrojem LED se zapojením vodičů interiérových přisazených stropních hranatých nebo kruhových, plochy přes 0,09 do 0,36 m2</t>
  </si>
  <si>
    <t>1808945586</t>
  </si>
  <si>
    <t>https://podminky.urs.cz/item/CS_URS_2023_01/741372062</t>
  </si>
  <si>
    <t>9</t>
  </si>
  <si>
    <t>RMAT0001</t>
  </si>
  <si>
    <t>Svítidlo stropní přisazené , matná ALDP mřížka, UGR&lt;19, 19W, 2250lm</t>
  </si>
  <si>
    <t>703757362</t>
  </si>
  <si>
    <t>P</t>
  </si>
  <si>
    <t>Poznámka k položce:_x000d_
A</t>
  </si>
  <si>
    <t>10</t>
  </si>
  <si>
    <t>RMAT0002</t>
  </si>
  <si>
    <t>Svítidlo stropní přisazené , matná ALDP mřížka, UGR&lt;19, 26W, 3300lm</t>
  </si>
  <si>
    <t>682955968</t>
  </si>
  <si>
    <t>Poznámka k položce:_x000d_
B</t>
  </si>
  <si>
    <t>11</t>
  </si>
  <si>
    <t>RMAT0003</t>
  </si>
  <si>
    <t>Svítidlo stropní přisazené , matná ALDP mřížka, UGR&lt;19, 37W, 4450lm</t>
  </si>
  <si>
    <t>698076184</t>
  </si>
  <si>
    <t>Poznámka k položce:_x000d_
C</t>
  </si>
  <si>
    <t>RMAT0004</t>
  </si>
  <si>
    <t>Přisazené LED svítidlo, opálový kryt, 18W, 2600lm</t>
  </si>
  <si>
    <t>-743237043</t>
  </si>
  <si>
    <t>Poznámka k položce:_x000d_
D</t>
  </si>
  <si>
    <t>13</t>
  </si>
  <si>
    <t>RMAT0005</t>
  </si>
  <si>
    <t>Přisazené LED svítidlo, opálový kryt, 25W, 3800lm</t>
  </si>
  <si>
    <t>729718994</t>
  </si>
  <si>
    <t>Poznámka k položce:_x000d_
E</t>
  </si>
  <si>
    <t>14</t>
  </si>
  <si>
    <t>RMAT0006</t>
  </si>
  <si>
    <t>Přisazené LED svítidlo, opálový kryt, 36W, 5400lm</t>
  </si>
  <si>
    <t>1387221849</t>
  </si>
  <si>
    <t>Poznámka k položce:_x000d_
F</t>
  </si>
  <si>
    <t>15</t>
  </si>
  <si>
    <t>RMAT0007</t>
  </si>
  <si>
    <t xml:space="preserve">Svítidlo LED pro prostředí s vysokým rizikem poškození, kryt kombinace lak. plechu a opálového polykarbonátového krytu, reflektor - vysoce leštěný Al plech, 43W, 4472lm, IP64, IK10 </t>
  </si>
  <si>
    <t>-241411344</t>
  </si>
  <si>
    <t>Poznámka k položce:_x000d_
G</t>
  </si>
  <si>
    <t>RMAT0008</t>
  </si>
  <si>
    <t>Svítidlo stropní přisazené kruhové, d388mm, 24W, 2184lm, IP44</t>
  </si>
  <si>
    <t>-163877684</t>
  </si>
  <si>
    <t>Poznámka k položce:_x000d_
H</t>
  </si>
  <si>
    <t>17</t>
  </si>
  <si>
    <t>RMAT0009</t>
  </si>
  <si>
    <t>Svítidlo stropní přisazené kruhové d388mm, 40W, 3470lm, IP44</t>
  </si>
  <si>
    <t>-1770207013</t>
  </si>
  <si>
    <t>Poznámka k položce:_x000d_
I</t>
  </si>
  <si>
    <t>18</t>
  </si>
  <si>
    <t>RMAT0010</t>
  </si>
  <si>
    <t>LED prachotěsné, polyesterové tělo, opálový PC kryt, 32W, 4400lm, IK08</t>
  </si>
  <si>
    <t>234434032</t>
  </si>
  <si>
    <t>Poznámka k položce:_x000d_
J</t>
  </si>
  <si>
    <t>19</t>
  </si>
  <si>
    <t>RMAT0011</t>
  </si>
  <si>
    <t>LED prachotěsné, polyesterové tělo, opálový PC kryt, 50W, 7500lm, IK08</t>
  </si>
  <si>
    <t>441024238</t>
  </si>
  <si>
    <t>Poznámka k položce:_x000d_
K</t>
  </si>
  <si>
    <t>20</t>
  </si>
  <si>
    <t>RMAT0012</t>
  </si>
  <si>
    <t>Závěsné LED asymetrické svítidlo, vč. závěsu, 47W, 6200lm</t>
  </si>
  <si>
    <t>1639640535</t>
  </si>
  <si>
    <t>Poznámka k položce:_x000d_
L</t>
  </si>
  <si>
    <t>RMAT0013</t>
  </si>
  <si>
    <t>Pomocný materiál</t>
  </si>
  <si>
    <t>komplet</t>
  </si>
  <si>
    <t>-1127044911</t>
  </si>
  <si>
    <t>22</t>
  </si>
  <si>
    <t>741374821</t>
  </si>
  <si>
    <t>Demontáž svítidel se zachováním funkčnosti interiérových modulového systému zářivkových, délky do 1100 mm</t>
  </si>
  <si>
    <t>1349608736</t>
  </si>
  <si>
    <t>https://podminky.urs.cz/item/CS_URS_2023_01/741374821</t>
  </si>
  <si>
    <t>HZS</t>
  </si>
  <si>
    <t>Hodinové zúčtovací sazby</t>
  </si>
  <si>
    <t>23</t>
  </si>
  <si>
    <t>HZS2231</t>
  </si>
  <si>
    <t>Hodinové zúčtovací sazby profesí PSV provádění stavebních instalací elektrikář</t>
  </si>
  <si>
    <t>hod</t>
  </si>
  <si>
    <t>512</t>
  </si>
  <si>
    <t>-587591793</t>
  </si>
  <si>
    <t>https://podminky.urs.cz/item/CS_URS_2023_01/HZS2231</t>
  </si>
  <si>
    <t>Poznámka k položce:_x000d_
zjišťování napojovacích míst pro nové vývody</t>
  </si>
  <si>
    <t>24</t>
  </si>
  <si>
    <t>HZS2311</t>
  </si>
  <si>
    <t>Hodinové zúčtovací sazby profesí PSV úpravy povrchů a podlahy malíř, natěrač, lakýrník</t>
  </si>
  <si>
    <t>-1129552553</t>
  </si>
  <si>
    <t>https://podminky.urs.cz/item/CS_URS_2023_01/HZS2311</t>
  </si>
  <si>
    <t>25</t>
  </si>
  <si>
    <t>HZS4211</t>
  </si>
  <si>
    <t>Hodinové zúčtovací sazby ostatních profesí revizní a kontrolní činnost revizní technik</t>
  </si>
  <si>
    <t>-1973810307</t>
  </si>
  <si>
    <t>https://podminky.urs.cz/item/CS_URS_2023_01/HZS4211</t>
  </si>
  <si>
    <t>Poznámka k položce:_x000d_
mimořádná revize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</si>
</sst>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41110511" TargetMode="External" /><Relationship Id="rId2" Type="http://schemas.openxmlformats.org/officeDocument/2006/relationships/hyperlink" Target="https://podminky.urs.cz/item/CS_URS_2023_01/741112111" TargetMode="External" /><Relationship Id="rId3" Type="http://schemas.openxmlformats.org/officeDocument/2006/relationships/hyperlink" Target="https://podminky.urs.cz/item/CS_URS_2023_01/741122211" TargetMode="External" /><Relationship Id="rId4" Type="http://schemas.openxmlformats.org/officeDocument/2006/relationships/hyperlink" Target="https://podminky.urs.cz/item/CS_URS_2023_01/741130021" TargetMode="External" /><Relationship Id="rId5" Type="http://schemas.openxmlformats.org/officeDocument/2006/relationships/hyperlink" Target="https://podminky.urs.cz/item/CS_URS_2023_01/741372062" TargetMode="External" /><Relationship Id="rId6" Type="http://schemas.openxmlformats.org/officeDocument/2006/relationships/hyperlink" Target="https://podminky.urs.cz/item/CS_URS_2023_01/741374821" TargetMode="External" /><Relationship Id="rId7" Type="http://schemas.openxmlformats.org/officeDocument/2006/relationships/hyperlink" Target="https://podminky.urs.cz/item/CS_URS_2023_01/HZS2231" TargetMode="External" /><Relationship Id="rId8" Type="http://schemas.openxmlformats.org/officeDocument/2006/relationships/hyperlink" Target="https://podminky.urs.cz/item/CS_URS_2023_01/HZS2311" TargetMode="External" /><Relationship Id="rId9" Type="http://schemas.openxmlformats.org/officeDocument/2006/relationships/hyperlink" Target="https://podminky.urs.cz/item/CS_URS_2023_01/HZS4211" TargetMode="External" /><Relationship Id="rId1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2023/03_revize1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ZŠ, Opočenská, Dobruška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27. 2. 2023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49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50</v>
      </c>
      <c r="D52" s="85"/>
      <c r="E52" s="85"/>
      <c r="F52" s="85"/>
      <c r="G52" s="85"/>
      <c r="H52" s="86"/>
      <c r="I52" s="87" t="s">
        <v>51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52</v>
      </c>
      <c r="AH52" s="85"/>
      <c r="AI52" s="85"/>
      <c r="AJ52" s="85"/>
      <c r="AK52" s="85"/>
      <c r="AL52" s="85"/>
      <c r="AM52" s="85"/>
      <c r="AN52" s="87" t="s">
        <v>53</v>
      </c>
      <c r="AO52" s="85"/>
      <c r="AP52" s="85"/>
      <c r="AQ52" s="89" t="s">
        <v>54</v>
      </c>
      <c r="AR52" s="42"/>
      <c r="AS52" s="90" t="s">
        <v>55</v>
      </c>
      <c r="AT52" s="91" t="s">
        <v>56</v>
      </c>
      <c r="AU52" s="91" t="s">
        <v>57</v>
      </c>
      <c r="AV52" s="91" t="s">
        <v>58</v>
      </c>
      <c r="AW52" s="91" t="s">
        <v>59</v>
      </c>
      <c r="AX52" s="91" t="s">
        <v>60</v>
      </c>
      <c r="AY52" s="91" t="s">
        <v>61</v>
      </c>
      <c r="AZ52" s="91" t="s">
        <v>62</v>
      </c>
      <c r="BA52" s="91" t="s">
        <v>63</v>
      </c>
      <c r="BB52" s="91" t="s">
        <v>64</v>
      </c>
      <c r="BC52" s="91" t="s">
        <v>65</v>
      </c>
      <c r="BD52" s="92" t="s">
        <v>66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67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68</v>
      </c>
      <c r="BT54" s="107" t="s">
        <v>69</v>
      </c>
      <c r="BU54" s="108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7" customFormat="1" ht="16.5" customHeight="1">
      <c r="A55" s="109" t="s">
        <v>73</v>
      </c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'SO01 - Výměna svítidel'!J30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'SO01 - Výměna svítidel'!P82</f>
        <v>0</v>
      </c>
      <c r="AV55" s="118">
        <f>'SO01 - Výměna svítidel'!J33</f>
        <v>0</v>
      </c>
      <c r="AW55" s="118">
        <f>'SO01 - Výměna svítidel'!J34</f>
        <v>0</v>
      </c>
      <c r="AX55" s="118">
        <f>'SO01 - Výměna svítidel'!J35</f>
        <v>0</v>
      </c>
      <c r="AY55" s="118">
        <f>'SO01 - Výměna svítidel'!J36</f>
        <v>0</v>
      </c>
      <c r="AZ55" s="118">
        <f>'SO01 - Výměna svítidel'!F33</f>
        <v>0</v>
      </c>
      <c r="BA55" s="118">
        <f>'SO01 - Výměna svítidel'!F34</f>
        <v>0</v>
      </c>
      <c r="BB55" s="118">
        <f>'SO01 - Výměna svítidel'!F35</f>
        <v>0</v>
      </c>
      <c r="BC55" s="118">
        <f>'SO01 - Výměna svítidel'!F36</f>
        <v>0</v>
      </c>
      <c r="BD55" s="120">
        <f>'SO01 - Výměna svítidel'!F37</f>
        <v>0</v>
      </c>
      <c r="BE55" s="7"/>
      <c r="BT55" s="121" t="s">
        <v>77</v>
      </c>
      <c r="BV55" s="121" t="s">
        <v>71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I+qllo+0xVE0VYB+D1fnTCYpV1llcOMjlliOGU4auxK9XNDmza42Mus2IJyeNVkYSO+sNOJZUW4+oopU/cYIBw==" hashValue="cNUo/Gdi+jvWw03KEvQdD27v+5Zrhuj6VvM44SPrO4w0xWlqaooUtM4y3E6OygfvqINiCPsdgnknpGz8N+kFd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01 - Výměna svítide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79</v>
      </c>
    </row>
    <row r="4" hidden="1" s="1" customFormat="1" ht="24.96" customHeight="1">
      <c r="B4" s="18"/>
      <c r="D4" s="124" t="s">
        <v>80</v>
      </c>
      <c r="L4" s="18"/>
      <c r="M4" s="125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26" t="s">
        <v>16</v>
      </c>
      <c r="L6" s="18"/>
    </row>
    <row r="7" hidden="1" s="1" customFormat="1" ht="16.5" customHeight="1">
      <c r="B7" s="18"/>
      <c r="E7" s="127" t="str">
        <f>'Rekapitulace stavby'!K6</f>
        <v>ZŠ, Opočenská, Dobruška</v>
      </c>
      <c r="F7" s="126"/>
      <c r="G7" s="126"/>
      <c r="H7" s="126"/>
      <c r="L7" s="18"/>
    </row>
    <row r="8" hidden="1" s="2" customFormat="1" ht="12" customHeight="1">
      <c r="A8" s="36"/>
      <c r="B8" s="42"/>
      <c r="C8" s="36"/>
      <c r="D8" s="126" t="s">
        <v>81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29" t="s">
        <v>82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27. 2. 2023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</v>
      </c>
      <c r="F15" s="36"/>
      <c r="G15" s="36"/>
      <c r="H15" s="36"/>
      <c r="I15" s="126" t="s">
        <v>27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6" t="s">
        <v>28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27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6" t="s">
        <v>30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27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6" t="s">
        <v>32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27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6" t="s">
        <v>33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37" t="s">
        <v>35</v>
      </c>
      <c r="E30" s="36"/>
      <c r="F30" s="36"/>
      <c r="G30" s="36"/>
      <c r="H30" s="36"/>
      <c r="I30" s="36"/>
      <c r="J30" s="138">
        <f>ROUND(J82,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39" t="s">
        <v>37</v>
      </c>
      <c r="G32" s="36"/>
      <c r="H32" s="36"/>
      <c r="I32" s="139" t="s">
        <v>36</v>
      </c>
      <c r="J32" s="139" t="s">
        <v>38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0" t="s">
        <v>39</v>
      </c>
      <c r="E33" s="126" t="s">
        <v>40</v>
      </c>
      <c r="F33" s="141">
        <f>ROUND((SUM(BE82:BE136)),  2)</f>
        <v>0</v>
      </c>
      <c r="G33" s="36"/>
      <c r="H33" s="36"/>
      <c r="I33" s="142">
        <v>0.20999999999999999</v>
      </c>
      <c r="J33" s="141">
        <f>ROUND(((SUM(BE82:BE136))*I33),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6" t="s">
        <v>41</v>
      </c>
      <c r="F34" s="141">
        <f>ROUND((SUM(BF82:BF136)),  2)</f>
        <v>0</v>
      </c>
      <c r="G34" s="36"/>
      <c r="H34" s="36"/>
      <c r="I34" s="142">
        <v>0.12</v>
      </c>
      <c r="J34" s="141">
        <f>ROUND(((SUM(BF82:BF136))*I34),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42</v>
      </c>
      <c r="F35" s="141">
        <f>ROUND((SUM(BG82:BG136)),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43</v>
      </c>
      <c r="F36" s="141">
        <f>ROUND((SUM(BH82:BH136)),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44</v>
      </c>
      <c r="F37" s="141">
        <f>ROUND((SUM(BI82:BI136)),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83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ZŠ, Opočenská, Dobruška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81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SO01 - Výměna svítidel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27. 2. 2023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84</v>
      </c>
      <c r="D57" s="156"/>
      <c r="E57" s="156"/>
      <c r="F57" s="156"/>
      <c r="G57" s="156"/>
      <c r="H57" s="156"/>
      <c r="I57" s="156"/>
      <c r="J57" s="157" t="s">
        <v>85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67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86</v>
      </c>
    </row>
    <row r="60" s="9" customFormat="1" ht="24.96" customHeight="1">
      <c r="A60" s="9"/>
      <c r="B60" s="159"/>
      <c r="C60" s="160"/>
      <c r="D60" s="161" t="s">
        <v>87</v>
      </c>
      <c r="E60" s="162"/>
      <c r="F60" s="162"/>
      <c r="G60" s="162"/>
      <c r="H60" s="162"/>
      <c r="I60" s="162"/>
      <c r="J60" s="163">
        <f>J83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88</v>
      </c>
      <c r="E61" s="168"/>
      <c r="F61" s="168"/>
      <c r="G61" s="168"/>
      <c r="H61" s="168"/>
      <c r="I61" s="168"/>
      <c r="J61" s="169">
        <f>J84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9"/>
      <c r="C62" s="160"/>
      <c r="D62" s="161" t="s">
        <v>89</v>
      </c>
      <c r="E62" s="162"/>
      <c r="F62" s="162"/>
      <c r="G62" s="162"/>
      <c r="H62" s="162"/>
      <c r="I62" s="162"/>
      <c r="J62" s="163">
        <f>J128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2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90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4" t="str">
        <f>E7</f>
        <v>ZŠ, Opočenská, Dobruška</v>
      </c>
      <c r="F72" s="30"/>
      <c r="G72" s="30"/>
      <c r="H72" s="30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81</v>
      </c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SO01 - Výměna svítidel</v>
      </c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 xml:space="preserve"> </v>
      </c>
      <c r="G76" s="38"/>
      <c r="H76" s="38"/>
      <c r="I76" s="30" t="s">
        <v>23</v>
      </c>
      <c r="J76" s="70" t="str">
        <f>IF(J12="","",J12)</f>
        <v>27. 2. 2023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 xml:space="preserve"> </v>
      </c>
      <c r="G78" s="38"/>
      <c r="H78" s="38"/>
      <c r="I78" s="30" t="s">
        <v>30</v>
      </c>
      <c r="J78" s="34" t="str">
        <f>E21</f>
        <v xml:space="preserve"> 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28</v>
      </c>
      <c r="D79" s="38"/>
      <c r="E79" s="38"/>
      <c r="F79" s="25" t="str">
        <f>IF(E18="","",E18)</f>
        <v>Vyplň údaj</v>
      </c>
      <c r="G79" s="38"/>
      <c r="H79" s="38"/>
      <c r="I79" s="30" t="s">
        <v>32</v>
      </c>
      <c r="J79" s="34" t="str">
        <f>E24</f>
        <v xml:space="preserve"> 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1"/>
      <c r="B81" s="172"/>
      <c r="C81" s="173" t="s">
        <v>91</v>
      </c>
      <c r="D81" s="174" t="s">
        <v>54</v>
      </c>
      <c r="E81" s="174" t="s">
        <v>50</v>
      </c>
      <c r="F81" s="174" t="s">
        <v>51</v>
      </c>
      <c r="G81" s="174" t="s">
        <v>92</v>
      </c>
      <c r="H81" s="174" t="s">
        <v>93</v>
      </c>
      <c r="I81" s="174" t="s">
        <v>94</v>
      </c>
      <c r="J81" s="174" t="s">
        <v>85</v>
      </c>
      <c r="K81" s="175" t="s">
        <v>95</v>
      </c>
      <c r="L81" s="176"/>
      <c r="M81" s="90" t="s">
        <v>19</v>
      </c>
      <c r="N81" s="91" t="s">
        <v>39</v>
      </c>
      <c r="O81" s="91" t="s">
        <v>96</v>
      </c>
      <c r="P81" s="91" t="s">
        <v>97</v>
      </c>
      <c r="Q81" s="91" t="s">
        <v>98</v>
      </c>
      <c r="R81" s="91" t="s">
        <v>99</v>
      </c>
      <c r="S81" s="91" t="s">
        <v>100</v>
      </c>
      <c r="T81" s="92" t="s">
        <v>101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6"/>
      <c r="B82" s="37"/>
      <c r="C82" s="97" t="s">
        <v>102</v>
      </c>
      <c r="D82" s="38"/>
      <c r="E82" s="38"/>
      <c r="F82" s="38"/>
      <c r="G82" s="38"/>
      <c r="H82" s="38"/>
      <c r="I82" s="38"/>
      <c r="J82" s="177">
        <f>BK82</f>
        <v>0</v>
      </c>
      <c r="K82" s="38"/>
      <c r="L82" s="42"/>
      <c r="M82" s="93"/>
      <c r="N82" s="178"/>
      <c r="O82" s="94"/>
      <c r="P82" s="179">
        <f>P83+P128</f>
        <v>0</v>
      </c>
      <c r="Q82" s="94"/>
      <c r="R82" s="179">
        <f>R83+R128</f>
        <v>0.088467500000000004</v>
      </c>
      <c r="S82" s="94"/>
      <c r="T82" s="180">
        <f>T83+T128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68</v>
      </c>
      <c r="AU82" s="15" t="s">
        <v>86</v>
      </c>
      <c r="BK82" s="181">
        <f>BK83+BK128</f>
        <v>0</v>
      </c>
    </row>
    <row r="83" s="12" customFormat="1" ht="25.92" customHeight="1">
      <c r="A83" s="12"/>
      <c r="B83" s="182"/>
      <c r="C83" s="183"/>
      <c r="D83" s="184" t="s">
        <v>68</v>
      </c>
      <c r="E83" s="185" t="s">
        <v>103</v>
      </c>
      <c r="F83" s="185" t="s">
        <v>104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</f>
        <v>0</v>
      </c>
      <c r="Q83" s="190"/>
      <c r="R83" s="191">
        <f>R84</f>
        <v>0.088467500000000004</v>
      </c>
      <c r="S83" s="190"/>
      <c r="T83" s="192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79</v>
      </c>
      <c r="AT83" s="194" t="s">
        <v>68</v>
      </c>
      <c r="AU83" s="194" t="s">
        <v>69</v>
      </c>
      <c r="AY83" s="193" t="s">
        <v>105</v>
      </c>
      <c r="BK83" s="195">
        <f>BK84</f>
        <v>0</v>
      </c>
    </row>
    <row r="84" s="12" customFormat="1" ht="22.8" customHeight="1">
      <c r="A84" s="12"/>
      <c r="B84" s="182"/>
      <c r="C84" s="183"/>
      <c r="D84" s="184" t="s">
        <v>68</v>
      </c>
      <c r="E84" s="196" t="s">
        <v>106</v>
      </c>
      <c r="F84" s="196" t="s">
        <v>107</v>
      </c>
      <c r="G84" s="183"/>
      <c r="H84" s="183"/>
      <c r="I84" s="186"/>
      <c r="J84" s="197">
        <f>BK84</f>
        <v>0</v>
      </c>
      <c r="K84" s="183"/>
      <c r="L84" s="188"/>
      <c r="M84" s="189"/>
      <c r="N84" s="190"/>
      <c r="O84" s="190"/>
      <c r="P84" s="191">
        <f>SUM(P85:P127)</f>
        <v>0</v>
      </c>
      <c r="Q84" s="190"/>
      <c r="R84" s="191">
        <f>SUM(R85:R127)</f>
        <v>0.088467500000000004</v>
      </c>
      <c r="S84" s="190"/>
      <c r="T84" s="192">
        <f>SUM(T85:T127)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79</v>
      </c>
      <c r="AT84" s="194" t="s">
        <v>68</v>
      </c>
      <c r="AU84" s="194" t="s">
        <v>77</v>
      </c>
      <c r="AY84" s="193" t="s">
        <v>105</v>
      </c>
      <c r="BK84" s="195">
        <f>SUM(BK85:BK127)</f>
        <v>0</v>
      </c>
    </row>
    <row r="85" s="2" customFormat="1" ht="37.8" customHeight="1">
      <c r="A85" s="36"/>
      <c r="B85" s="37"/>
      <c r="C85" s="198" t="s">
        <v>77</v>
      </c>
      <c r="D85" s="198" t="s">
        <v>108</v>
      </c>
      <c r="E85" s="199" t="s">
        <v>109</v>
      </c>
      <c r="F85" s="200" t="s">
        <v>110</v>
      </c>
      <c r="G85" s="201" t="s">
        <v>111</v>
      </c>
      <c r="H85" s="202">
        <v>175</v>
      </c>
      <c r="I85" s="203"/>
      <c r="J85" s="204">
        <f>ROUND(I85*H85,2)</f>
        <v>0</v>
      </c>
      <c r="K85" s="200" t="s">
        <v>112</v>
      </c>
      <c r="L85" s="42"/>
      <c r="M85" s="205" t="s">
        <v>19</v>
      </c>
      <c r="N85" s="206" t="s">
        <v>40</v>
      </c>
      <c r="O85" s="82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9" t="s">
        <v>113</v>
      </c>
      <c r="AT85" s="209" t="s">
        <v>108</v>
      </c>
      <c r="AU85" s="209" t="s">
        <v>79</v>
      </c>
      <c r="AY85" s="15" t="s">
        <v>105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5" t="s">
        <v>77</v>
      </c>
      <c r="BK85" s="210">
        <f>ROUND(I85*H85,2)</f>
        <v>0</v>
      </c>
      <c r="BL85" s="15" t="s">
        <v>113</v>
      </c>
      <c r="BM85" s="209" t="s">
        <v>114</v>
      </c>
    </row>
    <row r="86" s="2" customFormat="1">
      <c r="A86" s="36"/>
      <c r="B86" s="37"/>
      <c r="C86" s="38"/>
      <c r="D86" s="211" t="s">
        <v>115</v>
      </c>
      <c r="E86" s="38"/>
      <c r="F86" s="212" t="s">
        <v>116</v>
      </c>
      <c r="G86" s="38"/>
      <c r="H86" s="38"/>
      <c r="I86" s="213"/>
      <c r="J86" s="38"/>
      <c r="K86" s="38"/>
      <c r="L86" s="42"/>
      <c r="M86" s="214"/>
      <c r="N86" s="215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115</v>
      </c>
      <c r="AU86" s="15" t="s">
        <v>79</v>
      </c>
    </row>
    <row r="87" s="2" customFormat="1" ht="16.5" customHeight="1">
      <c r="A87" s="36"/>
      <c r="B87" s="37"/>
      <c r="C87" s="216" t="s">
        <v>79</v>
      </c>
      <c r="D87" s="216" t="s">
        <v>117</v>
      </c>
      <c r="E87" s="217" t="s">
        <v>118</v>
      </c>
      <c r="F87" s="218" t="s">
        <v>119</v>
      </c>
      <c r="G87" s="219" t="s">
        <v>111</v>
      </c>
      <c r="H87" s="220">
        <v>183.75</v>
      </c>
      <c r="I87" s="221"/>
      <c r="J87" s="222">
        <f>ROUND(I87*H87,2)</f>
        <v>0</v>
      </c>
      <c r="K87" s="218" t="s">
        <v>112</v>
      </c>
      <c r="L87" s="223"/>
      <c r="M87" s="224" t="s">
        <v>19</v>
      </c>
      <c r="N87" s="225" t="s">
        <v>40</v>
      </c>
      <c r="O87" s="82"/>
      <c r="P87" s="207">
        <f>O87*H87</f>
        <v>0</v>
      </c>
      <c r="Q87" s="207">
        <v>0.00012999999999999999</v>
      </c>
      <c r="R87" s="207">
        <f>Q87*H87</f>
        <v>0.023887499999999999</v>
      </c>
      <c r="S87" s="207">
        <v>0</v>
      </c>
      <c r="T87" s="208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9" t="s">
        <v>120</v>
      </c>
      <c r="AT87" s="209" t="s">
        <v>117</v>
      </c>
      <c r="AU87" s="209" t="s">
        <v>79</v>
      </c>
      <c r="AY87" s="15" t="s">
        <v>105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5" t="s">
        <v>77</v>
      </c>
      <c r="BK87" s="210">
        <f>ROUND(I87*H87,2)</f>
        <v>0</v>
      </c>
      <c r="BL87" s="15" t="s">
        <v>113</v>
      </c>
      <c r="BM87" s="209" t="s">
        <v>121</v>
      </c>
    </row>
    <row r="88" s="13" customFormat="1">
      <c r="A88" s="13"/>
      <c r="B88" s="226"/>
      <c r="C88" s="227"/>
      <c r="D88" s="228" t="s">
        <v>122</v>
      </c>
      <c r="E88" s="227"/>
      <c r="F88" s="229" t="s">
        <v>123</v>
      </c>
      <c r="G88" s="227"/>
      <c r="H88" s="230">
        <v>183.75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122</v>
      </c>
      <c r="AU88" s="236" t="s">
        <v>79</v>
      </c>
      <c r="AV88" s="13" t="s">
        <v>79</v>
      </c>
      <c r="AW88" s="13" t="s">
        <v>4</v>
      </c>
      <c r="AX88" s="13" t="s">
        <v>77</v>
      </c>
      <c r="AY88" s="236" t="s">
        <v>105</v>
      </c>
    </row>
    <row r="89" s="2" customFormat="1" ht="62.7" customHeight="1">
      <c r="A89" s="36"/>
      <c r="B89" s="37"/>
      <c r="C89" s="198" t="s">
        <v>124</v>
      </c>
      <c r="D89" s="198" t="s">
        <v>108</v>
      </c>
      <c r="E89" s="199" t="s">
        <v>125</v>
      </c>
      <c r="F89" s="200" t="s">
        <v>126</v>
      </c>
      <c r="G89" s="201" t="s">
        <v>127</v>
      </c>
      <c r="H89" s="202">
        <v>80</v>
      </c>
      <c r="I89" s="203"/>
      <c r="J89" s="204">
        <f>ROUND(I89*H89,2)</f>
        <v>0</v>
      </c>
      <c r="K89" s="200" t="s">
        <v>112</v>
      </c>
      <c r="L89" s="42"/>
      <c r="M89" s="205" t="s">
        <v>19</v>
      </c>
      <c r="N89" s="206" t="s">
        <v>40</v>
      </c>
      <c r="O89" s="82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9" t="s">
        <v>113</v>
      </c>
      <c r="AT89" s="209" t="s">
        <v>108</v>
      </c>
      <c r="AU89" s="209" t="s">
        <v>79</v>
      </c>
      <c r="AY89" s="15" t="s">
        <v>105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5" t="s">
        <v>77</v>
      </c>
      <c r="BK89" s="210">
        <f>ROUND(I89*H89,2)</f>
        <v>0</v>
      </c>
      <c r="BL89" s="15" t="s">
        <v>113</v>
      </c>
      <c r="BM89" s="209" t="s">
        <v>128</v>
      </c>
    </row>
    <row r="90" s="2" customFormat="1">
      <c r="A90" s="36"/>
      <c r="B90" s="37"/>
      <c r="C90" s="38"/>
      <c r="D90" s="211" t="s">
        <v>115</v>
      </c>
      <c r="E90" s="38"/>
      <c r="F90" s="212" t="s">
        <v>129</v>
      </c>
      <c r="G90" s="38"/>
      <c r="H90" s="38"/>
      <c r="I90" s="213"/>
      <c r="J90" s="38"/>
      <c r="K90" s="38"/>
      <c r="L90" s="42"/>
      <c r="M90" s="214"/>
      <c r="N90" s="215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115</v>
      </c>
      <c r="AU90" s="15" t="s">
        <v>79</v>
      </c>
    </row>
    <row r="91" s="2" customFormat="1" ht="24.15" customHeight="1">
      <c r="A91" s="36"/>
      <c r="B91" s="37"/>
      <c r="C91" s="216" t="s">
        <v>130</v>
      </c>
      <c r="D91" s="216" t="s">
        <v>117</v>
      </c>
      <c r="E91" s="217" t="s">
        <v>131</v>
      </c>
      <c r="F91" s="218" t="s">
        <v>132</v>
      </c>
      <c r="G91" s="219" t="s">
        <v>127</v>
      </c>
      <c r="H91" s="220">
        <v>80</v>
      </c>
      <c r="I91" s="221"/>
      <c r="J91" s="222">
        <f>ROUND(I91*H91,2)</f>
        <v>0</v>
      </c>
      <c r="K91" s="218" t="s">
        <v>112</v>
      </c>
      <c r="L91" s="223"/>
      <c r="M91" s="224" t="s">
        <v>19</v>
      </c>
      <c r="N91" s="225" t="s">
        <v>40</v>
      </c>
      <c r="O91" s="82"/>
      <c r="P91" s="207">
        <f>O91*H91</f>
        <v>0</v>
      </c>
      <c r="Q91" s="207">
        <v>0.00010000000000000001</v>
      </c>
      <c r="R91" s="207">
        <f>Q91*H91</f>
        <v>0.0080000000000000002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120</v>
      </c>
      <c r="AT91" s="209" t="s">
        <v>117</v>
      </c>
      <c r="AU91" s="209" t="s">
        <v>79</v>
      </c>
      <c r="AY91" s="15" t="s">
        <v>105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77</v>
      </c>
      <c r="BK91" s="210">
        <f>ROUND(I91*H91,2)</f>
        <v>0</v>
      </c>
      <c r="BL91" s="15" t="s">
        <v>113</v>
      </c>
      <c r="BM91" s="209" t="s">
        <v>133</v>
      </c>
    </row>
    <row r="92" s="2" customFormat="1" ht="44.25" customHeight="1">
      <c r="A92" s="36"/>
      <c r="B92" s="37"/>
      <c r="C92" s="198" t="s">
        <v>134</v>
      </c>
      <c r="D92" s="198" t="s">
        <v>108</v>
      </c>
      <c r="E92" s="199" t="s">
        <v>135</v>
      </c>
      <c r="F92" s="200" t="s">
        <v>136</v>
      </c>
      <c r="G92" s="201" t="s">
        <v>111</v>
      </c>
      <c r="H92" s="202">
        <v>410</v>
      </c>
      <c r="I92" s="203"/>
      <c r="J92" s="204">
        <f>ROUND(I92*H92,2)</f>
        <v>0</v>
      </c>
      <c r="K92" s="200" t="s">
        <v>112</v>
      </c>
      <c r="L92" s="42"/>
      <c r="M92" s="205" t="s">
        <v>19</v>
      </c>
      <c r="N92" s="206" t="s">
        <v>40</v>
      </c>
      <c r="O92" s="82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9" t="s">
        <v>113</v>
      </c>
      <c r="AT92" s="209" t="s">
        <v>108</v>
      </c>
      <c r="AU92" s="209" t="s">
        <v>79</v>
      </c>
      <c r="AY92" s="15" t="s">
        <v>105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77</v>
      </c>
      <c r="BK92" s="210">
        <f>ROUND(I92*H92,2)</f>
        <v>0</v>
      </c>
      <c r="BL92" s="15" t="s">
        <v>113</v>
      </c>
      <c r="BM92" s="209" t="s">
        <v>137</v>
      </c>
    </row>
    <row r="93" s="2" customFormat="1">
      <c r="A93" s="36"/>
      <c r="B93" s="37"/>
      <c r="C93" s="38"/>
      <c r="D93" s="211" t="s">
        <v>115</v>
      </c>
      <c r="E93" s="38"/>
      <c r="F93" s="212" t="s">
        <v>138</v>
      </c>
      <c r="G93" s="38"/>
      <c r="H93" s="38"/>
      <c r="I93" s="213"/>
      <c r="J93" s="38"/>
      <c r="K93" s="38"/>
      <c r="L93" s="42"/>
      <c r="M93" s="214"/>
      <c r="N93" s="215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115</v>
      </c>
      <c r="AU93" s="15" t="s">
        <v>79</v>
      </c>
    </row>
    <row r="94" s="2" customFormat="1" ht="24.15" customHeight="1">
      <c r="A94" s="36"/>
      <c r="B94" s="37"/>
      <c r="C94" s="216" t="s">
        <v>139</v>
      </c>
      <c r="D94" s="216" t="s">
        <v>117</v>
      </c>
      <c r="E94" s="217" t="s">
        <v>140</v>
      </c>
      <c r="F94" s="218" t="s">
        <v>141</v>
      </c>
      <c r="G94" s="219" t="s">
        <v>111</v>
      </c>
      <c r="H94" s="220">
        <v>471.5</v>
      </c>
      <c r="I94" s="221"/>
      <c r="J94" s="222">
        <f>ROUND(I94*H94,2)</f>
        <v>0</v>
      </c>
      <c r="K94" s="218" t="s">
        <v>112</v>
      </c>
      <c r="L94" s="223"/>
      <c r="M94" s="224" t="s">
        <v>19</v>
      </c>
      <c r="N94" s="225" t="s">
        <v>40</v>
      </c>
      <c r="O94" s="82"/>
      <c r="P94" s="207">
        <f>O94*H94</f>
        <v>0</v>
      </c>
      <c r="Q94" s="207">
        <v>0.00012</v>
      </c>
      <c r="R94" s="207">
        <f>Q94*H94</f>
        <v>0.056579999999999998</v>
      </c>
      <c r="S94" s="207">
        <v>0</v>
      </c>
      <c r="T94" s="20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9" t="s">
        <v>120</v>
      </c>
      <c r="AT94" s="209" t="s">
        <v>117</v>
      </c>
      <c r="AU94" s="209" t="s">
        <v>79</v>
      </c>
      <c r="AY94" s="15" t="s">
        <v>105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77</v>
      </c>
      <c r="BK94" s="210">
        <f>ROUND(I94*H94,2)</f>
        <v>0</v>
      </c>
      <c r="BL94" s="15" t="s">
        <v>113</v>
      </c>
      <c r="BM94" s="209" t="s">
        <v>142</v>
      </c>
    </row>
    <row r="95" s="13" customFormat="1">
      <c r="A95" s="13"/>
      <c r="B95" s="226"/>
      <c r="C95" s="227"/>
      <c r="D95" s="228" t="s">
        <v>122</v>
      </c>
      <c r="E95" s="227"/>
      <c r="F95" s="229" t="s">
        <v>143</v>
      </c>
      <c r="G95" s="227"/>
      <c r="H95" s="230">
        <v>471.5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122</v>
      </c>
      <c r="AU95" s="236" t="s">
        <v>79</v>
      </c>
      <c r="AV95" s="13" t="s">
        <v>79</v>
      </c>
      <c r="AW95" s="13" t="s">
        <v>4</v>
      </c>
      <c r="AX95" s="13" t="s">
        <v>77</v>
      </c>
      <c r="AY95" s="236" t="s">
        <v>105</v>
      </c>
    </row>
    <row r="96" s="2" customFormat="1" ht="37.8" customHeight="1">
      <c r="A96" s="36"/>
      <c r="B96" s="37"/>
      <c r="C96" s="198" t="s">
        <v>144</v>
      </c>
      <c r="D96" s="198" t="s">
        <v>108</v>
      </c>
      <c r="E96" s="199" t="s">
        <v>145</v>
      </c>
      <c r="F96" s="200" t="s">
        <v>146</v>
      </c>
      <c r="G96" s="201" t="s">
        <v>127</v>
      </c>
      <c r="H96" s="202">
        <v>150</v>
      </c>
      <c r="I96" s="203"/>
      <c r="J96" s="204">
        <f>ROUND(I96*H96,2)</f>
        <v>0</v>
      </c>
      <c r="K96" s="200" t="s">
        <v>112</v>
      </c>
      <c r="L96" s="42"/>
      <c r="M96" s="205" t="s">
        <v>19</v>
      </c>
      <c r="N96" s="206" t="s">
        <v>40</v>
      </c>
      <c r="O96" s="82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9" t="s">
        <v>113</v>
      </c>
      <c r="AT96" s="209" t="s">
        <v>108</v>
      </c>
      <c r="AU96" s="209" t="s">
        <v>79</v>
      </c>
      <c r="AY96" s="15" t="s">
        <v>105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5" t="s">
        <v>77</v>
      </c>
      <c r="BK96" s="210">
        <f>ROUND(I96*H96,2)</f>
        <v>0</v>
      </c>
      <c r="BL96" s="15" t="s">
        <v>113</v>
      </c>
      <c r="BM96" s="209" t="s">
        <v>147</v>
      </c>
    </row>
    <row r="97" s="2" customFormat="1">
      <c r="A97" s="36"/>
      <c r="B97" s="37"/>
      <c r="C97" s="38"/>
      <c r="D97" s="211" t="s">
        <v>115</v>
      </c>
      <c r="E97" s="38"/>
      <c r="F97" s="212" t="s">
        <v>148</v>
      </c>
      <c r="G97" s="38"/>
      <c r="H97" s="38"/>
      <c r="I97" s="213"/>
      <c r="J97" s="38"/>
      <c r="K97" s="38"/>
      <c r="L97" s="42"/>
      <c r="M97" s="214"/>
      <c r="N97" s="215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115</v>
      </c>
      <c r="AU97" s="15" t="s">
        <v>79</v>
      </c>
    </row>
    <row r="98" s="2" customFormat="1" ht="49.05" customHeight="1">
      <c r="A98" s="36"/>
      <c r="B98" s="37"/>
      <c r="C98" s="198" t="s">
        <v>149</v>
      </c>
      <c r="D98" s="198" t="s">
        <v>108</v>
      </c>
      <c r="E98" s="199" t="s">
        <v>150</v>
      </c>
      <c r="F98" s="200" t="s">
        <v>151</v>
      </c>
      <c r="G98" s="201" t="s">
        <v>127</v>
      </c>
      <c r="H98" s="202">
        <v>171</v>
      </c>
      <c r="I98" s="203"/>
      <c r="J98" s="204">
        <f>ROUND(I98*H98,2)</f>
        <v>0</v>
      </c>
      <c r="K98" s="200" t="s">
        <v>112</v>
      </c>
      <c r="L98" s="42"/>
      <c r="M98" s="205" t="s">
        <v>19</v>
      </c>
      <c r="N98" s="206" t="s">
        <v>40</v>
      </c>
      <c r="O98" s="82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9" t="s">
        <v>113</v>
      </c>
      <c r="AT98" s="209" t="s">
        <v>108</v>
      </c>
      <c r="AU98" s="209" t="s">
        <v>79</v>
      </c>
      <c r="AY98" s="15" t="s">
        <v>105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5" t="s">
        <v>77</v>
      </c>
      <c r="BK98" s="210">
        <f>ROUND(I98*H98,2)</f>
        <v>0</v>
      </c>
      <c r="BL98" s="15" t="s">
        <v>113</v>
      </c>
      <c r="BM98" s="209" t="s">
        <v>152</v>
      </c>
    </row>
    <row r="99" s="2" customFormat="1">
      <c r="A99" s="36"/>
      <c r="B99" s="37"/>
      <c r="C99" s="38"/>
      <c r="D99" s="211" t="s">
        <v>115</v>
      </c>
      <c r="E99" s="38"/>
      <c r="F99" s="212" t="s">
        <v>153</v>
      </c>
      <c r="G99" s="38"/>
      <c r="H99" s="38"/>
      <c r="I99" s="213"/>
      <c r="J99" s="38"/>
      <c r="K99" s="38"/>
      <c r="L99" s="42"/>
      <c r="M99" s="214"/>
      <c r="N99" s="21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115</v>
      </c>
      <c r="AU99" s="15" t="s">
        <v>79</v>
      </c>
    </row>
    <row r="100" s="2" customFormat="1" ht="24.15" customHeight="1">
      <c r="A100" s="36"/>
      <c r="B100" s="37"/>
      <c r="C100" s="216" t="s">
        <v>154</v>
      </c>
      <c r="D100" s="216" t="s">
        <v>117</v>
      </c>
      <c r="E100" s="217" t="s">
        <v>155</v>
      </c>
      <c r="F100" s="218" t="s">
        <v>156</v>
      </c>
      <c r="G100" s="219" t="s">
        <v>127</v>
      </c>
      <c r="H100" s="220">
        <v>43</v>
      </c>
      <c r="I100" s="221"/>
      <c r="J100" s="222">
        <f>ROUND(I100*H100,2)</f>
        <v>0</v>
      </c>
      <c r="K100" s="218" t="s">
        <v>19</v>
      </c>
      <c r="L100" s="223"/>
      <c r="M100" s="224" t="s">
        <v>19</v>
      </c>
      <c r="N100" s="225" t="s">
        <v>40</v>
      </c>
      <c r="O100" s="82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9" t="s">
        <v>120</v>
      </c>
      <c r="AT100" s="209" t="s">
        <v>117</v>
      </c>
      <c r="AU100" s="209" t="s">
        <v>79</v>
      </c>
      <c r="AY100" s="15" t="s">
        <v>105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5" t="s">
        <v>77</v>
      </c>
      <c r="BK100" s="210">
        <f>ROUND(I100*H100,2)</f>
        <v>0</v>
      </c>
      <c r="BL100" s="15" t="s">
        <v>113</v>
      </c>
      <c r="BM100" s="209" t="s">
        <v>157</v>
      </c>
    </row>
    <row r="101" s="2" customFormat="1">
      <c r="A101" s="36"/>
      <c r="B101" s="37"/>
      <c r="C101" s="38"/>
      <c r="D101" s="228" t="s">
        <v>158</v>
      </c>
      <c r="E101" s="38"/>
      <c r="F101" s="237" t="s">
        <v>159</v>
      </c>
      <c r="G101" s="38"/>
      <c r="H101" s="38"/>
      <c r="I101" s="213"/>
      <c r="J101" s="38"/>
      <c r="K101" s="38"/>
      <c r="L101" s="42"/>
      <c r="M101" s="214"/>
      <c r="N101" s="21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158</v>
      </c>
      <c r="AU101" s="15" t="s">
        <v>79</v>
      </c>
    </row>
    <row r="102" s="2" customFormat="1" ht="24.15" customHeight="1">
      <c r="A102" s="36"/>
      <c r="B102" s="37"/>
      <c r="C102" s="216" t="s">
        <v>160</v>
      </c>
      <c r="D102" s="216" t="s">
        <v>117</v>
      </c>
      <c r="E102" s="217" t="s">
        <v>161</v>
      </c>
      <c r="F102" s="218" t="s">
        <v>162</v>
      </c>
      <c r="G102" s="219" t="s">
        <v>127</v>
      </c>
      <c r="H102" s="220">
        <v>23</v>
      </c>
      <c r="I102" s="221"/>
      <c r="J102" s="222">
        <f>ROUND(I102*H102,2)</f>
        <v>0</v>
      </c>
      <c r="K102" s="218" t="s">
        <v>19</v>
      </c>
      <c r="L102" s="223"/>
      <c r="M102" s="224" t="s">
        <v>19</v>
      </c>
      <c r="N102" s="225" t="s">
        <v>40</v>
      </c>
      <c r="O102" s="82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9" t="s">
        <v>120</v>
      </c>
      <c r="AT102" s="209" t="s">
        <v>117</v>
      </c>
      <c r="AU102" s="209" t="s">
        <v>79</v>
      </c>
      <c r="AY102" s="15" t="s">
        <v>105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5" t="s">
        <v>77</v>
      </c>
      <c r="BK102" s="210">
        <f>ROUND(I102*H102,2)</f>
        <v>0</v>
      </c>
      <c r="BL102" s="15" t="s">
        <v>113</v>
      </c>
      <c r="BM102" s="209" t="s">
        <v>163</v>
      </c>
    </row>
    <row r="103" s="2" customFormat="1">
      <c r="A103" s="36"/>
      <c r="B103" s="37"/>
      <c r="C103" s="38"/>
      <c r="D103" s="228" t="s">
        <v>158</v>
      </c>
      <c r="E103" s="38"/>
      <c r="F103" s="237" t="s">
        <v>164</v>
      </c>
      <c r="G103" s="38"/>
      <c r="H103" s="38"/>
      <c r="I103" s="213"/>
      <c r="J103" s="38"/>
      <c r="K103" s="38"/>
      <c r="L103" s="42"/>
      <c r="M103" s="214"/>
      <c r="N103" s="215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158</v>
      </c>
      <c r="AU103" s="15" t="s">
        <v>79</v>
      </c>
    </row>
    <row r="104" s="2" customFormat="1" ht="24.15" customHeight="1">
      <c r="A104" s="36"/>
      <c r="B104" s="37"/>
      <c r="C104" s="216" t="s">
        <v>165</v>
      </c>
      <c r="D104" s="216" t="s">
        <v>117</v>
      </c>
      <c r="E104" s="217" t="s">
        <v>166</v>
      </c>
      <c r="F104" s="218" t="s">
        <v>167</v>
      </c>
      <c r="G104" s="219" t="s">
        <v>127</v>
      </c>
      <c r="H104" s="220">
        <v>20</v>
      </c>
      <c r="I104" s="221"/>
      <c r="J104" s="222">
        <f>ROUND(I104*H104,2)</f>
        <v>0</v>
      </c>
      <c r="K104" s="218" t="s">
        <v>19</v>
      </c>
      <c r="L104" s="223"/>
      <c r="M104" s="224" t="s">
        <v>19</v>
      </c>
      <c r="N104" s="225" t="s">
        <v>40</v>
      </c>
      <c r="O104" s="82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9" t="s">
        <v>120</v>
      </c>
      <c r="AT104" s="209" t="s">
        <v>117</v>
      </c>
      <c r="AU104" s="209" t="s">
        <v>79</v>
      </c>
      <c r="AY104" s="15" t="s">
        <v>105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5" t="s">
        <v>77</v>
      </c>
      <c r="BK104" s="210">
        <f>ROUND(I104*H104,2)</f>
        <v>0</v>
      </c>
      <c r="BL104" s="15" t="s">
        <v>113</v>
      </c>
      <c r="BM104" s="209" t="s">
        <v>168</v>
      </c>
    </row>
    <row r="105" s="2" customFormat="1">
      <c r="A105" s="36"/>
      <c r="B105" s="37"/>
      <c r="C105" s="38"/>
      <c r="D105" s="228" t="s">
        <v>158</v>
      </c>
      <c r="E105" s="38"/>
      <c r="F105" s="237" t="s">
        <v>169</v>
      </c>
      <c r="G105" s="38"/>
      <c r="H105" s="38"/>
      <c r="I105" s="213"/>
      <c r="J105" s="38"/>
      <c r="K105" s="38"/>
      <c r="L105" s="42"/>
      <c r="M105" s="214"/>
      <c r="N105" s="215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158</v>
      </c>
      <c r="AU105" s="15" t="s">
        <v>79</v>
      </c>
    </row>
    <row r="106" s="2" customFormat="1" ht="21.75" customHeight="1">
      <c r="A106" s="36"/>
      <c r="B106" s="37"/>
      <c r="C106" s="216" t="s">
        <v>8</v>
      </c>
      <c r="D106" s="216" t="s">
        <v>117</v>
      </c>
      <c r="E106" s="217" t="s">
        <v>170</v>
      </c>
      <c r="F106" s="218" t="s">
        <v>171</v>
      </c>
      <c r="G106" s="219" t="s">
        <v>127</v>
      </c>
      <c r="H106" s="220">
        <v>3</v>
      </c>
      <c r="I106" s="221"/>
      <c r="J106" s="222">
        <f>ROUND(I106*H106,2)</f>
        <v>0</v>
      </c>
      <c r="K106" s="218" t="s">
        <v>19</v>
      </c>
      <c r="L106" s="223"/>
      <c r="M106" s="224" t="s">
        <v>19</v>
      </c>
      <c r="N106" s="225" t="s">
        <v>40</v>
      </c>
      <c r="O106" s="82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9" t="s">
        <v>120</v>
      </c>
      <c r="AT106" s="209" t="s">
        <v>117</v>
      </c>
      <c r="AU106" s="209" t="s">
        <v>79</v>
      </c>
      <c r="AY106" s="15" t="s">
        <v>105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5" t="s">
        <v>77</v>
      </c>
      <c r="BK106" s="210">
        <f>ROUND(I106*H106,2)</f>
        <v>0</v>
      </c>
      <c r="BL106" s="15" t="s">
        <v>113</v>
      </c>
      <c r="BM106" s="209" t="s">
        <v>172</v>
      </c>
    </row>
    <row r="107" s="2" customFormat="1">
      <c r="A107" s="36"/>
      <c r="B107" s="37"/>
      <c r="C107" s="38"/>
      <c r="D107" s="228" t="s">
        <v>158</v>
      </c>
      <c r="E107" s="38"/>
      <c r="F107" s="237" t="s">
        <v>173</v>
      </c>
      <c r="G107" s="38"/>
      <c r="H107" s="38"/>
      <c r="I107" s="213"/>
      <c r="J107" s="38"/>
      <c r="K107" s="38"/>
      <c r="L107" s="42"/>
      <c r="M107" s="214"/>
      <c r="N107" s="215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158</v>
      </c>
      <c r="AU107" s="15" t="s">
        <v>79</v>
      </c>
    </row>
    <row r="108" s="2" customFormat="1" ht="21.75" customHeight="1">
      <c r="A108" s="36"/>
      <c r="B108" s="37"/>
      <c r="C108" s="216" t="s">
        <v>174</v>
      </c>
      <c r="D108" s="216" t="s">
        <v>117</v>
      </c>
      <c r="E108" s="217" t="s">
        <v>175</v>
      </c>
      <c r="F108" s="218" t="s">
        <v>176</v>
      </c>
      <c r="G108" s="219" t="s">
        <v>127</v>
      </c>
      <c r="H108" s="220">
        <v>29</v>
      </c>
      <c r="I108" s="221"/>
      <c r="J108" s="222">
        <f>ROUND(I108*H108,2)</f>
        <v>0</v>
      </c>
      <c r="K108" s="218" t="s">
        <v>19</v>
      </c>
      <c r="L108" s="223"/>
      <c r="M108" s="224" t="s">
        <v>19</v>
      </c>
      <c r="N108" s="225" t="s">
        <v>40</v>
      </c>
      <c r="O108" s="82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9" t="s">
        <v>120</v>
      </c>
      <c r="AT108" s="209" t="s">
        <v>117</v>
      </c>
      <c r="AU108" s="209" t="s">
        <v>79</v>
      </c>
      <c r="AY108" s="15" t="s">
        <v>105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5" t="s">
        <v>77</v>
      </c>
      <c r="BK108" s="210">
        <f>ROUND(I108*H108,2)</f>
        <v>0</v>
      </c>
      <c r="BL108" s="15" t="s">
        <v>113</v>
      </c>
      <c r="BM108" s="209" t="s">
        <v>177</v>
      </c>
    </row>
    <row r="109" s="2" customFormat="1">
      <c r="A109" s="36"/>
      <c r="B109" s="37"/>
      <c r="C109" s="38"/>
      <c r="D109" s="228" t="s">
        <v>158</v>
      </c>
      <c r="E109" s="38"/>
      <c r="F109" s="237" t="s">
        <v>178</v>
      </c>
      <c r="G109" s="38"/>
      <c r="H109" s="38"/>
      <c r="I109" s="213"/>
      <c r="J109" s="38"/>
      <c r="K109" s="38"/>
      <c r="L109" s="42"/>
      <c r="M109" s="214"/>
      <c r="N109" s="21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158</v>
      </c>
      <c r="AU109" s="15" t="s">
        <v>79</v>
      </c>
    </row>
    <row r="110" s="2" customFormat="1" ht="21.75" customHeight="1">
      <c r="A110" s="36"/>
      <c r="B110" s="37"/>
      <c r="C110" s="216" t="s">
        <v>179</v>
      </c>
      <c r="D110" s="216" t="s">
        <v>117</v>
      </c>
      <c r="E110" s="217" t="s">
        <v>180</v>
      </c>
      <c r="F110" s="218" t="s">
        <v>181</v>
      </c>
      <c r="G110" s="219" t="s">
        <v>127</v>
      </c>
      <c r="H110" s="220">
        <v>6</v>
      </c>
      <c r="I110" s="221"/>
      <c r="J110" s="222">
        <f>ROUND(I110*H110,2)</f>
        <v>0</v>
      </c>
      <c r="K110" s="218" t="s">
        <v>19</v>
      </c>
      <c r="L110" s="223"/>
      <c r="M110" s="224" t="s">
        <v>19</v>
      </c>
      <c r="N110" s="225" t="s">
        <v>40</v>
      </c>
      <c r="O110" s="82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9" t="s">
        <v>120</v>
      </c>
      <c r="AT110" s="209" t="s">
        <v>117</v>
      </c>
      <c r="AU110" s="209" t="s">
        <v>79</v>
      </c>
      <c r="AY110" s="15" t="s">
        <v>105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5" t="s">
        <v>77</v>
      </c>
      <c r="BK110" s="210">
        <f>ROUND(I110*H110,2)</f>
        <v>0</v>
      </c>
      <c r="BL110" s="15" t="s">
        <v>113</v>
      </c>
      <c r="BM110" s="209" t="s">
        <v>182</v>
      </c>
    </row>
    <row r="111" s="2" customFormat="1">
      <c r="A111" s="36"/>
      <c r="B111" s="37"/>
      <c r="C111" s="38"/>
      <c r="D111" s="228" t="s">
        <v>158</v>
      </c>
      <c r="E111" s="38"/>
      <c r="F111" s="237" t="s">
        <v>183</v>
      </c>
      <c r="G111" s="38"/>
      <c r="H111" s="38"/>
      <c r="I111" s="213"/>
      <c r="J111" s="38"/>
      <c r="K111" s="38"/>
      <c r="L111" s="42"/>
      <c r="M111" s="214"/>
      <c r="N111" s="215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158</v>
      </c>
      <c r="AU111" s="15" t="s">
        <v>79</v>
      </c>
    </row>
    <row r="112" s="2" customFormat="1" ht="55.5" customHeight="1">
      <c r="A112" s="36"/>
      <c r="B112" s="37"/>
      <c r="C112" s="216" t="s">
        <v>184</v>
      </c>
      <c r="D112" s="216" t="s">
        <v>117</v>
      </c>
      <c r="E112" s="217" t="s">
        <v>185</v>
      </c>
      <c r="F112" s="218" t="s">
        <v>186</v>
      </c>
      <c r="G112" s="219" t="s">
        <v>127</v>
      </c>
      <c r="H112" s="220">
        <v>9</v>
      </c>
      <c r="I112" s="221"/>
      <c r="J112" s="222">
        <f>ROUND(I112*H112,2)</f>
        <v>0</v>
      </c>
      <c r="K112" s="218" t="s">
        <v>19</v>
      </c>
      <c r="L112" s="223"/>
      <c r="M112" s="224" t="s">
        <v>19</v>
      </c>
      <c r="N112" s="225" t="s">
        <v>40</v>
      </c>
      <c r="O112" s="82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9" t="s">
        <v>120</v>
      </c>
      <c r="AT112" s="209" t="s">
        <v>117</v>
      </c>
      <c r="AU112" s="209" t="s">
        <v>79</v>
      </c>
      <c r="AY112" s="15" t="s">
        <v>105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5" t="s">
        <v>77</v>
      </c>
      <c r="BK112" s="210">
        <f>ROUND(I112*H112,2)</f>
        <v>0</v>
      </c>
      <c r="BL112" s="15" t="s">
        <v>113</v>
      </c>
      <c r="BM112" s="209" t="s">
        <v>187</v>
      </c>
    </row>
    <row r="113" s="2" customFormat="1">
      <c r="A113" s="36"/>
      <c r="B113" s="37"/>
      <c r="C113" s="38"/>
      <c r="D113" s="228" t="s">
        <v>158</v>
      </c>
      <c r="E113" s="38"/>
      <c r="F113" s="237" t="s">
        <v>188</v>
      </c>
      <c r="G113" s="38"/>
      <c r="H113" s="38"/>
      <c r="I113" s="213"/>
      <c r="J113" s="38"/>
      <c r="K113" s="38"/>
      <c r="L113" s="42"/>
      <c r="M113" s="214"/>
      <c r="N113" s="215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158</v>
      </c>
      <c r="AU113" s="15" t="s">
        <v>79</v>
      </c>
    </row>
    <row r="114" s="2" customFormat="1" ht="24.15" customHeight="1">
      <c r="A114" s="36"/>
      <c r="B114" s="37"/>
      <c r="C114" s="216" t="s">
        <v>113</v>
      </c>
      <c r="D114" s="216" t="s">
        <v>117</v>
      </c>
      <c r="E114" s="217" t="s">
        <v>189</v>
      </c>
      <c r="F114" s="218" t="s">
        <v>190</v>
      </c>
      <c r="G114" s="219" t="s">
        <v>127</v>
      </c>
      <c r="H114" s="220">
        <v>3</v>
      </c>
      <c r="I114" s="221"/>
      <c r="J114" s="222">
        <f>ROUND(I114*H114,2)</f>
        <v>0</v>
      </c>
      <c r="K114" s="218" t="s">
        <v>19</v>
      </c>
      <c r="L114" s="223"/>
      <c r="M114" s="224" t="s">
        <v>19</v>
      </c>
      <c r="N114" s="225" t="s">
        <v>40</v>
      </c>
      <c r="O114" s="82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9" t="s">
        <v>120</v>
      </c>
      <c r="AT114" s="209" t="s">
        <v>117</v>
      </c>
      <c r="AU114" s="209" t="s">
        <v>79</v>
      </c>
      <c r="AY114" s="15" t="s">
        <v>105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5" t="s">
        <v>77</v>
      </c>
      <c r="BK114" s="210">
        <f>ROUND(I114*H114,2)</f>
        <v>0</v>
      </c>
      <c r="BL114" s="15" t="s">
        <v>113</v>
      </c>
      <c r="BM114" s="209" t="s">
        <v>191</v>
      </c>
    </row>
    <row r="115" s="2" customFormat="1">
      <c r="A115" s="36"/>
      <c r="B115" s="37"/>
      <c r="C115" s="38"/>
      <c r="D115" s="228" t="s">
        <v>158</v>
      </c>
      <c r="E115" s="38"/>
      <c r="F115" s="237" t="s">
        <v>192</v>
      </c>
      <c r="G115" s="38"/>
      <c r="H115" s="38"/>
      <c r="I115" s="213"/>
      <c r="J115" s="38"/>
      <c r="K115" s="38"/>
      <c r="L115" s="42"/>
      <c r="M115" s="214"/>
      <c r="N115" s="215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158</v>
      </c>
      <c r="AU115" s="15" t="s">
        <v>79</v>
      </c>
    </row>
    <row r="116" s="2" customFormat="1" ht="24.15" customHeight="1">
      <c r="A116" s="36"/>
      <c r="B116" s="37"/>
      <c r="C116" s="216" t="s">
        <v>193</v>
      </c>
      <c r="D116" s="216" t="s">
        <v>117</v>
      </c>
      <c r="E116" s="217" t="s">
        <v>194</v>
      </c>
      <c r="F116" s="218" t="s">
        <v>195</v>
      </c>
      <c r="G116" s="219" t="s">
        <v>127</v>
      </c>
      <c r="H116" s="220">
        <v>3</v>
      </c>
      <c r="I116" s="221"/>
      <c r="J116" s="222">
        <f>ROUND(I116*H116,2)</f>
        <v>0</v>
      </c>
      <c r="K116" s="218" t="s">
        <v>19</v>
      </c>
      <c r="L116" s="223"/>
      <c r="M116" s="224" t="s">
        <v>19</v>
      </c>
      <c r="N116" s="225" t="s">
        <v>40</v>
      </c>
      <c r="O116" s="82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9" t="s">
        <v>120</v>
      </c>
      <c r="AT116" s="209" t="s">
        <v>117</v>
      </c>
      <c r="AU116" s="209" t="s">
        <v>79</v>
      </c>
      <c r="AY116" s="15" t="s">
        <v>105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77</v>
      </c>
      <c r="BK116" s="210">
        <f>ROUND(I116*H116,2)</f>
        <v>0</v>
      </c>
      <c r="BL116" s="15" t="s">
        <v>113</v>
      </c>
      <c r="BM116" s="209" t="s">
        <v>196</v>
      </c>
    </row>
    <row r="117" s="2" customFormat="1">
      <c r="A117" s="36"/>
      <c r="B117" s="37"/>
      <c r="C117" s="38"/>
      <c r="D117" s="228" t="s">
        <v>158</v>
      </c>
      <c r="E117" s="38"/>
      <c r="F117" s="237" t="s">
        <v>197</v>
      </c>
      <c r="G117" s="38"/>
      <c r="H117" s="38"/>
      <c r="I117" s="213"/>
      <c r="J117" s="38"/>
      <c r="K117" s="38"/>
      <c r="L117" s="42"/>
      <c r="M117" s="214"/>
      <c r="N117" s="215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158</v>
      </c>
      <c r="AU117" s="15" t="s">
        <v>79</v>
      </c>
    </row>
    <row r="118" s="2" customFormat="1" ht="24.15" customHeight="1">
      <c r="A118" s="36"/>
      <c r="B118" s="37"/>
      <c r="C118" s="216" t="s">
        <v>198</v>
      </c>
      <c r="D118" s="216" t="s">
        <v>117</v>
      </c>
      <c r="E118" s="217" t="s">
        <v>199</v>
      </c>
      <c r="F118" s="218" t="s">
        <v>200</v>
      </c>
      <c r="G118" s="219" t="s">
        <v>127</v>
      </c>
      <c r="H118" s="220">
        <v>8</v>
      </c>
      <c r="I118" s="221"/>
      <c r="J118" s="222">
        <f>ROUND(I118*H118,2)</f>
        <v>0</v>
      </c>
      <c r="K118" s="218" t="s">
        <v>19</v>
      </c>
      <c r="L118" s="223"/>
      <c r="M118" s="224" t="s">
        <v>19</v>
      </c>
      <c r="N118" s="225" t="s">
        <v>40</v>
      </c>
      <c r="O118" s="82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9" t="s">
        <v>120</v>
      </c>
      <c r="AT118" s="209" t="s">
        <v>117</v>
      </c>
      <c r="AU118" s="209" t="s">
        <v>79</v>
      </c>
      <c r="AY118" s="15" t="s">
        <v>105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5" t="s">
        <v>77</v>
      </c>
      <c r="BK118" s="210">
        <f>ROUND(I118*H118,2)</f>
        <v>0</v>
      </c>
      <c r="BL118" s="15" t="s">
        <v>113</v>
      </c>
      <c r="BM118" s="209" t="s">
        <v>201</v>
      </c>
    </row>
    <row r="119" s="2" customFormat="1">
      <c r="A119" s="36"/>
      <c r="B119" s="37"/>
      <c r="C119" s="38"/>
      <c r="D119" s="228" t="s">
        <v>158</v>
      </c>
      <c r="E119" s="38"/>
      <c r="F119" s="237" t="s">
        <v>202</v>
      </c>
      <c r="G119" s="38"/>
      <c r="H119" s="38"/>
      <c r="I119" s="213"/>
      <c r="J119" s="38"/>
      <c r="K119" s="38"/>
      <c r="L119" s="42"/>
      <c r="M119" s="214"/>
      <c r="N119" s="215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158</v>
      </c>
      <c r="AU119" s="15" t="s">
        <v>79</v>
      </c>
    </row>
    <row r="120" s="2" customFormat="1" ht="24.15" customHeight="1">
      <c r="A120" s="36"/>
      <c r="B120" s="37"/>
      <c r="C120" s="216" t="s">
        <v>203</v>
      </c>
      <c r="D120" s="216" t="s">
        <v>117</v>
      </c>
      <c r="E120" s="217" t="s">
        <v>204</v>
      </c>
      <c r="F120" s="218" t="s">
        <v>205</v>
      </c>
      <c r="G120" s="219" t="s">
        <v>127</v>
      </c>
      <c r="H120" s="220">
        <v>20</v>
      </c>
      <c r="I120" s="221"/>
      <c r="J120" s="222">
        <f>ROUND(I120*H120,2)</f>
        <v>0</v>
      </c>
      <c r="K120" s="218" t="s">
        <v>19</v>
      </c>
      <c r="L120" s="223"/>
      <c r="M120" s="224" t="s">
        <v>19</v>
      </c>
      <c r="N120" s="225" t="s">
        <v>40</v>
      </c>
      <c r="O120" s="82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9" t="s">
        <v>120</v>
      </c>
      <c r="AT120" s="209" t="s">
        <v>117</v>
      </c>
      <c r="AU120" s="209" t="s">
        <v>79</v>
      </c>
      <c r="AY120" s="15" t="s">
        <v>105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5" t="s">
        <v>77</v>
      </c>
      <c r="BK120" s="210">
        <f>ROUND(I120*H120,2)</f>
        <v>0</v>
      </c>
      <c r="BL120" s="15" t="s">
        <v>113</v>
      </c>
      <c r="BM120" s="209" t="s">
        <v>206</v>
      </c>
    </row>
    <row r="121" s="2" customFormat="1">
      <c r="A121" s="36"/>
      <c r="B121" s="37"/>
      <c r="C121" s="38"/>
      <c r="D121" s="228" t="s">
        <v>158</v>
      </c>
      <c r="E121" s="38"/>
      <c r="F121" s="237" t="s">
        <v>207</v>
      </c>
      <c r="G121" s="38"/>
      <c r="H121" s="38"/>
      <c r="I121" s="213"/>
      <c r="J121" s="38"/>
      <c r="K121" s="38"/>
      <c r="L121" s="42"/>
      <c r="M121" s="214"/>
      <c r="N121" s="215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158</v>
      </c>
      <c r="AU121" s="15" t="s">
        <v>79</v>
      </c>
    </row>
    <row r="122" s="2" customFormat="1" ht="24.15" customHeight="1">
      <c r="A122" s="36"/>
      <c r="B122" s="37"/>
      <c r="C122" s="216" t="s">
        <v>208</v>
      </c>
      <c r="D122" s="216" t="s">
        <v>117</v>
      </c>
      <c r="E122" s="217" t="s">
        <v>209</v>
      </c>
      <c r="F122" s="218" t="s">
        <v>210</v>
      </c>
      <c r="G122" s="219" t="s">
        <v>127</v>
      </c>
      <c r="H122" s="220">
        <v>4</v>
      </c>
      <c r="I122" s="221"/>
      <c r="J122" s="222">
        <f>ROUND(I122*H122,2)</f>
        <v>0</v>
      </c>
      <c r="K122" s="218" t="s">
        <v>19</v>
      </c>
      <c r="L122" s="223"/>
      <c r="M122" s="224" t="s">
        <v>19</v>
      </c>
      <c r="N122" s="225" t="s">
        <v>40</v>
      </c>
      <c r="O122" s="82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9" t="s">
        <v>120</v>
      </c>
      <c r="AT122" s="209" t="s">
        <v>117</v>
      </c>
      <c r="AU122" s="209" t="s">
        <v>79</v>
      </c>
      <c r="AY122" s="15" t="s">
        <v>105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5" t="s">
        <v>77</v>
      </c>
      <c r="BK122" s="210">
        <f>ROUND(I122*H122,2)</f>
        <v>0</v>
      </c>
      <c r="BL122" s="15" t="s">
        <v>113</v>
      </c>
      <c r="BM122" s="209" t="s">
        <v>211</v>
      </c>
    </row>
    <row r="123" s="2" customFormat="1">
      <c r="A123" s="36"/>
      <c r="B123" s="37"/>
      <c r="C123" s="38"/>
      <c r="D123" s="228" t="s">
        <v>158</v>
      </c>
      <c r="E123" s="38"/>
      <c r="F123" s="237" t="s">
        <v>212</v>
      </c>
      <c r="G123" s="38"/>
      <c r="H123" s="38"/>
      <c r="I123" s="213"/>
      <c r="J123" s="38"/>
      <c r="K123" s="38"/>
      <c r="L123" s="42"/>
      <c r="M123" s="214"/>
      <c r="N123" s="21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158</v>
      </c>
      <c r="AU123" s="15" t="s">
        <v>79</v>
      </c>
    </row>
    <row r="124" s="2" customFormat="1" ht="24.15" customHeight="1">
      <c r="A124" s="36"/>
      <c r="B124" s="37"/>
      <c r="C124" s="216" t="s">
        <v>7</v>
      </c>
      <c r="D124" s="216" t="s">
        <v>117</v>
      </c>
      <c r="E124" s="217" t="s">
        <v>213</v>
      </c>
      <c r="F124" s="218" t="s">
        <v>214</v>
      </c>
      <c r="G124" s="219" t="s">
        <v>215</v>
      </c>
      <c r="H124" s="220">
        <v>1</v>
      </c>
      <c r="I124" s="221"/>
      <c r="J124" s="222">
        <f>ROUND(I124*H124,2)</f>
        <v>0</v>
      </c>
      <c r="K124" s="218" t="s">
        <v>19</v>
      </c>
      <c r="L124" s="223"/>
      <c r="M124" s="224" t="s">
        <v>19</v>
      </c>
      <c r="N124" s="225" t="s">
        <v>40</v>
      </c>
      <c r="O124" s="82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9" t="s">
        <v>120</v>
      </c>
      <c r="AT124" s="209" t="s">
        <v>117</v>
      </c>
      <c r="AU124" s="209" t="s">
        <v>79</v>
      </c>
      <c r="AY124" s="15" t="s">
        <v>105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5" t="s">
        <v>77</v>
      </c>
      <c r="BK124" s="210">
        <f>ROUND(I124*H124,2)</f>
        <v>0</v>
      </c>
      <c r="BL124" s="15" t="s">
        <v>113</v>
      </c>
      <c r="BM124" s="209" t="s">
        <v>216</v>
      </c>
    </row>
    <row r="125" s="2" customFormat="1">
      <c r="A125" s="36"/>
      <c r="B125" s="37"/>
      <c r="C125" s="38"/>
      <c r="D125" s="228" t="s">
        <v>158</v>
      </c>
      <c r="E125" s="38"/>
      <c r="F125" s="237" t="s">
        <v>212</v>
      </c>
      <c r="G125" s="38"/>
      <c r="H125" s="38"/>
      <c r="I125" s="213"/>
      <c r="J125" s="38"/>
      <c r="K125" s="38"/>
      <c r="L125" s="42"/>
      <c r="M125" s="214"/>
      <c r="N125" s="215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158</v>
      </c>
      <c r="AU125" s="15" t="s">
        <v>79</v>
      </c>
    </row>
    <row r="126" s="2" customFormat="1" ht="37.8" customHeight="1">
      <c r="A126" s="36"/>
      <c r="B126" s="37"/>
      <c r="C126" s="198" t="s">
        <v>217</v>
      </c>
      <c r="D126" s="198" t="s">
        <v>108</v>
      </c>
      <c r="E126" s="199" t="s">
        <v>218</v>
      </c>
      <c r="F126" s="200" t="s">
        <v>219</v>
      </c>
      <c r="G126" s="201" t="s">
        <v>127</v>
      </c>
      <c r="H126" s="202">
        <v>170</v>
      </c>
      <c r="I126" s="203"/>
      <c r="J126" s="204">
        <f>ROUND(I126*H126,2)</f>
        <v>0</v>
      </c>
      <c r="K126" s="200" t="s">
        <v>112</v>
      </c>
      <c r="L126" s="42"/>
      <c r="M126" s="205" t="s">
        <v>19</v>
      </c>
      <c r="N126" s="206" t="s">
        <v>40</v>
      </c>
      <c r="O126" s="82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9" t="s">
        <v>113</v>
      </c>
      <c r="AT126" s="209" t="s">
        <v>108</v>
      </c>
      <c r="AU126" s="209" t="s">
        <v>79</v>
      </c>
      <c r="AY126" s="15" t="s">
        <v>105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5" t="s">
        <v>77</v>
      </c>
      <c r="BK126" s="210">
        <f>ROUND(I126*H126,2)</f>
        <v>0</v>
      </c>
      <c r="BL126" s="15" t="s">
        <v>113</v>
      </c>
      <c r="BM126" s="209" t="s">
        <v>220</v>
      </c>
    </row>
    <row r="127" s="2" customFormat="1">
      <c r="A127" s="36"/>
      <c r="B127" s="37"/>
      <c r="C127" s="38"/>
      <c r="D127" s="211" t="s">
        <v>115</v>
      </c>
      <c r="E127" s="38"/>
      <c r="F127" s="212" t="s">
        <v>221</v>
      </c>
      <c r="G127" s="38"/>
      <c r="H127" s="38"/>
      <c r="I127" s="213"/>
      <c r="J127" s="38"/>
      <c r="K127" s="38"/>
      <c r="L127" s="42"/>
      <c r="M127" s="214"/>
      <c r="N127" s="215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115</v>
      </c>
      <c r="AU127" s="15" t="s">
        <v>79</v>
      </c>
    </row>
    <row r="128" s="12" customFormat="1" ht="25.92" customHeight="1">
      <c r="A128" s="12"/>
      <c r="B128" s="182"/>
      <c r="C128" s="183"/>
      <c r="D128" s="184" t="s">
        <v>68</v>
      </c>
      <c r="E128" s="185" t="s">
        <v>222</v>
      </c>
      <c r="F128" s="185" t="s">
        <v>223</v>
      </c>
      <c r="G128" s="183"/>
      <c r="H128" s="183"/>
      <c r="I128" s="186"/>
      <c r="J128" s="187">
        <f>BK128</f>
        <v>0</v>
      </c>
      <c r="K128" s="183"/>
      <c r="L128" s="188"/>
      <c r="M128" s="189"/>
      <c r="N128" s="190"/>
      <c r="O128" s="190"/>
      <c r="P128" s="191">
        <f>SUM(P129:P136)</f>
        <v>0</v>
      </c>
      <c r="Q128" s="190"/>
      <c r="R128" s="191">
        <f>SUM(R129:R136)</f>
        <v>0</v>
      </c>
      <c r="S128" s="190"/>
      <c r="T128" s="192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3" t="s">
        <v>130</v>
      </c>
      <c r="AT128" s="194" t="s">
        <v>68</v>
      </c>
      <c r="AU128" s="194" t="s">
        <v>69</v>
      </c>
      <c r="AY128" s="193" t="s">
        <v>105</v>
      </c>
      <c r="BK128" s="195">
        <f>SUM(BK129:BK136)</f>
        <v>0</v>
      </c>
    </row>
    <row r="129" s="2" customFormat="1" ht="24.15" customHeight="1">
      <c r="A129" s="36"/>
      <c r="B129" s="37"/>
      <c r="C129" s="198" t="s">
        <v>224</v>
      </c>
      <c r="D129" s="198" t="s">
        <v>108</v>
      </c>
      <c r="E129" s="199" t="s">
        <v>225</v>
      </c>
      <c r="F129" s="200" t="s">
        <v>226</v>
      </c>
      <c r="G129" s="201" t="s">
        <v>227</v>
      </c>
      <c r="H129" s="202">
        <v>20</v>
      </c>
      <c r="I129" s="203"/>
      <c r="J129" s="204">
        <f>ROUND(I129*H129,2)</f>
        <v>0</v>
      </c>
      <c r="K129" s="200" t="s">
        <v>112</v>
      </c>
      <c r="L129" s="42"/>
      <c r="M129" s="205" t="s">
        <v>19</v>
      </c>
      <c r="N129" s="206" t="s">
        <v>40</v>
      </c>
      <c r="O129" s="82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9" t="s">
        <v>228</v>
      </c>
      <c r="AT129" s="209" t="s">
        <v>108</v>
      </c>
      <c r="AU129" s="209" t="s">
        <v>77</v>
      </c>
      <c r="AY129" s="15" t="s">
        <v>105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5" t="s">
        <v>77</v>
      </c>
      <c r="BK129" s="210">
        <f>ROUND(I129*H129,2)</f>
        <v>0</v>
      </c>
      <c r="BL129" s="15" t="s">
        <v>228</v>
      </c>
      <c r="BM129" s="209" t="s">
        <v>229</v>
      </c>
    </row>
    <row r="130" s="2" customFormat="1">
      <c r="A130" s="36"/>
      <c r="B130" s="37"/>
      <c r="C130" s="38"/>
      <c r="D130" s="211" t="s">
        <v>115</v>
      </c>
      <c r="E130" s="38"/>
      <c r="F130" s="212" t="s">
        <v>230</v>
      </c>
      <c r="G130" s="38"/>
      <c r="H130" s="38"/>
      <c r="I130" s="213"/>
      <c r="J130" s="38"/>
      <c r="K130" s="38"/>
      <c r="L130" s="42"/>
      <c r="M130" s="214"/>
      <c r="N130" s="215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115</v>
      </c>
      <c r="AU130" s="15" t="s">
        <v>77</v>
      </c>
    </row>
    <row r="131" s="2" customFormat="1">
      <c r="A131" s="36"/>
      <c r="B131" s="37"/>
      <c r="C131" s="38"/>
      <c r="D131" s="228" t="s">
        <v>158</v>
      </c>
      <c r="E131" s="38"/>
      <c r="F131" s="237" t="s">
        <v>231</v>
      </c>
      <c r="G131" s="38"/>
      <c r="H131" s="38"/>
      <c r="I131" s="213"/>
      <c r="J131" s="38"/>
      <c r="K131" s="38"/>
      <c r="L131" s="42"/>
      <c r="M131" s="214"/>
      <c r="N131" s="21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158</v>
      </c>
      <c r="AU131" s="15" t="s">
        <v>77</v>
      </c>
    </row>
    <row r="132" s="2" customFormat="1" ht="24.15" customHeight="1">
      <c r="A132" s="36"/>
      <c r="B132" s="37"/>
      <c r="C132" s="198" t="s">
        <v>232</v>
      </c>
      <c r="D132" s="198" t="s">
        <v>108</v>
      </c>
      <c r="E132" s="199" t="s">
        <v>233</v>
      </c>
      <c r="F132" s="200" t="s">
        <v>234</v>
      </c>
      <c r="G132" s="201" t="s">
        <v>227</v>
      </c>
      <c r="H132" s="202">
        <v>30</v>
      </c>
      <c r="I132" s="203"/>
      <c r="J132" s="204">
        <f>ROUND(I132*H132,2)</f>
        <v>0</v>
      </c>
      <c r="K132" s="200" t="s">
        <v>112</v>
      </c>
      <c r="L132" s="42"/>
      <c r="M132" s="205" t="s">
        <v>19</v>
      </c>
      <c r="N132" s="206" t="s">
        <v>40</v>
      </c>
      <c r="O132" s="82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9" t="s">
        <v>113</v>
      </c>
      <c r="AT132" s="209" t="s">
        <v>108</v>
      </c>
      <c r="AU132" s="209" t="s">
        <v>77</v>
      </c>
      <c r="AY132" s="15" t="s">
        <v>105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77</v>
      </c>
      <c r="BK132" s="210">
        <f>ROUND(I132*H132,2)</f>
        <v>0</v>
      </c>
      <c r="BL132" s="15" t="s">
        <v>113</v>
      </c>
      <c r="BM132" s="209" t="s">
        <v>235</v>
      </c>
    </row>
    <row r="133" s="2" customFormat="1">
      <c r="A133" s="36"/>
      <c r="B133" s="37"/>
      <c r="C133" s="38"/>
      <c r="D133" s="211" t="s">
        <v>115</v>
      </c>
      <c r="E133" s="38"/>
      <c r="F133" s="212" t="s">
        <v>236</v>
      </c>
      <c r="G133" s="38"/>
      <c r="H133" s="38"/>
      <c r="I133" s="213"/>
      <c r="J133" s="38"/>
      <c r="K133" s="38"/>
      <c r="L133" s="42"/>
      <c r="M133" s="214"/>
      <c r="N133" s="215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115</v>
      </c>
      <c r="AU133" s="15" t="s">
        <v>77</v>
      </c>
    </row>
    <row r="134" s="2" customFormat="1" ht="24.15" customHeight="1">
      <c r="A134" s="36"/>
      <c r="B134" s="37"/>
      <c r="C134" s="198" t="s">
        <v>237</v>
      </c>
      <c r="D134" s="198" t="s">
        <v>108</v>
      </c>
      <c r="E134" s="199" t="s">
        <v>238</v>
      </c>
      <c r="F134" s="200" t="s">
        <v>239</v>
      </c>
      <c r="G134" s="201" t="s">
        <v>227</v>
      </c>
      <c r="H134" s="202">
        <v>20</v>
      </c>
      <c r="I134" s="203"/>
      <c r="J134" s="204">
        <f>ROUND(I134*H134,2)</f>
        <v>0</v>
      </c>
      <c r="K134" s="200" t="s">
        <v>112</v>
      </c>
      <c r="L134" s="42"/>
      <c r="M134" s="205" t="s">
        <v>19</v>
      </c>
      <c r="N134" s="206" t="s">
        <v>40</v>
      </c>
      <c r="O134" s="82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9" t="s">
        <v>228</v>
      </c>
      <c r="AT134" s="209" t="s">
        <v>108</v>
      </c>
      <c r="AU134" s="209" t="s">
        <v>77</v>
      </c>
      <c r="AY134" s="15" t="s">
        <v>105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77</v>
      </c>
      <c r="BK134" s="210">
        <f>ROUND(I134*H134,2)</f>
        <v>0</v>
      </c>
      <c r="BL134" s="15" t="s">
        <v>228</v>
      </c>
      <c r="BM134" s="209" t="s">
        <v>240</v>
      </c>
    </row>
    <row r="135" s="2" customFormat="1">
      <c r="A135" s="36"/>
      <c r="B135" s="37"/>
      <c r="C135" s="38"/>
      <c r="D135" s="211" t="s">
        <v>115</v>
      </c>
      <c r="E135" s="38"/>
      <c r="F135" s="212" t="s">
        <v>241</v>
      </c>
      <c r="G135" s="38"/>
      <c r="H135" s="38"/>
      <c r="I135" s="213"/>
      <c r="J135" s="38"/>
      <c r="K135" s="38"/>
      <c r="L135" s="42"/>
      <c r="M135" s="214"/>
      <c r="N135" s="215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115</v>
      </c>
      <c r="AU135" s="15" t="s">
        <v>77</v>
      </c>
    </row>
    <row r="136" s="2" customFormat="1">
      <c r="A136" s="36"/>
      <c r="B136" s="37"/>
      <c r="C136" s="38"/>
      <c r="D136" s="228" t="s">
        <v>158</v>
      </c>
      <c r="E136" s="38"/>
      <c r="F136" s="237" t="s">
        <v>242</v>
      </c>
      <c r="G136" s="38"/>
      <c r="H136" s="38"/>
      <c r="I136" s="213"/>
      <c r="J136" s="38"/>
      <c r="K136" s="38"/>
      <c r="L136" s="42"/>
      <c r="M136" s="238"/>
      <c r="N136" s="239"/>
      <c r="O136" s="240"/>
      <c r="P136" s="240"/>
      <c r="Q136" s="240"/>
      <c r="R136" s="240"/>
      <c r="S136" s="240"/>
      <c r="T136" s="241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158</v>
      </c>
      <c r="AU136" s="15" t="s">
        <v>77</v>
      </c>
    </row>
    <row r="137" s="2" customFormat="1" ht="6.96" customHeight="1">
      <c r="A137" s="36"/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YMESfb3CIW+8BBvNcFFi7nqeUaz3nbKX0RRNvd61/S1WQTT2om3EygF+0vE22KErWwtoz1Faw+J+m0WSwkRRsA==" hashValue="b7t6rOCojlFnonW28Jk19yQrXXc0BB2YgPnlhWTTGP4GG3tH7Tq/TvFX1NNVd0ZQFkzKQuXDMwAAYESIfRCXiA==" algorithmName="SHA-512" password="CC35"/>
  <autoFilter ref="C81:K13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741110511"/>
    <hyperlink ref="F90" r:id="rId2" display="https://podminky.urs.cz/item/CS_URS_2023_01/741112111"/>
    <hyperlink ref="F93" r:id="rId3" display="https://podminky.urs.cz/item/CS_URS_2023_01/741122211"/>
    <hyperlink ref="F97" r:id="rId4" display="https://podminky.urs.cz/item/CS_URS_2023_01/741130021"/>
    <hyperlink ref="F99" r:id="rId5" display="https://podminky.urs.cz/item/CS_URS_2023_01/741372062"/>
    <hyperlink ref="F127" r:id="rId6" display="https://podminky.urs.cz/item/CS_URS_2023_01/741374821"/>
    <hyperlink ref="F130" r:id="rId7" display="https://podminky.urs.cz/item/CS_URS_2023_01/HZS2231"/>
    <hyperlink ref="F133" r:id="rId8" display="https://podminky.urs.cz/item/CS_URS_2023_01/HZS2311"/>
    <hyperlink ref="F135" r:id="rId9" display="https://podminky.urs.cz/item/CS_URS_2023_01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Bezstarosti</dc:creator>
  <cp:lastModifiedBy>Hana Bezstarosti</cp:lastModifiedBy>
  <dcterms:created xsi:type="dcterms:W3CDTF">2024-04-26T11:53:05Z</dcterms:created>
  <dcterms:modified xsi:type="dcterms:W3CDTF">2024-04-26T11:53:12Z</dcterms:modified>
</cp:coreProperties>
</file>